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bb2e4a3b0375217/Documents/OneDriveFiles/02  ORGANISATIONS/Various/Upstart Scotland/TREASURER/ACCOUNTS/For YE311225/"/>
    </mc:Choice>
  </mc:AlternateContent>
  <xr:revisionPtr revIDLastSave="96" documentId="8_{A80FEA9D-06F1-4145-8745-D1666771259F}" xr6:coauthVersionLast="47" xr6:coauthVersionMax="47" xr10:uidLastSave="{E197A17B-221C-4529-A825-F36AB40B9E46}"/>
  <bookViews>
    <workbookView xWindow="-108" yWindow="-108" windowWidth="23256" windowHeight="12456" tabRatio="1000" activeTab="1" xr2:uid="{00000000-000D-0000-FFFF-FFFF00000000}"/>
  </bookViews>
  <sheets>
    <sheet name="Upstart - transactions" sheetId="1" r:id="rId1"/>
    <sheet name="Summary" sheetId="2" r:id="rId2"/>
    <sheet name="PayPal" sheetId="3" r:id="rId3"/>
  </sheets>
  <definedNames>
    <definedName name="_xlnm.Print_Area" localSheetId="2">PayPal!$A$1:$F$5</definedName>
    <definedName name="_xlnm.Print_Area" localSheetId="1">Summary!$A$1:$I$17</definedName>
    <definedName name="_xlnm.Print_Area" localSheetId="0">'Upstart - transactions'!$A$1:$Q$84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5" i="1" l="1"/>
  <c r="Q75" i="1" s="1"/>
  <c r="Q76" i="1" s="1"/>
  <c r="P76" i="1"/>
  <c r="P77" i="1"/>
  <c r="P78" i="1"/>
  <c r="P79" i="1"/>
  <c r="P80" i="1"/>
  <c r="P81" i="1"/>
  <c r="P82" i="1"/>
  <c r="H75" i="1"/>
  <c r="H76" i="1"/>
  <c r="H77" i="1"/>
  <c r="H78" i="1"/>
  <c r="H79" i="1"/>
  <c r="H80" i="1"/>
  <c r="H81" i="1"/>
  <c r="H82" i="1"/>
  <c r="P74" i="1"/>
  <c r="H74" i="1"/>
  <c r="P69" i="1"/>
  <c r="P70" i="1"/>
  <c r="P71" i="1"/>
  <c r="P72" i="1"/>
  <c r="P73" i="1"/>
  <c r="H69" i="1"/>
  <c r="H70" i="1"/>
  <c r="H71" i="1"/>
  <c r="H72" i="1"/>
  <c r="H73" i="1"/>
  <c r="H68" i="1"/>
  <c r="P67" i="1"/>
  <c r="P68" i="1"/>
  <c r="H67" i="1"/>
  <c r="P61" i="1"/>
  <c r="P62" i="1"/>
  <c r="P63" i="1"/>
  <c r="P64" i="1"/>
  <c r="P65" i="1"/>
  <c r="P66" i="1"/>
  <c r="H59" i="1"/>
  <c r="H60" i="1"/>
  <c r="H61" i="1"/>
  <c r="H62" i="1"/>
  <c r="H63" i="1"/>
  <c r="H64" i="1"/>
  <c r="H65" i="1"/>
  <c r="H66" i="1"/>
  <c r="P59" i="1"/>
  <c r="P60" i="1"/>
  <c r="P52" i="1"/>
  <c r="P53" i="1"/>
  <c r="P54" i="1"/>
  <c r="P55" i="1"/>
  <c r="P56" i="1"/>
  <c r="P57" i="1"/>
  <c r="P58" i="1"/>
  <c r="H52" i="1"/>
  <c r="H53" i="1"/>
  <c r="H54" i="1"/>
  <c r="H55" i="1"/>
  <c r="H56" i="1"/>
  <c r="H57" i="1"/>
  <c r="H58" i="1"/>
  <c r="P51" i="1"/>
  <c r="H51" i="1"/>
  <c r="P48" i="1"/>
  <c r="P49" i="1"/>
  <c r="P50" i="1"/>
  <c r="H48" i="1"/>
  <c r="H49" i="1"/>
  <c r="H50" i="1"/>
  <c r="P40" i="1"/>
  <c r="P41" i="1"/>
  <c r="P42" i="1"/>
  <c r="P43" i="1"/>
  <c r="P44" i="1"/>
  <c r="P45" i="1"/>
  <c r="P46" i="1"/>
  <c r="P47" i="1"/>
  <c r="H40" i="1"/>
  <c r="H41" i="1"/>
  <c r="H42" i="1"/>
  <c r="H43" i="1"/>
  <c r="H44" i="1"/>
  <c r="H45" i="1"/>
  <c r="H46" i="1"/>
  <c r="H47" i="1"/>
  <c r="P36" i="1"/>
  <c r="P37" i="1"/>
  <c r="P38" i="1"/>
  <c r="P39" i="1"/>
  <c r="H36" i="1"/>
  <c r="H37" i="1"/>
  <c r="H38" i="1"/>
  <c r="H39" i="1"/>
  <c r="P28" i="1"/>
  <c r="P29" i="1"/>
  <c r="P30" i="1"/>
  <c r="P31" i="1"/>
  <c r="P32" i="1"/>
  <c r="P33" i="1"/>
  <c r="P34" i="1"/>
  <c r="P35" i="1"/>
  <c r="H28" i="1"/>
  <c r="H29" i="1"/>
  <c r="H30" i="1"/>
  <c r="H31" i="1"/>
  <c r="H32" i="1"/>
  <c r="H33" i="1"/>
  <c r="H34" i="1"/>
  <c r="H35" i="1"/>
  <c r="P22" i="1"/>
  <c r="P23" i="1"/>
  <c r="P24" i="1"/>
  <c r="P25" i="1"/>
  <c r="P26" i="1"/>
  <c r="P27" i="1"/>
  <c r="H22" i="1"/>
  <c r="H23" i="1"/>
  <c r="H24" i="1"/>
  <c r="H25" i="1"/>
  <c r="H26" i="1"/>
  <c r="H27" i="1"/>
  <c r="P16" i="1"/>
  <c r="P17" i="1"/>
  <c r="P18" i="1"/>
  <c r="P19" i="1"/>
  <c r="P20" i="1"/>
  <c r="P21" i="1"/>
  <c r="H16" i="1"/>
  <c r="H17" i="1"/>
  <c r="H18" i="1"/>
  <c r="H19" i="1"/>
  <c r="H20" i="1"/>
  <c r="H21" i="1"/>
  <c r="Q77" i="1" l="1"/>
  <c r="Q78" i="1" s="1"/>
  <c r="Q79" i="1" s="1"/>
  <c r="Q80" i="1" s="1"/>
  <c r="Q81" i="1" s="1"/>
  <c r="Q82" i="1" s="1"/>
  <c r="P11" i="1"/>
  <c r="P12" i="1"/>
  <c r="P13" i="1"/>
  <c r="P14" i="1"/>
  <c r="P15" i="1"/>
  <c r="H11" i="1"/>
  <c r="H12" i="1"/>
  <c r="H13" i="1"/>
  <c r="H14" i="1"/>
  <c r="H15" i="1"/>
  <c r="P7" i="1"/>
  <c r="P8" i="1"/>
  <c r="P9" i="1"/>
  <c r="P10" i="1"/>
  <c r="H7" i="1"/>
  <c r="H8" i="1"/>
  <c r="H9" i="1"/>
  <c r="H10" i="1"/>
  <c r="P6" i="1" l="1"/>
  <c r="H5" i="1"/>
  <c r="H6" i="1"/>
  <c r="P5" i="1" l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H84" i="1" l="1"/>
  <c r="P84" i="1"/>
  <c r="C12" i="2"/>
  <c r="C11" i="2"/>
  <c r="G10" i="2"/>
  <c r="D7" i="2" l="1"/>
  <c r="C9" i="2" l="1"/>
  <c r="E84" i="1" l="1"/>
  <c r="Q108" i="1"/>
  <c r="D84" i="1"/>
  <c r="D9" i="2" s="1"/>
  <c r="F84" i="1" l="1"/>
  <c r="D11" i="2" s="1"/>
  <c r="G84" i="1" l="1"/>
  <c r="C10" i="2"/>
  <c r="D10" i="2"/>
  <c r="D12" i="2" l="1"/>
  <c r="G9" i="2"/>
  <c r="J84" i="1" l="1"/>
  <c r="G13" i="2"/>
  <c r="H9" i="2" l="1"/>
  <c r="K84" i="1"/>
  <c r="H10" i="2" s="1"/>
  <c r="D15" i="2"/>
  <c r="L84" i="1" l="1"/>
  <c r="G14" i="2"/>
  <c r="G12" i="2"/>
  <c r="M84" i="1" l="1"/>
  <c r="H12" i="2" s="1"/>
  <c r="G11" i="2"/>
  <c r="N84" i="1" l="1"/>
  <c r="H13" i="2" s="1"/>
  <c r="H11" i="2"/>
  <c r="O84" i="1" l="1"/>
  <c r="H14" i="2" l="1"/>
  <c r="H15" i="2" s="1"/>
  <c r="G17" i="2" s="1"/>
</calcChain>
</file>

<file path=xl/sharedStrings.xml><?xml version="1.0" encoding="utf-8"?>
<sst xmlns="http://schemas.openxmlformats.org/spreadsheetml/2006/main" count="230" uniqueCount="77">
  <si>
    <t>Date</t>
  </si>
  <si>
    <t>Payer</t>
  </si>
  <si>
    <t>Income</t>
  </si>
  <si>
    <t>Payee</t>
  </si>
  <si>
    <t>Balance</t>
  </si>
  <si>
    <t>Miscellaneous</t>
  </si>
  <si>
    <t>n/a</t>
  </si>
  <si>
    <t>Donations</t>
  </si>
  <si>
    <t>Totals:</t>
  </si>
  <si>
    <t>Expenditure</t>
  </si>
  <si>
    <t>Total Income:</t>
  </si>
  <si>
    <t>Total Expenditure:</t>
  </si>
  <si>
    <t>Expediture</t>
  </si>
  <si>
    <t>Total</t>
  </si>
  <si>
    <t>Upstart Scotland</t>
  </si>
  <si>
    <t>Sundry</t>
  </si>
  <si>
    <t>David Ashford</t>
  </si>
  <si>
    <t>Bank balance:</t>
  </si>
  <si>
    <t>Staff</t>
  </si>
  <si>
    <t>Surplus of Income over Expenditure :</t>
  </si>
  <si>
    <t>Website &amp; Video</t>
  </si>
  <si>
    <t>Stationary &amp; equipment</t>
  </si>
  <si>
    <t>B-Stmt or Inv #</t>
  </si>
  <si>
    <t>Hall hire or Zoom</t>
  </si>
  <si>
    <t>PayPal fee</t>
  </si>
  <si>
    <t>Donation</t>
  </si>
  <si>
    <t>Donor</t>
  </si>
  <si>
    <t>Net donation</t>
  </si>
  <si>
    <t>Kym Scott Event</t>
  </si>
  <si>
    <t>Kym Scott Event - 180923</t>
  </si>
  <si>
    <t>8223 Mailchimp</t>
  </si>
  <si>
    <t>Upstart Scotland Accounts for the Year Ending 31st December 2025</t>
  </si>
  <si>
    <t>1st January 2025</t>
  </si>
  <si>
    <t>Next KS Event - 2024/5</t>
  </si>
  <si>
    <t>Jennifer Gall</t>
  </si>
  <si>
    <t>Sue Palmer</t>
  </si>
  <si>
    <t>Stuart Cairns</t>
  </si>
  <si>
    <t>Rachel Griffiths</t>
  </si>
  <si>
    <t>F Mackintosh-Walker</t>
  </si>
  <si>
    <t>BS-86</t>
  </si>
  <si>
    <t xml:space="preserve">EVENTBRITE OPERATI </t>
  </si>
  <si>
    <t>Angus Council - Maisondieu PS - KSW-03</t>
  </si>
  <si>
    <t>BS-87</t>
  </si>
  <si>
    <t>Angus Council - Rosemount PS - KSW-02</t>
  </si>
  <si>
    <t>BS-88</t>
  </si>
  <si>
    <t>Edinburgh Training Invoice # 153081</t>
  </si>
  <si>
    <t>Claire Cassidy Expenses refund</t>
  </si>
  <si>
    <t>Claire Cassidy Honorarium</t>
  </si>
  <si>
    <t>Together (Scottish Alliance for Children's Rights)</t>
  </si>
  <si>
    <t>Voluntary Action Lochaber</t>
  </si>
  <si>
    <t>Centre for Confidence &amp; Well-being</t>
  </si>
  <si>
    <t>BS-89</t>
  </si>
  <si>
    <t>ParadigmIT</t>
  </si>
  <si>
    <t>Information Commisioner's Office - DD</t>
  </si>
  <si>
    <t>BS-90</t>
  </si>
  <si>
    <t>Councillor Euan Robson</t>
  </si>
  <si>
    <t>Kym Scott</t>
  </si>
  <si>
    <t>BS-91</t>
  </si>
  <si>
    <t>Summary Report on the year ending 31st December 2025</t>
  </si>
  <si>
    <t>B/f on 1st January 2025</t>
  </si>
  <si>
    <t>BS-92</t>
  </si>
  <si>
    <t>PayPal activity as at 21st October 2025</t>
  </si>
  <si>
    <t>BS-93</t>
  </si>
  <si>
    <t>Zoom.com</t>
  </si>
  <si>
    <t>Sue Palmer - Zoom</t>
  </si>
  <si>
    <t>BS-94</t>
  </si>
  <si>
    <t>Sue Palmer - Zoe</t>
  </si>
  <si>
    <t>BS-95</t>
  </si>
  <si>
    <t>Paradigmit Ltd</t>
  </si>
  <si>
    <t>Augustine United Church</t>
  </si>
  <si>
    <t>SumUpPaymentsAccMMY PID981382 (AGM - book sales)</t>
  </si>
  <si>
    <t>BS-96</t>
  </si>
  <si>
    <t>BS-97</t>
  </si>
  <si>
    <t>JUSTGIVING 4870924 UPSTART SC</t>
  </si>
  <si>
    <t>JUSTGIVING 4878503 UPSTART SC</t>
  </si>
  <si>
    <t>JUSTGIVING 4898792 UPSTART SC</t>
  </si>
  <si>
    <t>as at 31st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</si>
</sst>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3" x14ac:knownFonts="1">
    <font>
      <sz val="11"/>
      <color theme="1"/>
      <name val="Calibri"/>
      <family val="2"/>
      <scheme val="minor"/>
    </font>
    <font>
      <sz val="16"/>
      <name val="Trebuchet MS"/>
      <family val="2"/>
    </font>
    <font>
      <b/>
      <u/>
      <sz val="22"/>
      <name val="Trebuchet MS"/>
      <family val="2"/>
    </font>
    <font>
      <b/>
      <u/>
      <sz val="20"/>
      <name val="Trebuchet MS"/>
      <family val="2"/>
    </font>
    <font>
      <sz val="14"/>
      <color theme="1"/>
      <name val="Trebuchet MS"/>
      <family val="2"/>
    </font>
    <font>
      <sz val="12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8"/>
      <color theme="1"/>
      <name val="Trebuchet MS"/>
      <family val="2"/>
    </font>
    <font>
      <sz val="16"/>
      <color theme="1"/>
      <name val="Calibri"/>
      <family val="2"/>
      <scheme val="minor"/>
    </font>
    <font>
      <sz val="16"/>
      <color theme="1"/>
      <name val="Trebuchet MS"/>
      <family val="2"/>
    </font>
    <font>
      <b/>
      <u/>
      <sz val="20"/>
      <color theme="1"/>
      <name val="Trebuchet MS"/>
      <family val="2"/>
    </font>
    <font>
      <sz val="20"/>
      <name val="Trebuchet MS"/>
      <family val="2"/>
    </font>
    <font>
      <i/>
      <u/>
      <sz val="18"/>
      <name val="Trebuchet MS"/>
      <family val="2"/>
    </font>
    <font>
      <sz val="18"/>
      <color theme="1"/>
      <name val="Trebuchet MS"/>
      <family val="2"/>
    </font>
    <font>
      <sz val="18"/>
      <color theme="1"/>
      <name val="Calibri"/>
      <family val="2"/>
      <scheme val="minor"/>
    </font>
    <font>
      <sz val="20"/>
      <color theme="1"/>
      <name val="Trebuchet MS"/>
      <family val="2"/>
    </font>
    <font>
      <sz val="20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26"/>
      <color theme="1"/>
      <name val="Trebuchet MS"/>
      <family val="2"/>
    </font>
    <font>
      <b/>
      <sz val="22"/>
      <color theme="1"/>
      <name val="Trebuchet MS"/>
      <family val="2"/>
    </font>
    <font>
      <b/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sz val="26"/>
      <color theme="1"/>
      <name val="Trebuchet MS"/>
      <family val="2"/>
    </font>
    <font>
      <sz val="14"/>
      <color theme="1"/>
      <name val="Calibri"/>
      <family val="2"/>
      <scheme val="minor"/>
    </font>
    <font>
      <u/>
      <sz val="18"/>
      <color theme="1"/>
      <name val="Trebuchet MS"/>
      <family val="2"/>
    </font>
    <font>
      <b/>
      <u/>
      <sz val="22"/>
      <color theme="1"/>
      <name val="Trebuchet MS"/>
      <family val="2"/>
    </font>
    <font>
      <b/>
      <sz val="18"/>
      <name val="Trebuchet MS"/>
      <family val="2"/>
    </font>
    <font>
      <sz val="18"/>
      <name val="Trebuchet MS"/>
      <family val="2"/>
    </font>
    <font>
      <b/>
      <i/>
      <u/>
      <sz val="18"/>
      <name val="Trebuchet MS"/>
      <family val="2"/>
    </font>
    <font>
      <b/>
      <u/>
      <sz val="24"/>
      <name val="Trebuchet MS"/>
      <family val="2"/>
    </font>
    <font>
      <b/>
      <sz val="18"/>
      <color rgb="FFFF0000"/>
      <name val="Trebuchet MS"/>
      <family val="2"/>
    </font>
    <font>
      <b/>
      <sz val="18"/>
      <color rgb="FF0070C0"/>
      <name val="Trebuchet MS"/>
      <family val="2"/>
    </font>
    <font>
      <sz val="18"/>
      <color rgb="FF0070C0"/>
      <name val="Trebuchet MS"/>
      <family val="2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theme="8" tint="0.39997558519241921"/>
        <bgColor indexed="64"/>
      </patternFill>
    </fill>
    <fill>
      <gradientFill degree="90">
        <stop position="0">
          <color theme="3" tint="0.59999389629810485"/>
        </stop>
        <stop position="1">
          <color theme="4" tint="0.59999389629810485"/>
        </stop>
      </gradientFill>
    </fill>
    <fill>
      <gradientFill degree="90">
        <stop position="0">
          <color rgb="FFFFFF00"/>
        </stop>
        <stop position="1">
          <color rgb="FFEAB200"/>
        </stop>
      </gradientFill>
    </fill>
    <fill>
      <gradientFill degree="90">
        <stop position="0">
          <color rgb="FF00B050"/>
        </stop>
        <stop position="1">
          <color rgb="FFFFFF00"/>
        </stop>
      </gradientFill>
    </fill>
    <fill>
      <patternFill patternType="gray125">
        <bgColor theme="6" tint="0.3999450666829432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4" fontId="0" fillId="0" borderId="0" xfId="0" applyNumberFormat="1"/>
    <xf numFmtId="0" fontId="5" fillId="0" borderId="0" xfId="0" applyFont="1"/>
    <xf numFmtId="4" fontId="6" fillId="0" borderId="0" xfId="0" applyNumberFormat="1" applyFont="1"/>
    <xf numFmtId="15" fontId="6" fillId="0" borderId="0" xfId="0" applyNumberFormat="1" applyFont="1" applyAlignment="1">
      <alignment horizontal="center"/>
    </xf>
    <xf numFmtId="15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4" fontId="4" fillId="0" borderId="0" xfId="0" applyNumberFormat="1" applyFont="1"/>
    <xf numFmtId="0" fontId="4" fillId="0" borderId="2" xfId="0" applyFont="1" applyBorder="1"/>
    <xf numFmtId="164" fontId="4" fillId="0" borderId="0" xfId="0" applyNumberFormat="1" applyFont="1"/>
    <xf numFmtId="0" fontId="6" fillId="0" borderId="0" xfId="0" applyFont="1"/>
    <xf numFmtId="0" fontId="4" fillId="0" borderId="0" xfId="0" applyFont="1"/>
    <xf numFmtId="0" fontId="8" fillId="0" borderId="0" xfId="0" applyFont="1"/>
    <xf numFmtId="4" fontId="2" fillId="0" borderId="4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8" fillId="4" borderId="0" xfId="0" applyNumberFormat="1" applyFont="1" applyFill="1"/>
    <xf numFmtId="0" fontId="4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4" fontId="1" fillId="0" borderId="0" xfId="0" applyNumberFormat="1" applyFont="1" applyAlignment="1">
      <alignment horizontal="right"/>
    </xf>
    <xf numFmtId="4" fontId="1" fillId="4" borderId="1" xfId="0" applyNumberFormat="1" applyFont="1" applyFill="1" applyBorder="1" applyAlignment="1">
      <alignment horizontal="center"/>
    </xf>
    <xf numFmtId="4" fontId="9" fillId="4" borderId="0" xfId="0" applyNumberFormat="1" applyFont="1" applyFill="1"/>
    <xf numFmtId="2" fontId="9" fillId="4" borderId="0" xfId="0" applyNumberFormat="1" applyFont="1" applyFill="1"/>
    <xf numFmtId="2" fontId="6" fillId="0" borderId="0" xfId="0" applyNumberFormat="1" applyFont="1"/>
    <xf numFmtId="2" fontId="0" fillId="0" borderId="0" xfId="0" applyNumberFormat="1"/>
    <xf numFmtId="0" fontId="13" fillId="0" borderId="0" xfId="0" applyFont="1" applyAlignment="1">
      <alignment horizontal="center" wrapText="1"/>
    </xf>
    <xf numFmtId="4" fontId="13" fillId="4" borderId="0" xfId="0" applyNumberFormat="1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4" fontId="11" fillId="4" borderId="2" xfId="0" applyNumberFormat="1" applyFont="1" applyFill="1" applyBorder="1" applyAlignment="1">
      <alignment horizontal="right"/>
    </xf>
    <xf numFmtId="4" fontId="15" fillId="0" borderId="0" xfId="0" applyNumberFormat="1" applyFont="1"/>
    <xf numFmtId="4" fontId="16" fillId="0" borderId="0" xfId="0" applyNumberFormat="1" applyFont="1"/>
    <xf numFmtId="0" fontId="17" fillId="0" borderId="15" xfId="0" applyFont="1" applyBorder="1"/>
    <xf numFmtId="0" fontId="17" fillId="0" borderId="1" xfId="0" applyFont="1" applyBorder="1"/>
    <xf numFmtId="0" fontId="17" fillId="0" borderId="0" xfId="0" applyFont="1"/>
    <xf numFmtId="0" fontId="17" fillId="0" borderId="2" xfId="0" applyFont="1" applyBorder="1"/>
    <xf numFmtId="0" fontId="17" fillId="0" borderId="6" xfId="0" applyFont="1" applyBorder="1"/>
    <xf numFmtId="0" fontId="17" fillId="0" borderId="5" xfId="0" applyFont="1" applyBorder="1"/>
    <xf numFmtId="15" fontId="12" fillId="0" borderId="0" xfId="0" applyNumberFormat="1" applyFont="1" applyAlignment="1">
      <alignment horizontal="center" wrapText="1"/>
    </xf>
    <xf numFmtId="0" fontId="8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19" fillId="5" borderId="19" xfId="0" applyNumberFormat="1" applyFont="1" applyFill="1" applyBorder="1" applyAlignment="1">
      <alignment horizontal="center" vertical="center"/>
    </xf>
    <xf numFmtId="164" fontId="19" fillId="5" borderId="19" xfId="0" applyNumberFormat="1" applyFont="1" applyFill="1" applyBorder="1" applyAlignment="1">
      <alignment horizontal="center" vertical="center" wrapText="1"/>
    </xf>
    <xf numFmtId="164" fontId="19" fillId="15" borderId="21" xfId="0" applyNumberFormat="1" applyFont="1" applyFill="1" applyBorder="1" applyAlignment="1">
      <alignment horizontal="center" vertical="center"/>
    </xf>
    <xf numFmtId="164" fontId="20" fillId="5" borderId="3" xfId="0" applyNumberFormat="1" applyFont="1" applyFill="1" applyBorder="1" applyAlignment="1">
      <alignment horizontal="center" vertical="center"/>
    </xf>
    <xf numFmtId="164" fontId="18" fillId="5" borderId="18" xfId="0" applyNumberFormat="1" applyFont="1" applyFill="1" applyBorder="1" applyAlignment="1">
      <alignment horizontal="center" vertical="center"/>
    </xf>
    <xf numFmtId="164" fontId="18" fillId="5" borderId="6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wrapText="1"/>
    </xf>
    <xf numFmtId="164" fontId="9" fillId="0" borderId="0" xfId="0" applyNumberFormat="1" applyFont="1"/>
    <xf numFmtId="0" fontId="4" fillId="0" borderId="0" xfId="0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164" fontId="22" fillId="5" borderId="16" xfId="0" applyNumberFormat="1" applyFont="1" applyFill="1" applyBorder="1" applyAlignment="1">
      <alignment vertical="center"/>
    </xf>
    <xf numFmtId="1" fontId="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4" fontId="4" fillId="18" borderId="0" xfId="0" applyNumberFormat="1" applyFont="1" applyFill="1" applyAlignment="1">
      <alignment wrapText="1"/>
    </xf>
    <xf numFmtId="4" fontId="4" fillId="18" borderId="0" xfId="0" applyNumberFormat="1" applyFont="1" applyFill="1"/>
    <xf numFmtId="0" fontId="10" fillId="12" borderId="12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4" fontId="4" fillId="19" borderId="0" xfId="0" applyNumberFormat="1" applyFont="1" applyFill="1"/>
    <xf numFmtId="0" fontId="9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4" fontId="23" fillId="0" borderId="0" xfId="0" applyNumberFormat="1" applyFont="1"/>
    <xf numFmtId="0" fontId="24" fillId="20" borderId="1" xfId="0" applyFont="1" applyFill="1" applyBorder="1" applyAlignment="1">
      <alignment horizontal="center" vertical="center"/>
    </xf>
    <xf numFmtId="0" fontId="24" fillId="20" borderId="0" xfId="0" applyFont="1" applyFill="1" applyAlignment="1">
      <alignment horizontal="center" vertical="center"/>
    </xf>
    <xf numFmtId="16" fontId="4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4" fontId="4" fillId="0" borderId="16" xfId="0" applyNumberFormat="1" applyFont="1" applyBorder="1"/>
    <xf numFmtId="0" fontId="17" fillId="0" borderId="4" xfId="0" applyFont="1" applyBorder="1"/>
    <xf numFmtId="0" fontId="17" fillId="0" borderId="16" xfId="0" applyFont="1" applyBorder="1"/>
    <xf numFmtId="15" fontId="26" fillId="2" borderId="17" xfId="0" applyNumberFormat="1" applyFont="1" applyFill="1" applyBorder="1" applyAlignment="1">
      <alignment horizontal="center" vertical="center"/>
    </xf>
    <xf numFmtId="1" fontId="27" fillId="0" borderId="7" xfId="0" applyNumberFormat="1" applyFont="1" applyBorder="1" applyAlignment="1">
      <alignment horizontal="center" vertical="center" wrapText="1"/>
    </xf>
    <xf numFmtId="1" fontId="26" fillId="3" borderId="7" xfId="0" applyNumberFormat="1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/>
    </xf>
    <xf numFmtId="0" fontId="26" fillId="8" borderId="9" xfId="0" applyFont="1" applyFill="1" applyBorder="1" applyAlignment="1">
      <alignment horizontal="center" vertical="center" wrapText="1"/>
    </xf>
    <xf numFmtId="4" fontId="26" fillId="7" borderId="7" xfId="0" applyNumberFormat="1" applyFont="1" applyFill="1" applyBorder="1" applyAlignment="1">
      <alignment horizontal="center" vertical="center"/>
    </xf>
    <xf numFmtId="4" fontId="26" fillId="5" borderId="20" xfId="0" applyNumberFormat="1" applyFont="1" applyFill="1" applyBorder="1" applyAlignment="1">
      <alignment horizontal="center" vertical="center"/>
    </xf>
    <xf numFmtId="15" fontId="12" fillId="0" borderId="1" xfId="0" applyNumberFormat="1" applyFont="1" applyBorder="1" applyAlignment="1">
      <alignment horizontal="center" wrapText="1"/>
    </xf>
    <xf numFmtId="1" fontId="12" fillId="0" borderId="0" xfId="0" applyNumberFormat="1" applyFont="1" applyAlignment="1">
      <alignment horizontal="center" wrapText="1"/>
    </xf>
    <xf numFmtId="4" fontId="28" fillId="0" borderId="8" xfId="0" applyNumberFormat="1" applyFont="1" applyBorder="1" applyAlignment="1">
      <alignment horizontal="center" vertical="center" wrapText="1"/>
    </xf>
    <xf numFmtId="4" fontId="28" fillId="17" borderId="8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2" fontId="28" fillId="0" borderId="8" xfId="0" applyNumberFormat="1" applyFont="1" applyBorder="1" applyAlignment="1">
      <alignment horizontal="center" vertical="center" wrapText="1"/>
    </xf>
    <xf numFmtId="2" fontId="28" fillId="19" borderId="8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wrapText="1"/>
    </xf>
    <xf numFmtId="4" fontId="12" fillId="0" borderId="2" xfId="0" applyNumberFormat="1" applyFont="1" applyBorder="1" applyAlignment="1">
      <alignment horizontal="center" wrapText="1"/>
    </xf>
    <xf numFmtId="15" fontId="26" fillId="16" borderId="1" xfId="0" applyNumberFormat="1" applyFont="1" applyFill="1" applyBorder="1" applyAlignment="1">
      <alignment horizontal="center" vertical="center" wrapText="1"/>
    </xf>
    <xf numFmtId="1" fontId="27" fillId="16" borderId="0" xfId="0" applyNumberFormat="1" applyFont="1" applyFill="1" applyAlignment="1">
      <alignment horizontal="center" vertical="center"/>
    </xf>
    <xf numFmtId="1" fontId="26" fillId="16" borderId="0" xfId="0" applyNumberFormat="1" applyFont="1" applyFill="1" applyAlignment="1">
      <alignment horizontal="center" vertical="center"/>
    </xf>
    <xf numFmtId="15" fontId="26" fillId="16" borderId="0" xfId="0" applyNumberFormat="1" applyFont="1" applyFill="1" applyAlignment="1">
      <alignment vertical="center" wrapText="1"/>
    </xf>
    <xf numFmtId="15" fontId="26" fillId="16" borderId="0" xfId="0" applyNumberFormat="1" applyFont="1" applyFill="1" applyAlignment="1">
      <alignment horizontal="center" vertical="center" wrapText="1"/>
    </xf>
    <xf numFmtId="164" fontId="26" fillId="16" borderId="2" xfId="0" applyNumberFormat="1" applyFont="1" applyFill="1" applyBorder="1" applyAlignment="1">
      <alignment horizontal="right" vertical="center"/>
    </xf>
    <xf numFmtId="15" fontId="27" fillId="0" borderId="1" xfId="0" applyNumberFormat="1" applyFont="1" applyBorder="1" applyAlignment="1">
      <alignment horizontal="center"/>
    </xf>
    <xf numFmtId="4" fontId="13" fillId="0" borderId="0" xfId="0" applyNumberFormat="1" applyFont="1"/>
    <xf numFmtId="4" fontId="13" fillId="17" borderId="8" xfId="0" applyNumberFormat="1" applyFont="1" applyFill="1" applyBorder="1"/>
    <xf numFmtId="2" fontId="13" fillId="0" borderId="0" xfId="0" applyNumberFormat="1" applyFont="1"/>
    <xf numFmtId="4" fontId="13" fillId="19" borderId="0" xfId="0" applyNumberFormat="1" applyFont="1" applyFill="1"/>
    <xf numFmtId="4" fontId="27" fillId="0" borderId="0" xfId="0" applyNumberFormat="1" applyFont="1" applyAlignment="1">
      <alignment horizontal="right"/>
    </xf>
    <xf numFmtId="4" fontId="27" fillId="5" borderId="2" xfId="0" applyNumberFormat="1" applyFont="1" applyFill="1" applyBorder="1" applyAlignment="1">
      <alignment horizontal="right"/>
    </xf>
    <xf numFmtId="1" fontId="27" fillId="0" borderId="0" xfId="0" applyNumberFormat="1" applyFont="1" applyAlignment="1">
      <alignment horizontal="center"/>
    </xf>
    <xf numFmtId="4" fontId="13" fillId="17" borderId="0" xfId="0" applyNumberFormat="1" applyFont="1" applyFill="1"/>
    <xf numFmtId="1" fontId="30" fillId="0" borderId="0" xfId="0" applyNumberFormat="1" applyFont="1" applyAlignment="1">
      <alignment horizontal="center"/>
    </xf>
    <xf numFmtId="4" fontId="28" fillId="23" borderId="8" xfId="0" applyNumberFormat="1" applyFont="1" applyFill="1" applyBorder="1" applyAlignment="1">
      <alignment horizontal="center" vertical="center" wrapText="1"/>
    </xf>
    <xf numFmtId="4" fontId="13" fillId="23" borderId="0" xfId="0" applyNumberFormat="1" applyFont="1" applyFill="1"/>
    <xf numFmtId="1" fontId="31" fillId="0" borderId="0" xfId="0" applyNumberFormat="1" applyFont="1" applyAlignment="1">
      <alignment horizontal="center"/>
    </xf>
    <xf numFmtId="1" fontId="32" fillId="0" borderId="0" xfId="0" applyNumberFormat="1" applyFont="1" applyAlignment="1">
      <alignment horizontal="center"/>
    </xf>
    <xf numFmtId="0" fontId="29" fillId="9" borderId="1" xfId="0" applyFont="1" applyFill="1" applyBorder="1" applyAlignment="1">
      <alignment horizontal="center" vertical="center"/>
    </xf>
    <xf numFmtId="0" fontId="29" fillId="9" borderId="0" xfId="0" applyFont="1" applyFill="1" applyAlignment="1">
      <alignment horizontal="center" vertical="center"/>
    </xf>
    <xf numFmtId="0" fontId="29" fillId="9" borderId="2" xfId="0" applyFont="1" applyFill="1" applyBorder="1" applyAlignment="1">
      <alignment horizontal="center" vertical="center"/>
    </xf>
    <xf numFmtId="4" fontId="26" fillId="11" borderId="9" xfId="0" applyNumberFormat="1" applyFont="1" applyFill="1" applyBorder="1" applyAlignment="1">
      <alignment horizontal="center" vertical="center"/>
    </xf>
    <xf numFmtId="4" fontId="26" fillId="11" borderId="3" xfId="0" applyNumberFormat="1" applyFont="1" applyFill="1" applyBorder="1" applyAlignment="1">
      <alignment horizontal="center" vertical="center"/>
    </xf>
    <xf numFmtId="4" fontId="26" fillId="11" borderId="11" xfId="0" applyNumberFormat="1" applyFont="1" applyFill="1" applyBorder="1" applyAlignment="1">
      <alignment horizontal="center" vertical="center"/>
    </xf>
    <xf numFmtId="15" fontId="26" fillId="16" borderId="0" xfId="0" applyNumberFormat="1" applyFont="1" applyFill="1" applyAlignment="1">
      <alignment horizontal="center" vertical="center" wrapText="1"/>
    </xf>
    <xf numFmtId="0" fontId="26" fillId="10" borderId="3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164" fontId="10" fillId="12" borderId="13" xfId="0" applyNumberFormat="1" applyFont="1" applyFill="1" applyBorder="1" applyAlignment="1">
      <alignment horizontal="center" vertical="center"/>
    </xf>
    <xf numFmtId="164" fontId="10" fillId="12" borderId="14" xfId="0" applyNumberFormat="1" applyFont="1" applyFill="1" applyBorder="1" applyAlignment="1">
      <alignment horizontal="center" vertical="center"/>
    </xf>
    <xf numFmtId="4" fontId="2" fillId="13" borderId="10" xfId="0" applyNumberFormat="1" applyFont="1" applyFill="1" applyBorder="1" applyAlignment="1">
      <alignment horizontal="center" vertical="center"/>
    </xf>
    <xf numFmtId="4" fontId="3" fillId="9" borderId="0" xfId="0" applyNumberFormat="1" applyFont="1" applyFill="1" applyAlignment="1">
      <alignment horizontal="center" vertical="center"/>
    </xf>
    <xf numFmtId="4" fontId="3" fillId="14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12" borderId="13" xfId="0" applyFont="1" applyFill="1" applyBorder="1" applyAlignment="1">
      <alignment horizontal="center" vertical="center"/>
    </xf>
    <xf numFmtId="0" fontId="25" fillId="21" borderId="15" xfId="0" applyFont="1" applyFill="1" applyBorder="1" applyAlignment="1">
      <alignment horizontal="center" vertical="center"/>
    </xf>
    <xf numFmtId="0" fontId="25" fillId="21" borderId="10" xfId="0" applyFont="1" applyFill="1" applyBorder="1" applyAlignment="1">
      <alignment horizontal="center" vertical="center"/>
    </xf>
    <xf numFmtId="0" fontId="13" fillId="22" borderId="1" xfId="0" applyFont="1" applyFill="1" applyBorder="1" applyAlignment="1">
      <alignment horizontal="right"/>
    </xf>
    <xf numFmtId="0" fontId="4" fillId="2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FBFBF"/>
      <color rgb="FFE2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8"/>
  <sheetViews>
    <sheetView zoomScale="70" zoomScaleNormal="70" workbookViewId="0">
      <pane ySplit="3648" topLeftCell="A77" activePane="bottomLeft"/>
      <selection activeCell="C3" sqref="C3"/>
      <selection pane="bottomLeft" activeCell="A70" sqref="A70"/>
    </sheetView>
  </sheetViews>
  <sheetFormatPr defaultRowHeight="25.8" x14ac:dyDescent="0.5"/>
  <cols>
    <col min="1" max="1" width="27.77734375" style="5" customWidth="1"/>
    <col min="2" max="2" width="18.21875" style="55" customWidth="1"/>
    <col min="3" max="3" width="89.109375" style="26" customWidth="1"/>
    <col min="4" max="4" width="28.21875" style="1" customWidth="1"/>
    <col min="5" max="5" width="31" style="1" customWidth="1"/>
    <col min="6" max="6" width="21.6640625" style="1" customWidth="1"/>
    <col min="7" max="7" width="26.5546875" style="1" customWidth="1"/>
    <col min="8" max="8" width="23.88671875" customWidth="1"/>
    <col min="9" max="9" width="64.109375" style="28" customWidth="1"/>
    <col min="10" max="11" width="23.77734375" style="25" customWidth="1"/>
    <col min="12" max="13" width="23.77734375" style="1" customWidth="1"/>
    <col min="14" max="14" width="26.5546875" style="1" customWidth="1"/>
    <col min="15" max="15" width="23.77734375" style="1" customWidth="1"/>
    <col min="16" max="16" width="32" style="1" customWidth="1"/>
    <col min="17" max="17" width="29.21875" style="31" customWidth="1"/>
    <col min="18" max="18" width="15.77734375" customWidth="1"/>
  </cols>
  <sheetData>
    <row r="1" spans="1:17" ht="83.25" customHeight="1" x14ac:dyDescent="0.3">
      <c r="A1" s="108" t="s">
        <v>31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10"/>
    </row>
    <row r="2" spans="1:17" s="14" customFormat="1" ht="63.75" customHeight="1" x14ac:dyDescent="0.4">
      <c r="A2" s="72" t="s">
        <v>0</v>
      </c>
      <c r="B2" s="73" t="s">
        <v>22</v>
      </c>
      <c r="C2" s="74" t="s">
        <v>1</v>
      </c>
      <c r="D2" s="111" t="s">
        <v>2</v>
      </c>
      <c r="E2" s="112"/>
      <c r="F2" s="112"/>
      <c r="G2" s="113"/>
      <c r="H2" s="75" t="s">
        <v>13</v>
      </c>
      <c r="I2" s="76" t="s">
        <v>3</v>
      </c>
      <c r="J2" s="115" t="s">
        <v>12</v>
      </c>
      <c r="K2" s="115"/>
      <c r="L2" s="115"/>
      <c r="M2" s="115"/>
      <c r="N2" s="115"/>
      <c r="O2" s="116"/>
      <c r="P2" s="77" t="s">
        <v>13</v>
      </c>
      <c r="Q2" s="78" t="s">
        <v>4</v>
      </c>
    </row>
    <row r="3" spans="1:17" s="19" customFormat="1" ht="99.75" customHeight="1" x14ac:dyDescent="0.45">
      <c r="A3" s="79"/>
      <c r="B3" s="80"/>
      <c r="C3" s="38"/>
      <c r="D3" s="81" t="s">
        <v>7</v>
      </c>
      <c r="E3" s="82" t="s">
        <v>29</v>
      </c>
      <c r="F3" s="104" t="s">
        <v>33</v>
      </c>
      <c r="G3" s="81" t="s">
        <v>5</v>
      </c>
      <c r="H3" s="83"/>
      <c r="I3" s="40"/>
      <c r="J3" s="84" t="s">
        <v>18</v>
      </c>
      <c r="K3" s="85" t="s">
        <v>28</v>
      </c>
      <c r="L3" s="81" t="s">
        <v>23</v>
      </c>
      <c r="M3" s="81" t="s">
        <v>21</v>
      </c>
      <c r="N3" s="81" t="s">
        <v>20</v>
      </c>
      <c r="O3" s="81" t="s">
        <v>15</v>
      </c>
      <c r="P3" s="86"/>
      <c r="Q3" s="87"/>
    </row>
    <row r="4" spans="1:17" s="39" customFormat="1" ht="65.25" customHeight="1" x14ac:dyDescent="0.3">
      <c r="A4" s="88" t="s">
        <v>32</v>
      </c>
      <c r="B4" s="89"/>
      <c r="C4" s="90"/>
      <c r="D4" s="90"/>
      <c r="E4" s="90"/>
      <c r="F4" s="90"/>
      <c r="G4" s="90"/>
      <c r="H4" s="90"/>
      <c r="I4" s="90"/>
      <c r="J4" s="91"/>
      <c r="K4" s="91"/>
      <c r="L4" s="91"/>
      <c r="M4" s="92"/>
      <c r="N4" s="114" t="s">
        <v>17</v>
      </c>
      <c r="O4" s="114"/>
      <c r="P4" s="114"/>
      <c r="Q4" s="93">
        <v>10346.1</v>
      </c>
    </row>
    <row r="5" spans="1:17" s="14" customFormat="1" ht="45" customHeight="1" x14ac:dyDescent="0.45">
      <c r="A5" s="94">
        <v>45659</v>
      </c>
      <c r="B5" s="103">
        <v>1</v>
      </c>
      <c r="C5" s="59" t="s">
        <v>6</v>
      </c>
      <c r="D5" s="95"/>
      <c r="E5" s="96"/>
      <c r="F5" s="105"/>
      <c r="G5" s="95"/>
      <c r="H5" s="95">
        <f t="shared" ref="H5" si="0">SUM(D5:G5)</f>
        <v>0</v>
      </c>
      <c r="I5" s="26" t="s">
        <v>30</v>
      </c>
      <c r="J5" s="97"/>
      <c r="K5" s="98"/>
      <c r="L5" s="95"/>
      <c r="M5" s="95"/>
      <c r="N5" s="95">
        <v>43.42</v>
      </c>
      <c r="O5" s="97"/>
      <c r="P5" s="99">
        <f t="shared" ref="P5:P6" si="1">SUM(J5:O5)</f>
        <v>43.42</v>
      </c>
      <c r="Q5" s="100">
        <f>Q4+H5-P5</f>
        <v>10302.68</v>
      </c>
    </row>
    <row r="6" spans="1:17" s="14" customFormat="1" ht="45" customHeight="1" x14ac:dyDescent="0.45">
      <c r="A6" s="94">
        <v>45660</v>
      </c>
      <c r="B6" s="101" t="s">
        <v>39</v>
      </c>
      <c r="C6" s="59" t="s">
        <v>16</v>
      </c>
      <c r="D6" s="95">
        <v>37</v>
      </c>
      <c r="E6" s="96"/>
      <c r="F6" s="105"/>
      <c r="G6" s="95"/>
      <c r="H6" s="95">
        <f>SUM(D6:G6)</f>
        <v>37</v>
      </c>
      <c r="I6" s="26" t="s">
        <v>6</v>
      </c>
      <c r="J6" s="97"/>
      <c r="K6" s="98"/>
      <c r="L6" s="95"/>
      <c r="M6" s="95"/>
      <c r="N6" s="95"/>
      <c r="O6" s="97"/>
      <c r="P6" s="99">
        <f t="shared" si="1"/>
        <v>0</v>
      </c>
      <c r="Q6" s="100">
        <f t="shared" ref="Q6" si="2">Q5+H6-P6</f>
        <v>10339.68</v>
      </c>
    </row>
    <row r="7" spans="1:17" s="14" customFormat="1" ht="45" customHeight="1" x14ac:dyDescent="0.45">
      <c r="A7" s="94">
        <v>45663</v>
      </c>
      <c r="B7" s="103">
        <v>2</v>
      </c>
      <c r="C7" s="59" t="s">
        <v>6</v>
      </c>
      <c r="D7" s="95"/>
      <c r="E7" s="102"/>
      <c r="F7" s="105"/>
      <c r="G7" s="95"/>
      <c r="H7" s="95">
        <f t="shared" ref="H7:H75" si="3">SUM(D7:G7)</f>
        <v>0</v>
      </c>
      <c r="I7" s="26" t="s">
        <v>34</v>
      </c>
      <c r="J7" s="97">
        <v>400</v>
      </c>
      <c r="K7" s="98"/>
      <c r="L7" s="95"/>
      <c r="M7" s="95"/>
      <c r="N7" s="95"/>
      <c r="O7" s="97"/>
      <c r="P7" s="99">
        <f t="shared" ref="P7:P10" si="4">SUM(J7:O7)</f>
        <v>400</v>
      </c>
      <c r="Q7" s="100">
        <f t="shared" ref="Q7:Q10" si="5">Q6+H7-P7</f>
        <v>9939.68</v>
      </c>
    </row>
    <row r="8" spans="1:17" s="14" customFormat="1" ht="45" customHeight="1" x14ac:dyDescent="0.45">
      <c r="A8" s="94">
        <v>45666</v>
      </c>
      <c r="B8" s="101" t="s">
        <v>39</v>
      </c>
      <c r="C8" s="59" t="s">
        <v>35</v>
      </c>
      <c r="D8" s="95">
        <v>10</v>
      </c>
      <c r="E8" s="102"/>
      <c r="F8" s="105"/>
      <c r="G8" s="95"/>
      <c r="H8" s="95">
        <f t="shared" si="3"/>
        <v>10</v>
      </c>
      <c r="I8" s="26" t="s">
        <v>6</v>
      </c>
      <c r="J8" s="97"/>
      <c r="K8" s="98"/>
      <c r="L8" s="95"/>
      <c r="M8" s="95"/>
      <c r="N8" s="95"/>
      <c r="O8" s="97"/>
      <c r="P8" s="99">
        <f t="shared" si="4"/>
        <v>0</v>
      </c>
      <c r="Q8" s="100">
        <f t="shared" si="5"/>
        <v>9949.68</v>
      </c>
    </row>
    <row r="9" spans="1:17" s="14" customFormat="1" ht="45" customHeight="1" x14ac:dyDescent="0.45">
      <c r="A9" s="94">
        <v>45677</v>
      </c>
      <c r="B9" s="101" t="s">
        <v>39</v>
      </c>
      <c r="C9" s="59" t="s">
        <v>36</v>
      </c>
      <c r="D9" s="95">
        <v>5</v>
      </c>
      <c r="E9" s="102"/>
      <c r="F9" s="105"/>
      <c r="G9" s="95"/>
      <c r="H9" s="95">
        <f t="shared" si="3"/>
        <v>5</v>
      </c>
      <c r="I9" s="26" t="s">
        <v>6</v>
      </c>
      <c r="J9" s="97"/>
      <c r="K9" s="98"/>
      <c r="L9" s="95"/>
      <c r="M9" s="95"/>
      <c r="N9" s="95"/>
      <c r="O9" s="97"/>
      <c r="P9" s="99">
        <f t="shared" si="4"/>
        <v>0</v>
      </c>
      <c r="Q9" s="100">
        <f t="shared" si="5"/>
        <v>9954.68</v>
      </c>
    </row>
    <row r="10" spans="1:17" s="14" customFormat="1" ht="45" customHeight="1" x14ac:dyDescent="0.45">
      <c r="A10" s="94">
        <v>45677</v>
      </c>
      <c r="B10" s="101" t="s">
        <v>39</v>
      </c>
      <c r="C10" s="59" t="s">
        <v>37</v>
      </c>
      <c r="D10" s="95">
        <v>20</v>
      </c>
      <c r="E10" s="102"/>
      <c r="F10" s="105"/>
      <c r="G10" s="95"/>
      <c r="H10" s="95">
        <f t="shared" si="3"/>
        <v>20</v>
      </c>
      <c r="I10" s="26" t="s">
        <v>6</v>
      </c>
      <c r="J10" s="97"/>
      <c r="K10" s="98"/>
      <c r="L10" s="95"/>
      <c r="M10" s="95"/>
      <c r="N10" s="95"/>
      <c r="O10" s="97"/>
      <c r="P10" s="99">
        <f t="shared" si="4"/>
        <v>0</v>
      </c>
      <c r="Q10" s="100">
        <f t="shared" si="5"/>
        <v>9974.68</v>
      </c>
    </row>
    <row r="11" spans="1:17" s="14" customFormat="1" ht="45" customHeight="1" x14ac:dyDescent="0.45">
      <c r="A11" s="94">
        <v>45684</v>
      </c>
      <c r="B11" s="101" t="s">
        <v>39</v>
      </c>
      <c r="C11" s="59" t="s">
        <v>38</v>
      </c>
      <c r="D11" s="95">
        <v>10</v>
      </c>
      <c r="E11" s="102"/>
      <c r="F11" s="105"/>
      <c r="G11" s="95"/>
      <c r="H11" s="95">
        <f t="shared" si="3"/>
        <v>10</v>
      </c>
      <c r="I11" s="26" t="s">
        <v>6</v>
      </c>
      <c r="J11" s="97"/>
      <c r="K11" s="98"/>
      <c r="L11" s="95"/>
      <c r="M11" s="95"/>
      <c r="N11" s="95"/>
      <c r="O11" s="97"/>
      <c r="P11" s="99">
        <f t="shared" ref="P11:P15" si="6">SUM(J11:O11)</f>
        <v>0</v>
      </c>
      <c r="Q11" s="100">
        <f t="shared" ref="Q11:Q15" si="7">Q10+H11-P11</f>
        <v>9984.68</v>
      </c>
    </row>
    <row r="12" spans="1:17" s="14" customFormat="1" ht="45" customHeight="1" x14ac:dyDescent="0.45">
      <c r="A12" s="94">
        <v>45685</v>
      </c>
      <c r="B12" s="101" t="s">
        <v>39</v>
      </c>
      <c r="C12" s="59" t="s">
        <v>40</v>
      </c>
      <c r="D12" s="95"/>
      <c r="E12" s="102"/>
      <c r="F12" s="105">
        <v>50</v>
      </c>
      <c r="G12" s="95"/>
      <c r="H12" s="95">
        <f t="shared" si="3"/>
        <v>50</v>
      </c>
      <c r="I12" s="26" t="s">
        <v>6</v>
      </c>
      <c r="J12" s="97"/>
      <c r="K12" s="98"/>
      <c r="L12" s="95"/>
      <c r="M12" s="95"/>
      <c r="N12" s="95"/>
      <c r="O12" s="97"/>
      <c r="P12" s="99">
        <f t="shared" si="6"/>
        <v>0</v>
      </c>
      <c r="Q12" s="100">
        <f t="shared" si="7"/>
        <v>10034.68</v>
      </c>
    </row>
    <row r="13" spans="1:17" s="14" customFormat="1" ht="45" customHeight="1" x14ac:dyDescent="0.45">
      <c r="A13" s="94">
        <v>45691</v>
      </c>
      <c r="B13" s="103">
        <v>3</v>
      </c>
      <c r="C13" s="59" t="s">
        <v>6</v>
      </c>
      <c r="D13" s="95"/>
      <c r="E13" s="102"/>
      <c r="F13" s="105"/>
      <c r="G13" s="95"/>
      <c r="H13" s="95">
        <f t="shared" si="3"/>
        <v>0</v>
      </c>
      <c r="I13" s="26" t="s">
        <v>30</v>
      </c>
      <c r="J13" s="97"/>
      <c r="K13" s="98"/>
      <c r="L13" s="95"/>
      <c r="M13" s="95"/>
      <c r="N13" s="95">
        <v>43.83</v>
      </c>
      <c r="O13" s="97"/>
      <c r="P13" s="99">
        <f t="shared" si="6"/>
        <v>43.83</v>
      </c>
      <c r="Q13" s="100">
        <f t="shared" si="7"/>
        <v>9990.85</v>
      </c>
    </row>
    <row r="14" spans="1:17" s="14" customFormat="1" ht="45" customHeight="1" x14ac:dyDescent="0.45">
      <c r="A14" s="94">
        <v>45691</v>
      </c>
      <c r="B14" s="103">
        <v>4</v>
      </c>
      <c r="C14" s="59" t="s">
        <v>6</v>
      </c>
      <c r="D14" s="95"/>
      <c r="E14" s="102"/>
      <c r="F14" s="105"/>
      <c r="G14" s="95"/>
      <c r="H14" s="95">
        <f t="shared" si="3"/>
        <v>0</v>
      </c>
      <c r="I14" s="26" t="s">
        <v>34</v>
      </c>
      <c r="J14" s="97">
        <v>400</v>
      </c>
      <c r="K14" s="98"/>
      <c r="L14" s="95"/>
      <c r="M14" s="95"/>
      <c r="N14" s="95"/>
      <c r="O14" s="97"/>
      <c r="P14" s="99">
        <f t="shared" si="6"/>
        <v>400</v>
      </c>
      <c r="Q14" s="100">
        <f t="shared" si="7"/>
        <v>9590.85</v>
      </c>
    </row>
    <row r="15" spans="1:17" s="14" customFormat="1" ht="45" customHeight="1" x14ac:dyDescent="0.45">
      <c r="A15" s="94">
        <v>45691</v>
      </c>
      <c r="B15" s="101" t="s">
        <v>42</v>
      </c>
      <c r="C15" s="59" t="s">
        <v>41</v>
      </c>
      <c r="D15" s="95"/>
      <c r="E15" s="102"/>
      <c r="F15" s="105">
        <v>54.88</v>
      </c>
      <c r="G15" s="95"/>
      <c r="H15" s="95">
        <f t="shared" si="3"/>
        <v>54.88</v>
      </c>
      <c r="I15" s="26" t="s">
        <v>6</v>
      </c>
      <c r="J15" s="97"/>
      <c r="K15" s="98"/>
      <c r="L15" s="95"/>
      <c r="M15" s="95"/>
      <c r="N15" s="95"/>
      <c r="O15" s="97"/>
      <c r="P15" s="99">
        <f t="shared" si="6"/>
        <v>0</v>
      </c>
      <c r="Q15" s="100">
        <f t="shared" si="7"/>
        <v>9645.73</v>
      </c>
    </row>
    <row r="16" spans="1:17" s="14" customFormat="1" ht="45" customHeight="1" x14ac:dyDescent="0.45">
      <c r="A16" s="94">
        <v>45705</v>
      </c>
      <c r="B16" s="101" t="s">
        <v>42</v>
      </c>
      <c r="C16" s="59" t="s">
        <v>43</v>
      </c>
      <c r="D16" s="95"/>
      <c r="E16" s="102"/>
      <c r="F16" s="105">
        <v>54.88</v>
      </c>
      <c r="G16" s="95"/>
      <c r="H16" s="95">
        <f t="shared" si="3"/>
        <v>54.88</v>
      </c>
      <c r="I16" s="26" t="s">
        <v>6</v>
      </c>
      <c r="J16" s="97"/>
      <c r="K16" s="98"/>
      <c r="L16" s="95"/>
      <c r="M16" s="95"/>
      <c r="N16" s="95"/>
      <c r="O16" s="97"/>
      <c r="P16" s="99">
        <f t="shared" ref="P16:P21" si="8">SUM(J16:O16)</f>
        <v>0</v>
      </c>
      <c r="Q16" s="100">
        <f t="shared" ref="Q16:Q21" si="9">Q15+H16-P16</f>
        <v>9700.6099999999988</v>
      </c>
    </row>
    <row r="17" spans="1:17" s="14" customFormat="1" ht="45" customHeight="1" x14ac:dyDescent="0.45">
      <c r="A17" s="94">
        <v>45708</v>
      </c>
      <c r="B17" s="101" t="s">
        <v>42</v>
      </c>
      <c r="C17" s="59" t="s">
        <v>36</v>
      </c>
      <c r="D17" s="95">
        <v>5</v>
      </c>
      <c r="E17" s="102"/>
      <c r="F17" s="105"/>
      <c r="G17" s="95"/>
      <c r="H17" s="95">
        <f t="shared" si="3"/>
        <v>5</v>
      </c>
      <c r="I17" s="26" t="s">
        <v>6</v>
      </c>
      <c r="J17" s="97"/>
      <c r="K17" s="98"/>
      <c r="L17" s="95"/>
      <c r="M17" s="95"/>
      <c r="N17" s="95"/>
      <c r="O17" s="97"/>
      <c r="P17" s="99">
        <f t="shared" si="8"/>
        <v>0</v>
      </c>
      <c r="Q17" s="100">
        <f t="shared" si="9"/>
        <v>9705.6099999999988</v>
      </c>
    </row>
    <row r="18" spans="1:17" s="14" customFormat="1" ht="45" customHeight="1" x14ac:dyDescent="0.45">
      <c r="A18" s="94">
        <v>45714</v>
      </c>
      <c r="B18" s="101" t="s">
        <v>42</v>
      </c>
      <c r="C18" s="59" t="s">
        <v>38</v>
      </c>
      <c r="D18" s="95">
        <v>10</v>
      </c>
      <c r="E18" s="102"/>
      <c r="F18" s="105"/>
      <c r="G18" s="95"/>
      <c r="H18" s="95">
        <f t="shared" si="3"/>
        <v>10</v>
      </c>
      <c r="I18" s="26" t="s">
        <v>6</v>
      </c>
      <c r="J18" s="97"/>
      <c r="K18" s="98"/>
      <c r="L18" s="95"/>
      <c r="M18" s="95"/>
      <c r="N18" s="95"/>
      <c r="O18" s="97"/>
      <c r="P18" s="99">
        <f t="shared" si="8"/>
        <v>0</v>
      </c>
      <c r="Q18" s="100">
        <f t="shared" si="9"/>
        <v>9715.6099999999988</v>
      </c>
    </row>
    <row r="19" spans="1:17" s="14" customFormat="1" ht="45" customHeight="1" x14ac:dyDescent="0.45">
      <c r="A19" s="94">
        <v>45719</v>
      </c>
      <c r="B19" s="103">
        <v>5</v>
      </c>
      <c r="C19" s="59" t="s">
        <v>6</v>
      </c>
      <c r="D19" s="95"/>
      <c r="E19" s="102"/>
      <c r="F19" s="105"/>
      <c r="G19" s="95"/>
      <c r="H19" s="95">
        <f t="shared" si="3"/>
        <v>0</v>
      </c>
      <c r="I19" s="26" t="s">
        <v>30</v>
      </c>
      <c r="J19" s="97"/>
      <c r="K19" s="98"/>
      <c r="L19" s="95"/>
      <c r="M19" s="95"/>
      <c r="N19" s="95">
        <v>43.22</v>
      </c>
      <c r="O19" s="97"/>
      <c r="P19" s="99">
        <f t="shared" si="8"/>
        <v>43.22</v>
      </c>
      <c r="Q19" s="100">
        <f t="shared" si="9"/>
        <v>9672.39</v>
      </c>
    </row>
    <row r="20" spans="1:17" s="14" customFormat="1" ht="45" customHeight="1" x14ac:dyDescent="0.45">
      <c r="A20" s="94">
        <v>45719</v>
      </c>
      <c r="B20" s="103">
        <v>6</v>
      </c>
      <c r="C20" s="59" t="s">
        <v>6</v>
      </c>
      <c r="D20" s="95"/>
      <c r="E20" s="102"/>
      <c r="F20" s="105"/>
      <c r="G20" s="95"/>
      <c r="H20" s="95">
        <f t="shared" si="3"/>
        <v>0</v>
      </c>
      <c r="I20" s="26" t="s">
        <v>34</v>
      </c>
      <c r="J20" s="97">
        <v>400</v>
      </c>
      <c r="K20" s="98"/>
      <c r="L20" s="95"/>
      <c r="M20" s="95"/>
      <c r="N20" s="95"/>
      <c r="O20" s="97"/>
      <c r="P20" s="99">
        <f t="shared" si="8"/>
        <v>400</v>
      </c>
      <c r="Q20" s="100">
        <f t="shared" si="9"/>
        <v>9272.39</v>
      </c>
    </row>
    <row r="21" spans="1:17" s="14" customFormat="1" ht="45" customHeight="1" x14ac:dyDescent="0.45">
      <c r="A21" s="94">
        <v>45722</v>
      </c>
      <c r="B21" s="103">
        <v>7</v>
      </c>
      <c r="C21" s="59" t="s">
        <v>40</v>
      </c>
      <c r="D21" s="95"/>
      <c r="E21" s="102"/>
      <c r="F21" s="105">
        <v>150</v>
      </c>
      <c r="G21" s="95"/>
      <c r="H21" s="95">
        <f t="shared" si="3"/>
        <v>150</v>
      </c>
      <c r="I21" s="26" t="s">
        <v>6</v>
      </c>
      <c r="J21" s="97"/>
      <c r="K21" s="98"/>
      <c r="L21" s="95"/>
      <c r="M21" s="95"/>
      <c r="N21" s="95"/>
      <c r="O21" s="97"/>
      <c r="P21" s="99">
        <f t="shared" si="8"/>
        <v>0</v>
      </c>
      <c r="Q21" s="100">
        <f t="shared" si="9"/>
        <v>9422.39</v>
      </c>
    </row>
    <row r="22" spans="1:17" s="14" customFormat="1" ht="45" customHeight="1" x14ac:dyDescent="0.45">
      <c r="A22" s="94">
        <v>45736</v>
      </c>
      <c r="B22" s="101" t="s">
        <v>44</v>
      </c>
      <c r="C22" s="59" t="s">
        <v>36</v>
      </c>
      <c r="D22" s="95">
        <v>5</v>
      </c>
      <c r="E22" s="102"/>
      <c r="F22" s="105"/>
      <c r="G22" s="95"/>
      <c r="H22" s="95">
        <f t="shared" si="3"/>
        <v>5</v>
      </c>
      <c r="I22" s="26" t="s">
        <v>6</v>
      </c>
      <c r="J22" s="97"/>
      <c r="K22" s="98"/>
      <c r="L22" s="95"/>
      <c r="M22" s="95"/>
      <c r="N22" s="95"/>
      <c r="O22" s="97"/>
      <c r="P22" s="99">
        <f t="shared" ref="P22:P27" si="10">SUM(J22:O22)</f>
        <v>0</v>
      </c>
      <c r="Q22" s="100">
        <f t="shared" ref="Q22:Q27" si="11">Q21+H22-P22</f>
        <v>9427.39</v>
      </c>
    </row>
    <row r="23" spans="1:17" s="14" customFormat="1" ht="45" customHeight="1" x14ac:dyDescent="0.45">
      <c r="A23" s="94">
        <v>45742</v>
      </c>
      <c r="B23" s="101" t="s">
        <v>44</v>
      </c>
      <c r="C23" s="59" t="s">
        <v>38</v>
      </c>
      <c r="D23" s="95">
        <v>10</v>
      </c>
      <c r="E23" s="102"/>
      <c r="F23" s="105"/>
      <c r="G23" s="95"/>
      <c r="H23" s="95">
        <f t="shared" si="3"/>
        <v>10</v>
      </c>
      <c r="I23" s="26" t="s">
        <v>6</v>
      </c>
      <c r="J23" s="97"/>
      <c r="K23" s="98"/>
      <c r="L23" s="95"/>
      <c r="M23" s="95"/>
      <c r="N23" s="95"/>
      <c r="O23" s="97"/>
      <c r="P23" s="99">
        <f t="shared" si="10"/>
        <v>0</v>
      </c>
      <c r="Q23" s="100">
        <f t="shared" si="11"/>
        <v>9437.39</v>
      </c>
    </row>
    <row r="24" spans="1:17" s="14" customFormat="1" ht="45" customHeight="1" x14ac:dyDescent="0.45">
      <c r="A24" s="94">
        <v>45744</v>
      </c>
      <c r="B24" s="103">
        <v>8</v>
      </c>
      <c r="C24" s="59" t="s">
        <v>6</v>
      </c>
      <c r="D24" s="95"/>
      <c r="E24" s="102"/>
      <c r="F24" s="105"/>
      <c r="G24" s="95"/>
      <c r="H24" s="95">
        <f t="shared" si="3"/>
        <v>0</v>
      </c>
      <c r="I24" s="26" t="s">
        <v>46</v>
      </c>
      <c r="J24" s="97"/>
      <c r="K24" s="98"/>
      <c r="M24" s="95"/>
      <c r="N24" s="95"/>
      <c r="O24" s="97">
        <v>16.2</v>
      </c>
      <c r="P24" s="99">
        <f t="shared" si="10"/>
        <v>16.2</v>
      </c>
      <c r="Q24" s="100">
        <f t="shared" si="11"/>
        <v>9421.1899999999987</v>
      </c>
    </row>
    <row r="25" spans="1:17" s="14" customFormat="1" ht="45" customHeight="1" x14ac:dyDescent="0.45">
      <c r="A25" s="94">
        <v>45744</v>
      </c>
      <c r="B25" s="103">
        <v>9</v>
      </c>
      <c r="C25" s="59" t="s">
        <v>6</v>
      </c>
      <c r="D25" s="95"/>
      <c r="E25" s="102"/>
      <c r="F25" s="105"/>
      <c r="G25" s="95"/>
      <c r="H25" s="95">
        <f t="shared" si="3"/>
        <v>0</v>
      </c>
      <c r="I25" s="26" t="s">
        <v>47</v>
      </c>
      <c r="J25" s="97"/>
      <c r="K25" s="98"/>
      <c r="L25" s="95"/>
      <c r="M25" s="95"/>
      <c r="N25" s="95"/>
      <c r="O25" s="97">
        <v>75</v>
      </c>
      <c r="P25" s="99">
        <f t="shared" si="10"/>
        <v>75</v>
      </c>
      <c r="Q25" s="100">
        <f t="shared" si="11"/>
        <v>9346.1899999999987</v>
      </c>
    </row>
    <row r="26" spans="1:17" s="14" customFormat="1" ht="45" customHeight="1" x14ac:dyDescent="0.45">
      <c r="A26" s="94">
        <v>45744</v>
      </c>
      <c r="B26" s="103">
        <v>10</v>
      </c>
      <c r="C26" s="59" t="s">
        <v>6</v>
      </c>
      <c r="D26" s="95"/>
      <c r="E26" s="102"/>
      <c r="F26" s="105"/>
      <c r="G26" s="95"/>
      <c r="H26" s="95">
        <f t="shared" si="3"/>
        <v>0</v>
      </c>
      <c r="I26" s="59" t="s">
        <v>45</v>
      </c>
      <c r="J26" s="97"/>
      <c r="K26" s="98"/>
      <c r="L26" s="95">
        <v>618.24</v>
      </c>
      <c r="M26" s="95"/>
      <c r="N26" s="95"/>
      <c r="O26" s="97"/>
      <c r="P26" s="99">
        <f t="shared" si="10"/>
        <v>618.24</v>
      </c>
      <c r="Q26" s="100">
        <f t="shared" si="11"/>
        <v>8727.9499999999989</v>
      </c>
    </row>
    <row r="27" spans="1:17" s="14" customFormat="1" ht="45" customHeight="1" x14ac:dyDescent="0.45">
      <c r="A27" s="94">
        <v>45748</v>
      </c>
      <c r="B27" s="106">
        <v>11</v>
      </c>
      <c r="C27" s="59" t="s">
        <v>40</v>
      </c>
      <c r="D27" s="95"/>
      <c r="E27" s="102"/>
      <c r="F27" s="105">
        <v>50</v>
      </c>
      <c r="G27" s="95"/>
      <c r="H27" s="95">
        <f t="shared" si="3"/>
        <v>50</v>
      </c>
      <c r="I27" s="26" t="s">
        <v>6</v>
      </c>
      <c r="J27" s="97"/>
      <c r="K27" s="98"/>
      <c r="L27" s="95"/>
      <c r="M27" s="95"/>
      <c r="N27" s="95"/>
      <c r="O27" s="97"/>
      <c r="P27" s="99">
        <f t="shared" si="10"/>
        <v>0</v>
      </c>
      <c r="Q27" s="100">
        <f t="shared" si="11"/>
        <v>8777.9499999999989</v>
      </c>
    </row>
    <row r="28" spans="1:17" s="14" customFormat="1" ht="45" customHeight="1" x14ac:dyDescent="0.45">
      <c r="A28" s="94">
        <v>45749</v>
      </c>
      <c r="B28" s="103">
        <v>12</v>
      </c>
      <c r="C28" s="59" t="s">
        <v>6</v>
      </c>
      <c r="D28" s="95"/>
      <c r="E28" s="102"/>
      <c r="F28" s="105"/>
      <c r="G28" s="95"/>
      <c r="H28" s="95">
        <f t="shared" si="3"/>
        <v>0</v>
      </c>
      <c r="I28" s="26" t="s">
        <v>30</v>
      </c>
      <c r="J28" s="97"/>
      <c r="K28" s="98"/>
      <c r="L28" s="95"/>
      <c r="M28" s="95"/>
      <c r="N28" s="95">
        <v>41.8</v>
      </c>
      <c r="O28" s="97"/>
      <c r="P28" s="99">
        <f t="shared" ref="P28:P35" si="12">SUM(J28:O28)</f>
        <v>41.8</v>
      </c>
      <c r="Q28" s="100">
        <f t="shared" ref="Q28:Q35" si="13">Q27+H28-P28</f>
        <v>8736.15</v>
      </c>
    </row>
    <row r="29" spans="1:17" s="14" customFormat="1" ht="45" customHeight="1" x14ac:dyDescent="0.45">
      <c r="A29" s="94">
        <v>45749</v>
      </c>
      <c r="B29" s="103">
        <v>13</v>
      </c>
      <c r="C29" s="59" t="s">
        <v>6</v>
      </c>
      <c r="D29" s="95"/>
      <c r="E29" s="102"/>
      <c r="F29" s="105"/>
      <c r="G29" s="95"/>
      <c r="H29" s="95">
        <f t="shared" si="3"/>
        <v>0</v>
      </c>
      <c r="I29" s="26" t="s">
        <v>34</v>
      </c>
      <c r="J29" s="97">
        <v>400</v>
      </c>
      <c r="K29" s="98"/>
      <c r="L29" s="95"/>
      <c r="M29" s="95"/>
      <c r="N29" s="95"/>
      <c r="O29" s="97"/>
      <c r="P29" s="99">
        <f t="shared" si="12"/>
        <v>400</v>
      </c>
      <c r="Q29" s="100">
        <f t="shared" si="13"/>
        <v>8336.15</v>
      </c>
    </row>
    <row r="30" spans="1:17" s="14" customFormat="1" ht="45" customHeight="1" x14ac:dyDescent="0.45">
      <c r="A30" s="94">
        <v>45758</v>
      </c>
      <c r="B30" s="103">
        <v>14</v>
      </c>
      <c r="C30" s="59" t="s">
        <v>6</v>
      </c>
      <c r="D30" s="95"/>
      <c r="E30" s="102"/>
      <c r="F30" s="105"/>
      <c r="G30" s="95"/>
      <c r="H30" s="95">
        <f t="shared" si="3"/>
        <v>0</v>
      </c>
      <c r="I30" s="26" t="s">
        <v>48</v>
      </c>
      <c r="J30" s="97"/>
      <c r="K30" s="98"/>
      <c r="L30" s="95"/>
      <c r="M30" s="95"/>
      <c r="N30" s="95"/>
      <c r="O30" s="97">
        <v>53</v>
      </c>
      <c r="P30" s="99">
        <f t="shared" si="12"/>
        <v>53</v>
      </c>
      <c r="Q30" s="100">
        <f t="shared" si="13"/>
        <v>8283.15</v>
      </c>
    </row>
    <row r="31" spans="1:17" s="14" customFormat="1" ht="45" customHeight="1" x14ac:dyDescent="0.45">
      <c r="A31" s="94">
        <v>45764</v>
      </c>
      <c r="B31" s="103">
        <v>15</v>
      </c>
      <c r="C31" s="59" t="s">
        <v>6</v>
      </c>
      <c r="D31" s="95"/>
      <c r="E31" s="102"/>
      <c r="F31" s="105"/>
      <c r="G31" s="95"/>
      <c r="H31" s="95">
        <f t="shared" si="3"/>
        <v>0</v>
      </c>
      <c r="I31" s="26" t="s">
        <v>49</v>
      </c>
      <c r="J31" s="97"/>
      <c r="K31" s="98"/>
      <c r="L31" s="95"/>
      <c r="M31" s="95"/>
      <c r="N31" s="95"/>
      <c r="O31" s="97">
        <v>150</v>
      </c>
      <c r="P31" s="99">
        <f t="shared" si="12"/>
        <v>150</v>
      </c>
      <c r="Q31" s="100">
        <f t="shared" si="13"/>
        <v>8133.15</v>
      </c>
    </row>
    <row r="32" spans="1:17" s="14" customFormat="1" ht="45" customHeight="1" x14ac:dyDescent="0.45">
      <c r="A32" s="94">
        <v>45769</v>
      </c>
      <c r="B32" s="101" t="s">
        <v>51</v>
      </c>
      <c r="C32" s="59" t="s">
        <v>36</v>
      </c>
      <c r="D32" s="95">
        <v>5</v>
      </c>
      <c r="E32" s="102"/>
      <c r="F32" s="105"/>
      <c r="G32" s="95"/>
      <c r="H32" s="95">
        <f t="shared" si="3"/>
        <v>5</v>
      </c>
      <c r="I32" s="26" t="s">
        <v>6</v>
      </c>
      <c r="J32" s="97"/>
      <c r="K32" s="98"/>
      <c r="L32" s="95"/>
      <c r="M32" s="95"/>
      <c r="N32" s="95"/>
      <c r="O32" s="97"/>
      <c r="P32" s="99">
        <f t="shared" si="12"/>
        <v>0</v>
      </c>
      <c r="Q32" s="100">
        <f t="shared" si="13"/>
        <v>8138.15</v>
      </c>
    </row>
    <row r="33" spans="1:17" s="14" customFormat="1" ht="45" customHeight="1" x14ac:dyDescent="0.45">
      <c r="A33" s="94">
        <v>45770</v>
      </c>
      <c r="B33" s="106">
        <v>16</v>
      </c>
      <c r="C33" s="59" t="s">
        <v>50</v>
      </c>
      <c r="D33" s="95">
        <v>150</v>
      </c>
      <c r="E33" s="102"/>
      <c r="F33" s="105"/>
      <c r="G33" s="95"/>
      <c r="H33" s="95">
        <f t="shared" si="3"/>
        <v>150</v>
      </c>
      <c r="I33" s="26" t="s">
        <v>6</v>
      </c>
      <c r="J33" s="97"/>
      <c r="K33" s="98"/>
      <c r="L33" s="95"/>
      <c r="M33" s="95"/>
      <c r="N33" s="95"/>
      <c r="O33" s="97"/>
      <c r="P33" s="99">
        <f t="shared" si="12"/>
        <v>0</v>
      </c>
      <c r="Q33" s="100">
        <f t="shared" si="13"/>
        <v>8288.15</v>
      </c>
    </row>
    <row r="34" spans="1:17" s="14" customFormat="1" ht="45" customHeight="1" x14ac:dyDescent="0.45">
      <c r="A34" s="94">
        <v>45775</v>
      </c>
      <c r="B34" s="103">
        <v>17</v>
      </c>
      <c r="C34" s="59" t="s">
        <v>6</v>
      </c>
      <c r="D34" s="95"/>
      <c r="E34" s="102"/>
      <c r="F34" s="105"/>
      <c r="G34" s="95"/>
      <c r="H34" s="95">
        <f t="shared" si="3"/>
        <v>0</v>
      </c>
      <c r="I34" s="26" t="s">
        <v>34</v>
      </c>
      <c r="J34" s="97">
        <v>400</v>
      </c>
      <c r="K34" s="98"/>
      <c r="L34" s="95"/>
      <c r="M34" s="95"/>
      <c r="N34" s="95"/>
      <c r="O34" s="97"/>
      <c r="P34" s="99">
        <f t="shared" si="12"/>
        <v>400</v>
      </c>
      <c r="Q34" s="100">
        <f t="shared" si="13"/>
        <v>7888.15</v>
      </c>
    </row>
    <row r="35" spans="1:17" s="14" customFormat="1" ht="45" customHeight="1" x14ac:dyDescent="0.45">
      <c r="A35" s="94">
        <v>45775</v>
      </c>
      <c r="B35" s="101" t="s">
        <v>51</v>
      </c>
      <c r="C35" s="59" t="s">
        <v>38</v>
      </c>
      <c r="D35" s="95">
        <v>10</v>
      </c>
      <c r="E35" s="102"/>
      <c r="F35" s="105"/>
      <c r="G35" s="95"/>
      <c r="H35" s="95">
        <f t="shared" si="3"/>
        <v>10</v>
      </c>
      <c r="I35" s="26" t="s">
        <v>6</v>
      </c>
      <c r="J35" s="97"/>
      <c r="K35" s="98"/>
      <c r="L35" s="95"/>
      <c r="M35" s="95"/>
      <c r="N35" s="95"/>
      <c r="O35" s="97"/>
      <c r="P35" s="99">
        <f t="shared" si="12"/>
        <v>0</v>
      </c>
      <c r="Q35" s="100">
        <f t="shared" si="13"/>
        <v>7898.15</v>
      </c>
    </row>
    <row r="36" spans="1:17" s="14" customFormat="1" ht="45" customHeight="1" x14ac:dyDescent="0.45">
      <c r="A36" s="94">
        <v>45779</v>
      </c>
      <c r="B36" s="103">
        <v>18</v>
      </c>
      <c r="C36" s="59" t="s">
        <v>6</v>
      </c>
      <c r="D36" s="95"/>
      <c r="E36" s="102"/>
      <c r="F36" s="105"/>
      <c r="G36" s="95"/>
      <c r="H36" s="95">
        <f t="shared" si="3"/>
        <v>0</v>
      </c>
      <c r="I36" s="26" t="s">
        <v>30</v>
      </c>
      <c r="J36" s="97"/>
      <c r="K36" s="98"/>
      <c r="L36" s="95"/>
      <c r="M36" s="95"/>
      <c r="N36" s="95">
        <v>40.79</v>
      </c>
      <c r="O36" s="97"/>
      <c r="P36" s="99">
        <f t="shared" ref="P36:P39" si="14">SUM(J36:O36)</f>
        <v>40.79</v>
      </c>
      <c r="Q36" s="100">
        <f t="shared" ref="Q36:Q39" si="15">Q35+H36-P36</f>
        <v>7857.36</v>
      </c>
    </row>
    <row r="37" spans="1:17" s="14" customFormat="1" ht="45" customHeight="1" x14ac:dyDescent="0.45">
      <c r="A37" s="94">
        <v>45783</v>
      </c>
      <c r="B37" s="103">
        <v>19</v>
      </c>
      <c r="C37" s="59" t="s">
        <v>6</v>
      </c>
      <c r="D37" s="95"/>
      <c r="E37" s="102"/>
      <c r="F37" s="105"/>
      <c r="G37" s="95"/>
      <c r="H37" s="95">
        <f t="shared" si="3"/>
        <v>0</v>
      </c>
      <c r="I37" s="26" t="s">
        <v>52</v>
      </c>
      <c r="J37" s="97"/>
      <c r="K37" s="98"/>
      <c r="L37" s="95"/>
      <c r="M37" s="95"/>
      <c r="N37" s="95">
        <v>47.99</v>
      </c>
      <c r="O37" s="97"/>
      <c r="P37" s="99">
        <f t="shared" si="14"/>
        <v>47.99</v>
      </c>
      <c r="Q37" s="100">
        <f t="shared" si="15"/>
        <v>7809.37</v>
      </c>
    </row>
    <row r="38" spans="1:17" s="14" customFormat="1" ht="45" customHeight="1" x14ac:dyDescent="0.45">
      <c r="A38" s="94">
        <v>45786</v>
      </c>
      <c r="B38" s="103">
        <v>20</v>
      </c>
      <c r="C38" s="59" t="s">
        <v>6</v>
      </c>
      <c r="D38" s="95"/>
      <c r="E38" s="102"/>
      <c r="F38" s="105"/>
      <c r="G38" s="95"/>
      <c r="H38" s="95">
        <f t="shared" si="3"/>
        <v>0</v>
      </c>
      <c r="I38" s="26" t="s">
        <v>53</v>
      </c>
      <c r="J38" s="97"/>
      <c r="K38" s="98"/>
      <c r="L38" s="95"/>
      <c r="M38" s="95"/>
      <c r="N38" s="95"/>
      <c r="O38" s="97">
        <v>47</v>
      </c>
      <c r="P38" s="99">
        <f t="shared" si="14"/>
        <v>47</v>
      </c>
      <c r="Q38" s="100">
        <f t="shared" si="15"/>
        <v>7762.37</v>
      </c>
    </row>
    <row r="39" spans="1:17" s="14" customFormat="1" ht="45" customHeight="1" x14ac:dyDescent="0.45">
      <c r="A39" s="94">
        <v>45797</v>
      </c>
      <c r="B39" s="101" t="s">
        <v>54</v>
      </c>
      <c r="C39" s="59" t="s">
        <v>36</v>
      </c>
      <c r="D39" s="95">
        <v>5</v>
      </c>
      <c r="E39" s="102"/>
      <c r="F39" s="105"/>
      <c r="G39" s="95"/>
      <c r="H39" s="95">
        <f t="shared" si="3"/>
        <v>5</v>
      </c>
      <c r="I39" s="26" t="s">
        <v>6</v>
      </c>
      <c r="J39" s="97"/>
      <c r="K39" s="98"/>
      <c r="L39" s="95"/>
      <c r="M39" s="95"/>
      <c r="N39" s="95"/>
      <c r="O39" s="97"/>
      <c r="P39" s="99">
        <f t="shared" si="14"/>
        <v>0</v>
      </c>
      <c r="Q39" s="100">
        <f t="shared" si="15"/>
        <v>7767.37</v>
      </c>
    </row>
    <row r="40" spans="1:17" s="14" customFormat="1" ht="45" customHeight="1" x14ac:dyDescent="0.45">
      <c r="A40" s="94">
        <v>45804</v>
      </c>
      <c r="B40" s="103">
        <v>21</v>
      </c>
      <c r="C40" s="59" t="s">
        <v>6</v>
      </c>
      <c r="D40" s="95"/>
      <c r="E40" s="102"/>
      <c r="F40" s="105"/>
      <c r="G40" s="95"/>
      <c r="H40" s="95">
        <f t="shared" si="3"/>
        <v>0</v>
      </c>
      <c r="I40" s="26" t="s">
        <v>34</v>
      </c>
      <c r="J40" s="97">
        <v>400</v>
      </c>
      <c r="K40" s="98"/>
      <c r="L40" s="95"/>
      <c r="M40" s="95"/>
      <c r="N40" s="95"/>
      <c r="O40" s="97"/>
      <c r="P40" s="99">
        <f t="shared" ref="P40:P47" si="16">SUM(J40:O40)</f>
        <v>400</v>
      </c>
      <c r="Q40" s="100">
        <f t="shared" ref="Q40:Q47" si="17">Q39+H40-P40</f>
        <v>7367.37</v>
      </c>
    </row>
    <row r="41" spans="1:17" s="14" customFormat="1" ht="45" customHeight="1" x14ac:dyDescent="0.45">
      <c r="A41" s="94">
        <v>45804</v>
      </c>
      <c r="B41" s="101" t="s">
        <v>54</v>
      </c>
      <c r="C41" s="59" t="s">
        <v>38</v>
      </c>
      <c r="D41" s="95">
        <v>10</v>
      </c>
      <c r="E41" s="102"/>
      <c r="F41" s="105"/>
      <c r="G41" s="95"/>
      <c r="H41" s="95">
        <f t="shared" si="3"/>
        <v>10</v>
      </c>
      <c r="I41" s="26" t="s">
        <v>6</v>
      </c>
      <c r="J41" s="97"/>
      <c r="K41" s="98"/>
      <c r="L41" s="95"/>
      <c r="M41" s="95"/>
      <c r="N41" s="95"/>
      <c r="O41" s="97"/>
      <c r="P41" s="99">
        <f t="shared" si="16"/>
        <v>0</v>
      </c>
      <c r="Q41" s="100">
        <f t="shared" si="17"/>
        <v>7377.37</v>
      </c>
    </row>
    <row r="42" spans="1:17" s="14" customFormat="1" ht="45" customHeight="1" x14ac:dyDescent="0.45">
      <c r="A42" s="94">
        <v>45810</v>
      </c>
      <c r="B42" s="103">
        <v>22</v>
      </c>
      <c r="C42" s="59" t="s">
        <v>6</v>
      </c>
      <c r="D42" s="95"/>
      <c r="E42" s="102"/>
      <c r="F42" s="105"/>
      <c r="G42" s="95"/>
      <c r="H42" s="95">
        <f t="shared" si="3"/>
        <v>0</v>
      </c>
      <c r="I42" s="26" t="s">
        <v>30</v>
      </c>
      <c r="J42" s="97"/>
      <c r="K42" s="98"/>
      <c r="L42" s="95"/>
      <c r="M42" s="95"/>
      <c r="N42" s="95">
        <v>40.369999999999997</v>
      </c>
      <c r="O42" s="97"/>
      <c r="P42" s="99">
        <f t="shared" si="16"/>
        <v>40.369999999999997</v>
      </c>
      <c r="Q42" s="100">
        <f t="shared" si="17"/>
        <v>7337</v>
      </c>
    </row>
    <row r="43" spans="1:17" s="14" customFormat="1" ht="45" customHeight="1" x14ac:dyDescent="0.45">
      <c r="A43" s="94">
        <v>45814</v>
      </c>
      <c r="B43" s="101" t="s">
        <v>57</v>
      </c>
      <c r="C43" s="59" t="s">
        <v>55</v>
      </c>
      <c r="D43" s="95">
        <v>10</v>
      </c>
      <c r="E43" s="102"/>
      <c r="F43" s="105"/>
      <c r="G43" s="95"/>
      <c r="H43" s="95">
        <f t="shared" si="3"/>
        <v>10</v>
      </c>
      <c r="I43" s="26" t="s">
        <v>6</v>
      </c>
      <c r="J43" s="97"/>
      <c r="K43" s="98"/>
      <c r="L43" s="95"/>
      <c r="M43" s="95"/>
      <c r="N43" s="95"/>
      <c r="O43" s="97"/>
      <c r="P43" s="99">
        <f t="shared" si="16"/>
        <v>0</v>
      </c>
      <c r="Q43" s="100">
        <f t="shared" si="17"/>
        <v>7347</v>
      </c>
    </row>
    <row r="44" spans="1:17" s="14" customFormat="1" ht="45" customHeight="1" x14ac:dyDescent="0.45">
      <c r="A44" s="94">
        <v>45817</v>
      </c>
      <c r="B44" s="103">
        <v>23</v>
      </c>
      <c r="C44" s="59" t="s">
        <v>6</v>
      </c>
      <c r="D44" s="95"/>
      <c r="E44" s="102"/>
      <c r="F44" s="105"/>
      <c r="G44" s="95"/>
      <c r="H44" s="95">
        <f t="shared" si="3"/>
        <v>0</v>
      </c>
      <c r="I44" s="26" t="s">
        <v>56</v>
      </c>
      <c r="J44" s="97"/>
      <c r="K44" s="98">
        <v>1850</v>
      </c>
      <c r="L44" s="95"/>
      <c r="M44" s="95"/>
      <c r="N44" s="95"/>
      <c r="O44" s="97"/>
      <c r="P44" s="99">
        <f t="shared" si="16"/>
        <v>1850</v>
      </c>
      <c r="Q44" s="100">
        <f t="shared" si="17"/>
        <v>5497</v>
      </c>
    </row>
    <row r="45" spans="1:17" s="14" customFormat="1" ht="45" customHeight="1" x14ac:dyDescent="0.45">
      <c r="A45" s="94">
        <v>45828</v>
      </c>
      <c r="B45" s="101" t="s">
        <v>57</v>
      </c>
      <c r="C45" s="59" t="s">
        <v>36</v>
      </c>
      <c r="D45" s="95">
        <v>5</v>
      </c>
      <c r="E45" s="102"/>
      <c r="F45" s="105"/>
      <c r="G45" s="95"/>
      <c r="H45" s="95">
        <f t="shared" si="3"/>
        <v>5</v>
      </c>
      <c r="I45" s="26" t="s">
        <v>6</v>
      </c>
      <c r="J45" s="97"/>
      <c r="K45" s="98"/>
      <c r="L45" s="95"/>
      <c r="M45" s="95"/>
      <c r="N45" s="95"/>
      <c r="O45" s="97"/>
      <c r="P45" s="99">
        <f t="shared" si="16"/>
        <v>0</v>
      </c>
      <c r="Q45" s="100">
        <f t="shared" si="17"/>
        <v>5502</v>
      </c>
    </row>
    <row r="46" spans="1:17" s="14" customFormat="1" ht="45" customHeight="1" x14ac:dyDescent="0.45">
      <c r="A46" s="94">
        <v>45831</v>
      </c>
      <c r="B46" s="103">
        <v>24</v>
      </c>
      <c r="C46" s="59" t="s">
        <v>6</v>
      </c>
      <c r="D46" s="95"/>
      <c r="E46" s="102"/>
      <c r="F46" s="105"/>
      <c r="G46" s="95"/>
      <c r="H46" s="95">
        <f t="shared" si="3"/>
        <v>0</v>
      </c>
      <c r="I46" s="26" t="s">
        <v>34</v>
      </c>
      <c r="J46" s="97">
        <v>400</v>
      </c>
      <c r="K46" s="98"/>
      <c r="L46" s="95"/>
      <c r="M46" s="95"/>
      <c r="N46" s="95"/>
      <c r="O46" s="97"/>
      <c r="P46" s="99">
        <f t="shared" si="16"/>
        <v>400</v>
      </c>
      <c r="Q46" s="100">
        <f t="shared" si="17"/>
        <v>5102</v>
      </c>
    </row>
    <row r="47" spans="1:17" s="14" customFormat="1" ht="45" customHeight="1" x14ac:dyDescent="0.45">
      <c r="A47" s="94">
        <v>45834</v>
      </c>
      <c r="B47" s="101" t="s">
        <v>57</v>
      </c>
      <c r="C47" s="59" t="s">
        <v>38</v>
      </c>
      <c r="D47" s="95">
        <v>10</v>
      </c>
      <c r="E47" s="102"/>
      <c r="F47" s="105"/>
      <c r="G47" s="95"/>
      <c r="H47" s="95">
        <f t="shared" si="3"/>
        <v>10</v>
      </c>
      <c r="I47" s="26" t="s">
        <v>6</v>
      </c>
      <c r="J47" s="97"/>
      <c r="K47" s="98"/>
      <c r="L47" s="95"/>
      <c r="M47" s="95"/>
      <c r="N47" s="95"/>
      <c r="O47" s="97"/>
      <c r="P47" s="99">
        <f t="shared" si="16"/>
        <v>0</v>
      </c>
      <c r="Q47" s="100">
        <f t="shared" si="17"/>
        <v>5112</v>
      </c>
    </row>
    <row r="48" spans="1:17" s="14" customFormat="1" ht="45" customHeight="1" x14ac:dyDescent="0.45">
      <c r="A48" s="94">
        <v>45840</v>
      </c>
      <c r="B48" s="103">
        <v>25</v>
      </c>
      <c r="C48" s="59" t="s">
        <v>6</v>
      </c>
      <c r="D48" s="95"/>
      <c r="E48" s="102"/>
      <c r="F48" s="105"/>
      <c r="G48" s="95"/>
      <c r="H48" s="95">
        <f t="shared" si="3"/>
        <v>0</v>
      </c>
      <c r="I48" s="26" t="s">
        <v>30</v>
      </c>
      <c r="J48" s="97"/>
      <c r="K48" s="98"/>
      <c r="L48" s="95"/>
      <c r="M48" s="95"/>
      <c r="N48" s="95">
        <v>39.700000000000003</v>
      </c>
      <c r="O48" s="97"/>
      <c r="P48" s="99">
        <f t="shared" ref="P48:P50" si="18">SUM(J48:O48)</f>
        <v>39.700000000000003</v>
      </c>
      <c r="Q48" s="100">
        <f t="shared" ref="Q48:Q50" si="19">Q47+H48-P48</f>
        <v>5072.3</v>
      </c>
    </row>
    <row r="49" spans="1:17" s="14" customFormat="1" ht="45" customHeight="1" x14ac:dyDescent="0.45">
      <c r="A49" s="94">
        <v>45859</v>
      </c>
      <c r="B49" s="103">
        <v>26</v>
      </c>
      <c r="C49" s="59" t="s">
        <v>6</v>
      </c>
      <c r="D49" s="95"/>
      <c r="E49" s="102"/>
      <c r="F49" s="105"/>
      <c r="G49" s="95"/>
      <c r="H49" s="95">
        <f t="shared" si="3"/>
        <v>0</v>
      </c>
      <c r="I49" s="26" t="s">
        <v>34</v>
      </c>
      <c r="J49" s="97">
        <v>400</v>
      </c>
      <c r="K49" s="98"/>
      <c r="L49" s="95"/>
      <c r="M49" s="95"/>
      <c r="N49" s="95"/>
      <c r="O49" s="97"/>
      <c r="P49" s="99">
        <f t="shared" si="18"/>
        <v>400</v>
      </c>
      <c r="Q49" s="100">
        <f t="shared" si="19"/>
        <v>4672.3</v>
      </c>
    </row>
    <row r="50" spans="1:17" s="14" customFormat="1" ht="45" customHeight="1" x14ac:dyDescent="0.45">
      <c r="A50" s="94">
        <v>45859</v>
      </c>
      <c r="B50" s="101" t="s">
        <v>60</v>
      </c>
      <c r="C50" s="59" t="s">
        <v>36</v>
      </c>
      <c r="D50" s="95">
        <v>5</v>
      </c>
      <c r="E50" s="102"/>
      <c r="F50" s="105"/>
      <c r="G50" s="95"/>
      <c r="H50" s="95">
        <f t="shared" si="3"/>
        <v>5</v>
      </c>
      <c r="I50" s="26" t="s">
        <v>6</v>
      </c>
      <c r="J50" s="97"/>
      <c r="K50" s="98"/>
      <c r="L50" s="95"/>
      <c r="M50" s="95"/>
      <c r="N50" s="95"/>
      <c r="O50" s="97"/>
      <c r="P50" s="99">
        <f t="shared" si="18"/>
        <v>0</v>
      </c>
      <c r="Q50" s="100">
        <f t="shared" si="19"/>
        <v>4677.3</v>
      </c>
    </row>
    <row r="51" spans="1:17" s="14" customFormat="1" ht="45" customHeight="1" x14ac:dyDescent="0.45">
      <c r="A51" s="94">
        <v>45866</v>
      </c>
      <c r="B51" s="101" t="s">
        <v>60</v>
      </c>
      <c r="C51" s="59" t="s">
        <v>38</v>
      </c>
      <c r="D51" s="95">
        <v>10</v>
      </c>
      <c r="E51" s="102"/>
      <c r="F51" s="105"/>
      <c r="G51" s="95"/>
      <c r="H51" s="95">
        <f t="shared" si="3"/>
        <v>10</v>
      </c>
      <c r="I51" s="26" t="s">
        <v>6</v>
      </c>
      <c r="J51" s="97"/>
      <c r="K51" s="98"/>
      <c r="L51" s="95"/>
      <c r="M51" s="95"/>
      <c r="N51" s="95"/>
      <c r="O51" s="97"/>
      <c r="P51" s="99">
        <f t="shared" ref="P51" si="20">SUM(J51:O51)</f>
        <v>0</v>
      </c>
      <c r="Q51" s="100">
        <f t="shared" ref="Q51" si="21">Q50+H51-P51</f>
        <v>4687.3</v>
      </c>
    </row>
    <row r="52" spans="1:17" s="14" customFormat="1" ht="45" customHeight="1" x14ac:dyDescent="0.45">
      <c r="A52" s="94">
        <v>45873</v>
      </c>
      <c r="B52" s="103">
        <v>27</v>
      </c>
      <c r="C52" s="59" t="s">
        <v>6</v>
      </c>
      <c r="D52" s="95"/>
      <c r="E52" s="102"/>
      <c r="F52" s="105"/>
      <c r="G52" s="95"/>
      <c r="H52" s="95">
        <f t="shared" si="3"/>
        <v>0</v>
      </c>
      <c r="I52" s="26" t="s">
        <v>30</v>
      </c>
      <c r="J52" s="97"/>
      <c r="K52" s="98"/>
      <c r="L52" s="95"/>
      <c r="M52" s="95"/>
      <c r="N52" s="95">
        <v>41.17</v>
      </c>
      <c r="O52" s="97"/>
      <c r="P52" s="99">
        <f t="shared" ref="P52:P58" si="22">SUM(J52:O52)</f>
        <v>41.17</v>
      </c>
      <c r="Q52" s="100">
        <f t="shared" ref="Q52:Q58" si="23">Q51+H52-P52</f>
        <v>4646.13</v>
      </c>
    </row>
    <row r="53" spans="1:17" s="14" customFormat="1" ht="45" customHeight="1" x14ac:dyDescent="0.45">
      <c r="A53" s="94">
        <v>45884</v>
      </c>
      <c r="B53" s="103">
        <v>28</v>
      </c>
      <c r="C53" s="59" t="s">
        <v>6</v>
      </c>
      <c r="D53" s="95"/>
      <c r="E53" s="102"/>
      <c r="F53" s="105"/>
      <c r="G53" s="95"/>
      <c r="H53" s="95">
        <f t="shared" si="3"/>
        <v>0</v>
      </c>
      <c r="I53" s="26" t="s">
        <v>63</v>
      </c>
      <c r="J53" s="97"/>
      <c r="K53" s="98"/>
      <c r="L53" s="95">
        <v>731.88</v>
      </c>
      <c r="M53" s="95"/>
      <c r="N53" s="95"/>
      <c r="O53" s="97"/>
      <c r="P53" s="99">
        <f t="shared" si="22"/>
        <v>731.88</v>
      </c>
      <c r="Q53" s="100">
        <f t="shared" si="23"/>
        <v>3914.25</v>
      </c>
    </row>
    <row r="54" spans="1:17" s="14" customFormat="1" ht="45" customHeight="1" x14ac:dyDescent="0.45">
      <c r="A54" s="94">
        <v>45887</v>
      </c>
      <c r="B54" s="103">
        <v>29</v>
      </c>
      <c r="C54" s="59" t="s">
        <v>6</v>
      </c>
      <c r="D54" s="95"/>
      <c r="E54" s="102"/>
      <c r="F54" s="105"/>
      <c r="G54" s="95"/>
      <c r="H54" s="95">
        <f t="shared" si="3"/>
        <v>0</v>
      </c>
      <c r="I54" s="26" t="s">
        <v>34</v>
      </c>
      <c r="J54" s="97">
        <v>400</v>
      </c>
      <c r="K54" s="98"/>
      <c r="L54" s="95"/>
      <c r="M54" s="95"/>
      <c r="N54" s="95"/>
      <c r="O54" s="97"/>
      <c r="P54" s="99">
        <f t="shared" si="22"/>
        <v>400</v>
      </c>
      <c r="Q54" s="100">
        <f t="shared" si="23"/>
        <v>3514.25</v>
      </c>
    </row>
    <row r="55" spans="1:17" s="14" customFormat="1" ht="45" customHeight="1" x14ac:dyDescent="0.45">
      <c r="A55" s="94">
        <v>45887</v>
      </c>
      <c r="B55" s="103">
        <v>30</v>
      </c>
      <c r="C55" s="59" t="s">
        <v>6</v>
      </c>
      <c r="D55" s="95"/>
      <c r="E55" s="102"/>
      <c r="F55" s="105"/>
      <c r="G55" s="95"/>
      <c r="H55" s="95">
        <f t="shared" si="3"/>
        <v>0</v>
      </c>
      <c r="I55" s="26" t="s">
        <v>35</v>
      </c>
      <c r="J55" s="97"/>
      <c r="K55" s="98"/>
      <c r="L55" s="95">
        <v>731.88</v>
      </c>
      <c r="M55" s="95"/>
      <c r="N55" s="95"/>
      <c r="O55" s="97"/>
      <c r="P55" s="99">
        <f t="shared" si="22"/>
        <v>731.88</v>
      </c>
      <c r="Q55" s="100">
        <f t="shared" si="23"/>
        <v>2782.37</v>
      </c>
    </row>
    <row r="56" spans="1:17" s="14" customFormat="1" ht="45" customHeight="1" x14ac:dyDescent="0.45">
      <c r="A56" s="94">
        <v>45889</v>
      </c>
      <c r="B56" s="101" t="s">
        <v>62</v>
      </c>
      <c r="C56" s="59" t="s">
        <v>36</v>
      </c>
      <c r="D56" s="95">
        <v>5</v>
      </c>
      <c r="E56" s="102"/>
      <c r="F56" s="105"/>
      <c r="G56" s="95"/>
      <c r="H56" s="95">
        <f t="shared" si="3"/>
        <v>5</v>
      </c>
      <c r="I56" s="26" t="s">
        <v>6</v>
      </c>
      <c r="J56" s="97"/>
      <c r="K56" s="98"/>
      <c r="L56" s="95"/>
      <c r="M56" s="95"/>
      <c r="N56" s="95"/>
      <c r="O56" s="97"/>
      <c r="P56" s="99">
        <f t="shared" si="22"/>
        <v>0</v>
      </c>
      <c r="Q56" s="100">
        <f t="shared" si="23"/>
        <v>2787.37</v>
      </c>
    </row>
    <row r="57" spans="1:17" s="14" customFormat="1" ht="45" customHeight="1" x14ac:dyDescent="0.45">
      <c r="A57" s="94">
        <v>45895</v>
      </c>
      <c r="B57" s="101" t="s">
        <v>62</v>
      </c>
      <c r="C57" s="59" t="s">
        <v>38</v>
      </c>
      <c r="D57" s="95">
        <v>10</v>
      </c>
      <c r="E57" s="102"/>
      <c r="F57" s="105"/>
      <c r="G57" s="95"/>
      <c r="H57" s="95">
        <f t="shared" si="3"/>
        <v>10</v>
      </c>
      <c r="I57" s="26" t="s">
        <v>6</v>
      </c>
      <c r="J57" s="97"/>
      <c r="K57" s="98"/>
      <c r="L57" s="95"/>
      <c r="M57" s="95"/>
      <c r="N57" s="95"/>
      <c r="O57" s="97"/>
      <c r="P57" s="99">
        <f t="shared" si="22"/>
        <v>0</v>
      </c>
      <c r="Q57" s="100">
        <f t="shared" si="23"/>
        <v>2797.37</v>
      </c>
    </row>
    <row r="58" spans="1:17" s="14" customFormat="1" ht="45" customHeight="1" x14ac:dyDescent="0.45">
      <c r="A58" s="94">
        <v>45902</v>
      </c>
      <c r="B58" s="103">
        <v>31</v>
      </c>
      <c r="C58" s="59" t="s">
        <v>6</v>
      </c>
      <c r="D58" s="95"/>
      <c r="E58" s="102"/>
      <c r="F58" s="105"/>
      <c r="G58" s="95"/>
      <c r="H58" s="95">
        <f t="shared" si="3"/>
        <v>0</v>
      </c>
      <c r="I58" s="26" t="s">
        <v>30</v>
      </c>
      <c r="J58" s="97"/>
      <c r="K58" s="98"/>
      <c r="L58" s="95"/>
      <c r="M58" s="95"/>
      <c r="N58" s="95">
        <v>40.369999999999997</v>
      </c>
      <c r="O58" s="97"/>
      <c r="P58" s="99">
        <f t="shared" si="22"/>
        <v>40.369999999999997</v>
      </c>
      <c r="Q58" s="100">
        <f t="shared" si="23"/>
        <v>2757</v>
      </c>
    </row>
    <row r="59" spans="1:17" s="14" customFormat="1" ht="45" customHeight="1" x14ac:dyDescent="0.45">
      <c r="A59" s="94">
        <v>45908</v>
      </c>
      <c r="B59" s="101" t="s">
        <v>65</v>
      </c>
      <c r="C59" s="59" t="s">
        <v>64</v>
      </c>
      <c r="D59" s="95"/>
      <c r="E59" s="102"/>
      <c r="F59" s="105"/>
      <c r="G59" s="95">
        <v>731.88</v>
      </c>
      <c r="H59" s="95">
        <f t="shared" si="3"/>
        <v>731.88</v>
      </c>
      <c r="I59" s="26" t="s">
        <v>6</v>
      </c>
      <c r="J59" s="97"/>
      <c r="K59" s="98"/>
      <c r="L59" s="95"/>
      <c r="M59" s="95"/>
      <c r="N59" s="95"/>
      <c r="O59" s="97"/>
      <c r="P59" s="99">
        <f t="shared" ref="P59:P60" si="24">SUM(J59:O59)</f>
        <v>0</v>
      </c>
      <c r="Q59" s="100">
        <f t="shared" ref="Q59:Q60" si="25">Q58+H59-P59</f>
        <v>3488.88</v>
      </c>
    </row>
    <row r="60" spans="1:17" s="14" customFormat="1" ht="45" customHeight="1" x14ac:dyDescent="0.45">
      <c r="A60" s="94">
        <v>45915</v>
      </c>
      <c r="B60" s="103">
        <v>32</v>
      </c>
      <c r="C60" s="59" t="s">
        <v>6</v>
      </c>
      <c r="D60" s="95"/>
      <c r="E60" s="102"/>
      <c r="F60" s="105"/>
      <c r="G60" s="95"/>
      <c r="H60" s="95">
        <f t="shared" si="3"/>
        <v>0</v>
      </c>
      <c r="I60" s="26" t="s">
        <v>34</v>
      </c>
      <c r="J60" s="97">
        <v>400</v>
      </c>
      <c r="K60" s="98"/>
      <c r="L60" s="95"/>
      <c r="M60" s="95"/>
      <c r="N60" s="95"/>
      <c r="O60" s="97"/>
      <c r="P60" s="99">
        <f t="shared" si="24"/>
        <v>400</v>
      </c>
      <c r="Q60" s="100">
        <f t="shared" si="25"/>
        <v>3088.88</v>
      </c>
    </row>
    <row r="61" spans="1:17" s="14" customFormat="1" ht="45" customHeight="1" x14ac:dyDescent="0.45">
      <c r="A61" s="94">
        <v>45922</v>
      </c>
      <c r="B61" s="101" t="s">
        <v>65</v>
      </c>
      <c r="C61" s="59" t="s">
        <v>36</v>
      </c>
      <c r="D61" s="95">
        <v>5</v>
      </c>
      <c r="E61" s="102"/>
      <c r="F61" s="105"/>
      <c r="G61" s="95"/>
      <c r="H61" s="95">
        <f t="shared" si="3"/>
        <v>5</v>
      </c>
      <c r="I61" s="26" t="s">
        <v>6</v>
      </c>
      <c r="J61" s="97"/>
      <c r="K61" s="98"/>
      <c r="L61" s="95"/>
      <c r="M61" s="95"/>
      <c r="N61" s="95"/>
      <c r="O61" s="97"/>
      <c r="P61" s="99">
        <f t="shared" ref="P61:P66" si="26">SUM(J61:O61)</f>
        <v>0</v>
      </c>
      <c r="Q61" s="100">
        <f t="shared" ref="Q61:Q66" si="27">Q60+H61-P61</f>
        <v>3093.88</v>
      </c>
    </row>
    <row r="62" spans="1:17" s="14" customFormat="1" ht="45" customHeight="1" x14ac:dyDescent="0.45">
      <c r="A62" s="94">
        <v>45926</v>
      </c>
      <c r="B62" s="101" t="s">
        <v>65</v>
      </c>
      <c r="C62" s="59" t="s">
        <v>38</v>
      </c>
      <c r="D62" s="95">
        <v>10</v>
      </c>
      <c r="E62" s="102"/>
      <c r="F62" s="105"/>
      <c r="G62" s="95"/>
      <c r="H62" s="95">
        <f t="shared" si="3"/>
        <v>10</v>
      </c>
      <c r="I62" s="26" t="s">
        <v>6</v>
      </c>
      <c r="J62" s="97"/>
      <c r="K62" s="98"/>
      <c r="L62" s="95"/>
      <c r="M62" s="95"/>
      <c r="N62" s="95"/>
      <c r="O62" s="97"/>
      <c r="P62" s="99">
        <f t="shared" si="26"/>
        <v>0</v>
      </c>
      <c r="Q62" s="100">
        <f t="shared" si="27"/>
        <v>3103.88</v>
      </c>
    </row>
    <row r="63" spans="1:17" s="14" customFormat="1" ht="45" customHeight="1" x14ac:dyDescent="0.45">
      <c r="A63" s="94">
        <v>45932</v>
      </c>
      <c r="B63" s="103">
        <v>33</v>
      </c>
      <c r="C63" s="59" t="s">
        <v>6</v>
      </c>
      <c r="D63" s="95"/>
      <c r="E63" s="102"/>
      <c r="F63" s="105"/>
      <c r="G63" s="95"/>
      <c r="H63" s="95">
        <f t="shared" si="3"/>
        <v>0</v>
      </c>
      <c r="I63" s="26" t="s">
        <v>30</v>
      </c>
      <c r="J63" s="97"/>
      <c r="K63" s="98"/>
      <c r="L63" s="95"/>
      <c r="M63" s="95"/>
      <c r="N63" s="95">
        <v>40.47</v>
      </c>
      <c r="O63" s="97"/>
      <c r="P63" s="99">
        <f t="shared" si="26"/>
        <v>40.47</v>
      </c>
      <c r="Q63" s="100">
        <f t="shared" si="27"/>
        <v>3063.4100000000003</v>
      </c>
    </row>
    <row r="64" spans="1:17" s="14" customFormat="1" ht="45" customHeight="1" x14ac:dyDescent="0.45">
      <c r="A64" s="94">
        <v>45946</v>
      </c>
      <c r="B64" s="103">
        <v>34</v>
      </c>
      <c r="C64" s="59" t="s">
        <v>6</v>
      </c>
      <c r="D64" s="95"/>
      <c r="E64" s="102"/>
      <c r="F64" s="105"/>
      <c r="G64" s="95"/>
      <c r="H64" s="95">
        <f t="shared" si="3"/>
        <v>0</v>
      </c>
      <c r="I64" s="26" t="s">
        <v>34</v>
      </c>
      <c r="J64" s="97">
        <v>400</v>
      </c>
      <c r="K64" s="98"/>
      <c r="L64" s="95"/>
      <c r="M64" s="95"/>
      <c r="N64" s="95"/>
      <c r="O64" s="97"/>
      <c r="P64" s="99">
        <f t="shared" si="26"/>
        <v>400</v>
      </c>
      <c r="Q64" s="100">
        <f t="shared" si="27"/>
        <v>2663.4100000000003</v>
      </c>
    </row>
    <row r="65" spans="1:17" s="14" customFormat="1" ht="45" customHeight="1" x14ac:dyDescent="0.45">
      <c r="A65" s="94">
        <v>45947</v>
      </c>
      <c r="B65" s="107">
        <v>35</v>
      </c>
      <c r="C65" s="59" t="s">
        <v>66</v>
      </c>
      <c r="D65" s="95">
        <v>75</v>
      </c>
      <c r="E65" s="102"/>
      <c r="F65" s="105"/>
      <c r="G65" s="95"/>
      <c r="H65" s="95">
        <f t="shared" si="3"/>
        <v>75</v>
      </c>
      <c r="I65" s="26" t="s">
        <v>6</v>
      </c>
      <c r="J65" s="97"/>
      <c r="K65" s="98"/>
      <c r="L65" s="95"/>
      <c r="M65" s="95"/>
      <c r="N65" s="95"/>
      <c r="O65" s="97"/>
      <c r="P65" s="99">
        <f t="shared" si="26"/>
        <v>0</v>
      </c>
      <c r="Q65" s="100">
        <f t="shared" si="27"/>
        <v>2738.4100000000003</v>
      </c>
    </row>
    <row r="66" spans="1:17" s="14" customFormat="1" ht="45" customHeight="1" x14ac:dyDescent="0.45">
      <c r="A66" s="94">
        <v>45950</v>
      </c>
      <c r="B66" s="101" t="s">
        <v>67</v>
      </c>
      <c r="C66" s="59" t="s">
        <v>36</v>
      </c>
      <c r="D66" s="95">
        <v>5</v>
      </c>
      <c r="E66" s="102"/>
      <c r="F66" s="105"/>
      <c r="G66" s="95"/>
      <c r="H66" s="95">
        <f t="shared" si="3"/>
        <v>5</v>
      </c>
      <c r="I66" s="26" t="s">
        <v>6</v>
      </c>
      <c r="J66" s="97"/>
      <c r="K66" s="98"/>
      <c r="L66" s="95"/>
      <c r="M66" s="95"/>
      <c r="N66" s="95"/>
      <c r="O66" s="97"/>
      <c r="P66" s="99">
        <f t="shared" si="26"/>
        <v>0</v>
      </c>
      <c r="Q66" s="100">
        <f t="shared" si="27"/>
        <v>2743.4100000000003</v>
      </c>
    </row>
    <row r="67" spans="1:17" s="14" customFormat="1" ht="45" customHeight="1" x14ac:dyDescent="0.45">
      <c r="A67" s="94">
        <v>45957</v>
      </c>
      <c r="B67" s="101" t="s">
        <v>67</v>
      </c>
      <c r="C67" s="59" t="s">
        <v>38</v>
      </c>
      <c r="D67" s="95">
        <v>10</v>
      </c>
      <c r="E67" s="102"/>
      <c r="F67" s="105"/>
      <c r="G67" s="95"/>
      <c r="H67" s="95">
        <f t="shared" si="3"/>
        <v>10</v>
      </c>
      <c r="I67" s="26" t="s">
        <v>6</v>
      </c>
      <c r="J67" s="97"/>
      <c r="K67" s="98"/>
      <c r="L67" s="95"/>
      <c r="M67" s="95"/>
      <c r="N67" s="95"/>
      <c r="O67" s="97"/>
      <c r="P67" s="99">
        <f t="shared" ref="P67:P68" si="28">SUM(J67:O67)</f>
        <v>0</v>
      </c>
      <c r="Q67" s="100">
        <f t="shared" ref="Q67:Q68" si="29">Q66+H67-P67</f>
        <v>2753.4100000000003</v>
      </c>
    </row>
    <row r="68" spans="1:17" s="14" customFormat="1" ht="45" customHeight="1" x14ac:dyDescent="0.45">
      <c r="A68" s="94">
        <v>45957</v>
      </c>
      <c r="B68" s="107">
        <v>36</v>
      </c>
      <c r="C68" s="59" t="s">
        <v>70</v>
      </c>
      <c r="D68" s="95"/>
      <c r="E68" s="102"/>
      <c r="F68" s="105"/>
      <c r="G68" s="95">
        <v>53.08</v>
      </c>
      <c r="H68" s="95">
        <f t="shared" si="3"/>
        <v>53.08</v>
      </c>
      <c r="I68" s="26" t="s">
        <v>6</v>
      </c>
      <c r="J68" s="97"/>
      <c r="K68" s="98"/>
      <c r="L68" s="95"/>
      <c r="M68" s="95"/>
      <c r="N68" s="95"/>
      <c r="O68" s="97"/>
      <c r="P68" s="99">
        <f t="shared" si="28"/>
        <v>0</v>
      </c>
      <c r="Q68" s="100">
        <f t="shared" si="29"/>
        <v>2806.4900000000002</v>
      </c>
    </row>
    <row r="69" spans="1:17" s="14" customFormat="1" ht="45" customHeight="1" x14ac:dyDescent="0.45">
      <c r="A69" s="94">
        <v>45964</v>
      </c>
      <c r="B69" s="103">
        <v>37</v>
      </c>
      <c r="C69" s="59" t="s">
        <v>6</v>
      </c>
      <c r="D69" s="95"/>
      <c r="E69" s="102"/>
      <c r="F69" s="105"/>
      <c r="G69" s="95"/>
      <c r="H69" s="95">
        <f t="shared" si="3"/>
        <v>0</v>
      </c>
      <c r="I69" s="26" t="s">
        <v>30</v>
      </c>
      <c r="J69" s="97"/>
      <c r="K69" s="98"/>
      <c r="L69" s="95"/>
      <c r="M69" s="95"/>
      <c r="N69" s="95">
        <v>41.45</v>
      </c>
      <c r="O69" s="97"/>
      <c r="P69" s="99">
        <f t="shared" ref="P69:P73" si="30">SUM(J69:O69)</f>
        <v>41.45</v>
      </c>
      <c r="Q69" s="100">
        <f t="shared" ref="Q69:Q73" si="31">Q68+H69-P69</f>
        <v>2765.0400000000004</v>
      </c>
    </row>
    <row r="70" spans="1:17" s="14" customFormat="1" ht="45" customHeight="1" x14ac:dyDescent="0.45">
      <c r="A70" s="94">
        <v>45965</v>
      </c>
      <c r="B70" s="103">
        <v>38</v>
      </c>
      <c r="C70" s="59" t="s">
        <v>6</v>
      </c>
      <c r="D70" s="95"/>
      <c r="E70" s="102"/>
      <c r="F70" s="105"/>
      <c r="G70" s="95"/>
      <c r="H70" s="95">
        <f t="shared" si="3"/>
        <v>0</v>
      </c>
      <c r="I70" s="26" t="s">
        <v>68</v>
      </c>
      <c r="J70" s="97"/>
      <c r="K70" s="98"/>
      <c r="L70" s="95"/>
      <c r="M70" s="95"/>
      <c r="N70" s="95">
        <v>217.47</v>
      </c>
      <c r="O70" s="97"/>
      <c r="P70" s="99">
        <f t="shared" si="30"/>
        <v>217.47</v>
      </c>
      <c r="Q70" s="100">
        <f t="shared" si="31"/>
        <v>2547.5700000000006</v>
      </c>
    </row>
    <row r="71" spans="1:17" s="14" customFormat="1" ht="45" customHeight="1" x14ac:dyDescent="0.45">
      <c r="A71" s="94">
        <v>45967</v>
      </c>
      <c r="B71" s="103">
        <v>39</v>
      </c>
      <c r="C71" s="59" t="s">
        <v>6</v>
      </c>
      <c r="D71" s="95"/>
      <c r="E71" s="102"/>
      <c r="F71" s="105"/>
      <c r="G71" s="95"/>
      <c r="H71" s="95">
        <f t="shared" si="3"/>
        <v>0</v>
      </c>
      <c r="I71" s="26" t="s">
        <v>69</v>
      </c>
      <c r="J71" s="97"/>
      <c r="K71" s="98"/>
      <c r="L71" s="95">
        <v>140</v>
      </c>
      <c r="M71" s="95"/>
      <c r="N71" s="95"/>
      <c r="O71" s="97"/>
      <c r="P71" s="99">
        <f t="shared" si="30"/>
        <v>140</v>
      </c>
      <c r="Q71" s="100">
        <f t="shared" si="31"/>
        <v>2407.5700000000006</v>
      </c>
    </row>
    <row r="72" spans="1:17" s="14" customFormat="1" ht="45" customHeight="1" x14ac:dyDescent="0.45">
      <c r="A72" s="94">
        <v>40</v>
      </c>
      <c r="B72" s="103">
        <v>40</v>
      </c>
      <c r="C72" s="59" t="s">
        <v>6</v>
      </c>
      <c r="D72" s="95"/>
      <c r="E72" s="102"/>
      <c r="F72" s="105"/>
      <c r="G72" s="95"/>
      <c r="H72" s="95">
        <f t="shared" si="3"/>
        <v>0</v>
      </c>
      <c r="I72" s="26" t="s">
        <v>34</v>
      </c>
      <c r="J72" s="97">
        <v>400</v>
      </c>
      <c r="K72" s="98"/>
      <c r="L72" s="95"/>
      <c r="M72" s="95"/>
      <c r="N72" s="95"/>
      <c r="O72" s="97"/>
      <c r="P72" s="99">
        <f t="shared" si="30"/>
        <v>400</v>
      </c>
      <c r="Q72" s="100">
        <f t="shared" si="31"/>
        <v>2007.5700000000006</v>
      </c>
    </row>
    <row r="73" spans="1:17" s="14" customFormat="1" ht="45" customHeight="1" x14ac:dyDescent="0.45">
      <c r="A73" s="94">
        <v>45981</v>
      </c>
      <c r="B73" s="101" t="s">
        <v>71</v>
      </c>
      <c r="C73" s="59" t="s">
        <v>36</v>
      </c>
      <c r="D73" s="95">
        <v>5</v>
      </c>
      <c r="E73" s="102"/>
      <c r="F73" s="105"/>
      <c r="G73" s="95"/>
      <c r="H73" s="95">
        <f t="shared" si="3"/>
        <v>5</v>
      </c>
      <c r="I73" s="26" t="s">
        <v>6</v>
      </c>
      <c r="J73" s="97"/>
      <c r="K73" s="98"/>
      <c r="L73" s="95"/>
      <c r="M73" s="95"/>
      <c r="N73" s="95"/>
      <c r="O73" s="97"/>
      <c r="P73" s="99">
        <f t="shared" si="30"/>
        <v>0</v>
      </c>
      <c r="Q73" s="100">
        <f t="shared" si="31"/>
        <v>2012.5700000000006</v>
      </c>
    </row>
    <row r="74" spans="1:17" s="14" customFormat="1" ht="45" customHeight="1" x14ac:dyDescent="0.45">
      <c r="A74" s="94">
        <v>45987</v>
      </c>
      <c r="B74" s="101" t="s">
        <v>71</v>
      </c>
      <c r="C74" s="59" t="s">
        <v>38</v>
      </c>
      <c r="D74" s="95">
        <v>10</v>
      </c>
      <c r="E74" s="102"/>
      <c r="F74" s="105"/>
      <c r="G74" s="95"/>
      <c r="H74" s="95">
        <f t="shared" si="3"/>
        <v>10</v>
      </c>
      <c r="I74" s="26" t="s">
        <v>6</v>
      </c>
      <c r="J74" s="97"/>
      <c r="K74" s="98"/>
      <c r="L74" s="95"/>
      <c r="M74" s="95"/>
      <c r="N74" s="95"/>
      <c r="O74" s="97"/>
      <c r="P74" s="99">
        <f t="shared" ref="P74" si="32">SUM(J74:O74)</f>
        <v>0</v>
      </c>
      <c r="Q74" s="100">
        <f t="shared" ref="Q74" si="33">Q73+H74-P74</f>
        <v>2022.5700000000006</v>
      </c>
    </row>
    <row r="75" spans="1:17" s="14" customFormat="1" ht="45" customHeight="1" x14ac:dyDescent="0.45">
      <c r="A75" s="94">
        <v>46358</v>
      </c>
      <c r="B75" s="103">
        <v>41</v>
      </c>
      <c r="C75" s="59" t="s">
        <v>6</v>
      </c>
      <c r="D75" s="95"/>
      <c r="E75" s="102"/>
      <c r="F75" s="105"/>
      <c r="G75" s="95"/>
      <c r="H75" s="95">
        <f t="shared" si="3"/>
        <v>0</v>
      </c>
      <c r="I75" s="26" t="s">
        <v>30</v>
      </c>
      <c r="J75" s="97"/>
      <c r="K75" s="98"/>
      <c r="L75" s="95"/>
      <c r="M75" s="95"/>
      <c r="N75" s="95">
        <v>41.12</v>
      </c>
      <c r="O75" s="97"/>
      <c r="P75" s="99">
        <f t="shared" ref="P75:P82" si="34">SUM(J75:O75)</f>
        <v>41.12</v>
      </c>
      <c r="Q75" s="100">
        <f t="shared" ref="Q75:Q82" si="35">Q74+H75-P75</f>
        <v>1981.4500000000007</v>
      </c>
    </row>
    <row r="76" spans="1:17" s="14" customFormat="1" ht="45" customHeight="1" x14ac:dyDescent="0.45">
      <c r="A76" s="94">
        <v>46359</v>
      </c>
      <c r="B76" s="103">
        <v>42</v>
      </c>
      <c r="C76" s="59" t="s">
        <v>6</v>
      </c>
      <c r="D76" s="95"/>
      <c r="E76" s="102"/>
      <c r="F76" s="105"/>
      <c r="G76" s="95"/>
      <c r="H76" s="95">
        <f t="shared" ref="H76:H82" si="36">SUM(D76:G76)</f>
        <v>0</v>
      </c>
      <c r="I76" s="26" t="s">
        <v>68</v>
      </c>
      <c r="J76" s="97"/>
      <c r="K76" s="98"/>
      <c r="L76" s="95"/>
      <c r="M76" s="95"/>
      <c r="N76" s="95">
        <v>100</v>
      </c>
      <c r="O76" s="97"/>
      <c r="P76" s="99">
        <f t="shared" si="34"/>
        <v>100</v>
      </c>
      <c r="Q76" s="100">
        <f t="shared" si="35"/>
        <v>1881.4500000000007</v>
      </c>
    </row>
    <row r="77" spans="1:17" s="14" customFormat="1" ht="45" customHeight="1" x14ac:dyDescent="0.45">
      <c r="A77" s="94">
        <v>46364</v>
      </c>
      <c r="B77" s="103">
        <v>43</v>
      </c>
      <c r="C77" s="59" t="s">
        <v>6</v>
      </c>
      <c r="D77" s="95"/>
      <c r="E77" s="102"/>
      <c r="F77" s="105"/>
      <c r="G77" s="95"/>
      <c r="H77" s="95">
        <f t="shared" si="36"/>
        <v>0</v>
      </c>
      <c r="I77" s="26" t="s">
        <v>34</v>
      </c>
      <c r="J77" s="97">
        <v>400</v>
      </c>
      <c r="K77" s="98"/>
      <c r="L77" s="95"/>
      <c r="M77" s="95"/>
      <c r="N77" s="95"/>
      <c r="O77" s="97"/>
      <c r="P77" s="99">
        <f t="shared" si="34"/>
        <v>400</v>
      </c>
      <c r="Q77" s="100">
        <f t="shared" si="35"/>
        <v>1481.4500000000007</v>
      </c>
    </row>
    <row r="78" spans="1:17" s="14" customFormat="1" ht="45" customHeight="1" x14ac:dyDescent="0.45">
      <c r="A78" s="94">
        <v>46365</v>
      </c>
      <c r="B78" s="101" t="s">
        <v>72</v>
      </c>
      <c r="C78" s="59" t="s">
        <v>73</v>
      </c>
      <c r="D78" s="95">
        <v>107.01</v>
      </c>
      <c r="E78" s="102"/>
      <c r="F78" s="105"/>
      <c r="G78" s="95"/>
      <c r="H78" s="95">
        <f t="shared" si="36"/>
        <v>107.01</v>
      </c>
      <c r="I78" s="26" t="s">
        <v>6</v>
      </c>
      <c r="J78" s="97"/>
      <c r="K78" s="98"/>
      <c r="L78" s="95"/>
      <c r="M78" s="95"/>
      <c r="N78" s="95"/>
      <c r="O78" s="97"/>
      <c r="P78" s="99">
        <f t="shared" si="34"/>
        <v>0</v>
      </c>
      <c r="Q78" s="100">
        <f t="shared" si="35"/>
        <v>1588.4600000000007</v>
      </c>
    </row>
    <row r="79" spans="1:17" s="14" customFormat="1" ht="45" customHeight="1" x14ac:dyDescent="0.45">
      <c r="A79" s="94">
        <v>46371</v>
      </c>
      <c r="B79" s="101" t="s">
        <v>72</v>
      </c>
      <c r="C79" s="59" t="s">
        <v>74</v>
      </c>
      <c r="D79" s="95">
        <v>1631.86</v>
      </c>
      <c r="E79" s="102"/>
      <c r="F79" s="105"/>
      <c r="G79" s="95"/>
      <c r="H79" s="95">
        <f t="shared" si="36"/>
        <v>1631.86</v>
      </c>
      <c r="I79" s="26" t="s">
        <v>6</v>
      </c>
      <c r="J79" s="97"/>
      <c r="K79" s="98"/>
      <c r="L79" s="95"/>
      <c r="M79" s="95"/>
      <c r="N79" s="95"/>
      <c r="O79" s="97"/>
      <c r="P79" s="99">
        <f t="shared" si="34"/>
        <v>0</v>
      </c>
      <c r="Q79" s="100">
        <f t="shared" si="35"/>
        <v>3220.3200000000006</v>
      </c>
    </row>
    <row r="80" spans="1:17" s="14" customFormat="1" ht="45" customHeight="1" x14ac:dyDescent="0.45">
      <c r="A80" s="94">
        <v>46378</v>
      </c>
      <c r="B80" s="101" t="s">
        <v>72</v>
      </c>
      <c r="C80" s="59" t="s">
        <v>36</v>
      </c>
      <c r="D80" s="95">
        <v>5</v>
      </c>
      <c r="E80" s="102"/>
      <c r="F80" s="105"/>
      <c r="G80" s="95"/>
      <c r="H80" s="95">
        <f t="shared" si="36"/>
        <v>5</v>
      </c>
      <c r="I80" s="26" t="s">
        <v>6</v>
      </c>
      <c r="J80" s="97"/>
      <c r="K80" s="98"/>
      <c r="L80" s="95"/>
      <c r="M80" s="95"/>
      <c r="N80" s="95"/>
      <c r="O80" s="97"/>
      <c r="P80" s="99">
        <f t="shared" si="34"/>
        <v>0</v>
      </c>
      <c r="Q80" s="100">
        <f t="shared" si="35"/>
        <v>3225.3200000000006</v>
      </c>
    </row>
    <row r="81" spans="1:17" s="14" customFormat="1" ht="45" customHeight="1" x14ac:dyDescent="0.45">
      <c r="A81" s="94">
        <v>46378</v>
      </c>
      <c r="B81" s="101" t="s">
        <v>72</v>
      </c>
      <c r="C81" s="59" t="s">
        <v>75</v>
      </c>
      <c r="D81" s="95">
        <v>93.88</v>
      </c>
      <c r="E81" s="102"/>
      <c r="F81" s="105"/>
      <c r="G81" s="95"/>
      <c r="H81" s="95">
        <f t="shared" si="36"/>
        <v>93.88</v>
      </c>
      <c r="I81" s="26" t="s">
        <v>6</v>
      </c>
      <c r="J81" s="97"/>
      <c r="K81" s="98"/>
      <c r="L81" s="95"/>
      <c r="M81" s="95"/>
      <c r="N81" s="95"/>
      <c r="O81" s="97"/>
      <c r="P81" s="99">
        <f t="shared" si="34"/>
        <v>0</v>
      </c>
      <c r="Q81" s="100">
        <f t="shared" si="35"/>
        <v>3319.2000000000007</v>
      </c>
    </row>
    <row r="82" spans="1:17" s="14" customFormat="1" ht="45" customHeight="1" x14ac:dyDescent="0.45">
      <c r="A82" s="94">
        <v>46385</v>
      </c>
      <c r="B82" s="101" t="s">
        <v>72</v>
      </c>
      <c r="C82" s="59" t="s">
        <v>38</v>
      </c>
      <c r="D82" s="95">
        <v>10</v>
      </c>
      <c r="E82" s="102"/>
      <c r="F82" s="105"/>
      <c r="G82" s="95"/>
      <c r="H82" s="95">
        <f t="shared" si="36"/>
        <v>10</v>
      </c>
      <c r="I82" s="26" t="s">
        <v>6</v>
      </c>
      <c r="J82" s="97"/>
      <c r="K82" s="98"/>
      <c r="L82" s="95"/>
      <c r="M82" s="95"/>
      <c r="N82" s="95"/>
      <c r="O82" s="97"/>
      <c r="P82" s="99">
        <f t="shared" si="34"/>
        <v>0</v>
      </c>
      <c r="Q82" s="100">
        <f t="shared" si="35"/>
        <v>3329.2000000000007</v>
      </c>
    </row>
    <row r="83" spans="1:17" s="17" customFormat="1" ht="23.25" customHeight="1" x14ac:dyDescent="0.5">
      <c r="A83" s="21"/>
      <c r="B83" s="52"/>
      <c r="C83" s="27"/>
      <c r="D83" s="22"/>
      <c r="E83" s="22"/>
      <c r="F83" s="22"/>
      <c r="G83" s="22"/>
      <c r="H83" s="22"/>
      <c r="I83" s="27"/>
      <c r="J83" s="23"/>
      <c r="K83" s="23"/>
      <c r="L83" s="22"/>
      <c r="M83" s="22"/>
      <c r="N83" s="22"/>
      <c r="O83" s="22"/>
      <c r="P83" s="22"/>
      <c r="Q83" s="29"/>
    </row>
    <row r="84" spans="1:17" s="46" customFormat="1" ht="68.25" customHeight="1" thickBot="1" x14ac:dyDescent="0.35">
      <c r="A84" s="48"/>
      <c r="B84" s="53"/>
      <c r="C84" s="47" t="s">
        <v>8</v>
      </c>
      <c r="D84" s="43">
        <f>SUM(D5:D83)</f>
        <v>2314.75</v>
      </c>
      <c r="E84" s="43">
        <f>SUM(E5:E83)</f>
        <v>0</v>
      </c>
      <c r="F84" s="43">
        <f>SUM(F5:F83)</f>
        <v>359.76</v>
      </c>
      <c r="G84" s="43">
        <f>SUM(G5:G83)</f>
        <v>784.96</v>
      </c>
      <c r="H84" s="43">
        <f>SUM(G5:H83)</f>
        <v>4244.43</v>
      </c>
      <c r="I84" s="44"/>
      <c r="J84" s="43">
        <f t="shared" ref="J84:P84" si="37">SUM(J5:J83)</f>
        <v>5200</v>
      </c>
      <c r="K84" s="43">
        <f t="shared" si="37"/>
        <v>1850</v>
      </c>
      <c r="L84" s="43">
        <f t="shared" si="37"/>
        <v>2222</v>
      </c>
      <c r="M84" s="43">
        <f t="shared" si="37"/>
        <v>0</v>
      </c>
      <c r="N84" s="43">
        <f t="shared" si="37"/>
        <v>863.17</v>
      </c>
      <c r="O84" s="43">
        <f t="shared" si="37"/>
        <v>341.2</v>
      </c>
      <c r="P84" s="43">
        <f t="shared" si="37"/>
        <v>10476.370000000001</v>
      </c>
      <c r="Q84" s="45"/>
    </row>
    <row r="85" spans="1:17" s="2" customFormat="1" ht="25.2" customHeight="1" x14ac:dyDescent="0.5">
      <c r="A85" s="4"/>
      <c r="B85" s="54"/>
      <c r="C85" s="26"/>
      <c r="D85" s="3"/>
      <c r="E85" s="3"/>
      <c r="F85" s="3"/>
      <c r="G85" s="3"/>
      <c r="H85" s="12"/>
      <c r="I85" s="26"/>
      <c r="J85" s="24"/>
      <c r="K85" s="24"/>
      <c r="L85" s="3"/>
      <c r="M85" s="3"/>
      <c r="N85" s="3"/>
      <c r="O85" s="3"/>
      <c r="P85" s="3"/>
      <c r="Q85" s="30"/>
    </row>
    <row r="108" spans="1:17" ht="22.2" x14ac:dyDescent="0.45">
      <c r="A108"/>
      <c r="B108"/>
      <c r="C108" s="42"/>
      <c r="E108"/>
      <c r="F108"/>
      <c r="G108"/>
      <c r="I108" s="42"/>
      <c r="J108"/>
      <c r="K108"/>
      <c r="L108"/>
      <c r="M108"/>
      <c r="N108"/>
      <c r="O108"/>
      <c r="P108"/>
      <c r="Q108" s="20" t="e">
        <f>SUM(#REF!)</f>
        <v>#REF!</v>
      </c>
    </row>
  </sheetData>
  <mergeCells count="4">
    <mergeCell ref="A1:Q1"/>
    <mergeCell ref="D2:G2"/>
    <mergeCell ref="N4:P4"/>
    <mergeCell ref="J2:O2"/>
  </mergeCells>
  <phoneticPr fontId="21" type="noConversion"/>
  <printOptions horizontalCentered="1" verticalCentered="1" gridLines="1"/>
  <pageMargins left="0.27559055118110237" right="0.31496062992125984" top="0.62992125984251968" bottom="0.62992125984251968" header="0.31496062992125984" footer="0.31496062992125984"/>
  <pageSetup paperSize="9" scale="22" orientation="landscape" cellComments="atEnd" r:id="rId1"/>
  <ignoredErrors>
    <ignoredError sqref="E8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"/>
  <sheetViews>
    <sheetView tabSelected="1" topLeftCell="B9" zoomScale="115" zoomScaleNormal="115" workbookViewId="0">
      <selection activeCell="B3" sqref="B3:H3"/>
    </sheetView>
  </sheetViews>
  <sheetFormatPr defaultRowHeight="14.4" x14ac:dyDescent="0.3"/>
  <cols>
    <col min="1" max="1" width="3.77734375" customWidth="1"/>
    <col min="2" max="2" width="14.21875" customWidth="1"/>
    <col min="3" max="3" width="40" customWidth="1"/>
    <col min="4" max="4" width="25.77734375" customWidth="1"/>
    <col min="5" max="5" width="9" customWidth="1"/>
    <col min="6" max="6" width="11.77734375" customWidth="1"/>
    <col min="7" max="7" width="47.5546875" customWidth="1"/>
    <col min="8" max="8" width="25.77734375" customWidth="1"/>
    <col min="9" max="9" width="3.77734375" customWidth="1"/>
  </cols>
  <sheetData>
    <row r="1" spans="1:9" ht="51" customHeight="1" x14ac:dyDescent="0.3">
      <c r="A1" s="32"/>
      <c r="B1" s="119" t="s">
        <v>14</v>
      </c>
      <c r="C1" s="119"/>
      <c r="D1" s="119"/>
      <c r="E1" s="119"/>
      <c r="F1" s="119"/>
      <c r="G1" s="119"/>
      <c r="H1" s="119"/>
      <c r="I1" s="15"/>
    </row>
    <row r="2" spans="1:9" ht="48.6" customHeight="1" x14ac:dyDescent="0.3">
      <c r="A2" s="33"/>
      <c r="B2" s="120" t="s">
        <v>58</v>
      </c>
      <c r="C2" s="120"/>
      <c r="D2" s="120"/>
      <c r="E2" s="120"/>
      <c r="F2" s="120"/>
      <c r="G2" s="120"/>
      <c r="H2" s="120"/>
      <c r="I2" s="16"/>
    </row>
    <row r="3" spans="1:9" ht="44.25" customHeight="1" x14ac:dyDescent="0.3">
      <c r="A3" s="33"/>
      <c r="B3" s="121" t="s">
        <v>76</v>
      </c>
      <c r="C3" s="121"/>
      <c r="D3" s="121"/>
      <c r="E3" s="121"/>
      <c r="F3" s="121"/>
      <c r="G3" s="121"/>
      <c r="H3" s="121"/>
      <c r="I3" s="16"/>
    </row>
    <row r="4" spans="1:9" ht="18" customHeight="1" x14ac:dyDescent="0.3">
      <c r="A4" s="33"/>
      <c r="B4" s="34"/>
      <c r="C4" s="34"/>
      <c r="D4" s="34"/>
      <c r="E4" s="34"/>
      <c r="F4" s="34"/>
      <c r="G4" s="34"/>
      <c r="H4" s="34"/>
      <c r="I4" s="35"/>
    </row>
    <row r="5" spans="1:9" ht="34.950000000000003" customHeight="1" x14ac:dyDescent="0.3">
      <c r="A5" s="33"/>
      <c r="B5" s="7"/>
      <c r="C5" s="122" t="s">
        <v>2</v>
      </c>
      <c r="D5" s="122"/>
      <c r="E5" s="6"/>
      <c r="F5" s="7"/>
      <c r="G5" s="122" t="s">
        <v>9</v>
      </c>
      <c r="H5" s="122"/>
      <c r="I5" s="8"/>
    </row>
    <row r="6" spans="1:9" ht="19.5" customHeight="1" x14ac:dyDescent="0.35">
      <c r="A6" s="33"/>
      <c r="C6" s="51"/>
      <c r="D6" s="11"/>
      <c r="E6" s="6"/>
      <c r="F6" s="7"/>
      <c r="G6" s="41"/>
      <c r="H6" s="41"/>
      <c r="I6" s="8"/>
    </row>
    <row r="7" spans="1:9" ht="34.950000000000003" customHeight="1" x14ac:dyDescent="0.35">
      <c r="A7" s="33"/>
      <c r="B7" s="124" t="s">
        <v>59</v>
      </c>
      <c r="C7" s="125"/>
      <c r="D7" s="11">
        <f>'Upstart - transactions'!Q4</f>
        <v>10346.1</v>
      </c>
      <c r="E7" s="13"/>
      <c r="F7" s="13"/>
      <c r="I7" s="10"/>
    </row>
    <row r="8" spans="1:9" ht="17.25" customHeight="1" x14ac:dyDescent="0.35">
      <c r="A8" s="33"/>
      <c r="B8" s="13"/>
      <c r="E8" s="13"/>
      <c r="F8" s="13"/>
      <c r="I8" s="10"/>
    </row>
    <row r="9" spans="1:9" ht="34.950000000000003" customHeight="1" x14ac:dyDescent="0.35">
      <c r="A9" s="33"/>
      <c r="B9" s="13"/>
      <c r="C9" s="9" t="str">
        <f>'Upstart - transactions'!D3</f>
        <v>Donations</v>
      </c>
      <c r="D9" s="9">
        <f>'Upstart - transactions'!D84</f>
        <v>2314.75</v>
      </c>
      <c r="E9" s="13"/>
      <c r="F9" s="13"/>
      <c r="G9" s="9" t="str">
        <f>'Upstart - transactions'!J3</f>
        <v>Staff</v>
      </c>
      <c r="H9" s="9">
        <f>'Upstart - transactions'!J84</f>
        <v>5200</v>
      </c>
      <c r="I9" s="10"/>
    </row>
    <row r="10" spans="1:9" ht="34.950000000000003" customHeight="1" x14ac:dyDescent="0.35">
      <c r="A10" s="33"/>
      <c r="B10" s="13"/>
      <c r="C10" s="56" t="str">
        <f>'Upstart - transactions'!E3</f>
        <v>Kym Scott Event - 180923</v>
      </c>
      <c r="D10" s="57">
        <f>'Upstart - transactions'!E84</f>
        <v>0</v>
      </c>
      <c r="E10" s="13"/>
      <c r="F10" s="13"/>
      <c r="G10" s="60" t="str">
        <f>'Upstart - transactions'!K3</f>
        <v>Kym Scott Event</v>
      </c>
      <c r="H10" s="60">
        <f>'Upstart - transactions'!K84</f>
        <v>1850</v>
      </c>
      <c r="I10" s="10"/>
    </row>
    <row r="11" spans="1:9" ht="43.5" customHeight="1" x14ac:dyDescent="0.35">
      <c r="A11" s="33"/>
      <c r="B11" s="13"/>
      <c r="C11" s="9" t="str">
        <f>'Upstart - transactions'!F3</f>
        <v>Next KS Event - 2024/5</v>
      </c>
      <c r="D11" s="9">
        <f>'Upstart - transactions'!F84</f>
        <v>359.76</v>
      </c>
      <c r="E11" s="13"/>
      <c r="F11" s="13"/>
      <c r="G11" s="9" t="str">
        <f>'Upstart - transactions'!L3</f>
        <v>Hall hire or Zoom</v>
      </c>
      <c r="H11" s="9">
        <f>'Upstart - transactions'!L84</f>
        <v>2222</v>
      </c>
      <c r="I11" s="10"/>
    </row>
    <row r="12" spans="1:9" ht="32.549999999999997" customHeight="1" x14ac:dyDescent="0.35">
      <c r="A12" s="33"/>
      <c r="B12" s="13"/>
      <c r="C12" s="9" t="str">
        <f>'Upstart - transactions'!G3</f>
        <v>Miscellaneous</v>
      </c>
      <c r="D12" s="9">
        <f>'Upstart - transactions'!G84</f>
        <v>784.96</v>
      </c>
      <c r="E12" s="13"/>
      <c r="F12" s="18"/>
      <c r="G12" s="9" t="str">
        <f>'Upstart - transactions'!M3</f>
        <v>Stationary &amp; equipment</v>
      </c>
      <c r="H12" s="9">
        <f>'Upstart - transactions'!M84</f>
        <v>0</v>
      </c>
      <c r="I12" s="10"/>
    </row>
    <row r="13" spans="1:9" ht="32.549999999999997" customHeight="1" x14ac:dyDescent="0.35">
      <c r="A13" s="33"/>
      <c r="B13" s="13"/>
      <c r="C13" s="9"/>
      <c r="D13" s="9"/>
      <c r="E13" s="13"/>
      <c r="F13" s="18"/>
      <c r="G13" s="9" t="str">
        <f>'Upstart - transactions'!N3</f>
        <v>Website &amp; Video</v>
      </c>
      <c r="H13" s="9">
        <f>'Upstart - transactions'!N84</f>
        <v>863.17</v>
      </c>
      <c r="I13" s="10"/>
    </row>
    <row r="14" spans="1:9" ht="32.549999999999997" customHeight="1" x14ac:dyDescent="0.35">
      <c r="A14" s="33"/>
      <c r="B14" s="13"/>
      <c r="C14" s="9"/>
      <c r="D14" s="9"/>
      <c r="E14" s="13"/>
      <c r="F14" s="18"/>
      <c r="G14" s="9" t="str">
        <f>'Upstart - transactions'!O3</f>
        <v>Sundry</v>
      </c>
      <c r="H14" s="9">
        <f>'Upstart - transactions'!O84</f>
        <v>341.2</v>
      </c>
      <c r="I14" s="10"/>
    </row>
    <row r="15" spans="1:9" ht="43.5" customHeight="1" x14ac:dyDescent="0.45">
      <c r="A15" s="33"/>
      <c r="C15" s="61" t="s">
        <v>10</v>
      </c>
      <c r="D15" s="50">
        <f>SUM(D7:D14)</f>
        <v>13805.57</v>
      </c>
      <c r="E15" s="13"/>
      <c r="F15" s="123" t="s">
        <v>11</v>
      </c>
      <c r="G15" s="123"/>
      <c r="H15" s="50">
        <f>SUM(H9:H14)</f>
        <v>10476.370000000001</v>
      </c>
      <c r="I15" s="10"/>
    </row>
    <row r="16" spans="1:9" ht="18.75" customHeight="1" thickBot="1" x14ac:dyDescent="0.4">
      <c r="A16" s="33"/>
      <c r="B16" s="13"/>
      <c r="C16" s="13"/>
      <c r="D16" s="11"/>
      <c r="E16" s="13"/>
      <c r="F16" s="13"/>
      <c r="G16" s="49"/>
      <c r="I16" s="10"/>
    </row>
    <row r="17" spans="1:9" ht="61.95" customHeight="1" thickBot="1" x14ac:dyDescent="0.35">
      <c r="A17" s="36"/>
      <c r="B17" s="58"/>
      <c r="C17" s="126" t="s">
        <v>19</v>
      </c>
      <c r="D17" s="126"/>
      <c r="E17" s="126"/>
      <c r="F17" s="126"/>
      <c r="G17" s="117">
        <f>D15-H15</f>
        <v>3329.1999999999989</v>
      </c>
      <c r="H17" s="118"/>
      <c r="I17" s="37"/>
    </row>
  </sheetData>
  <mergeCells count="9">
    <mergeCell ref="G17:H17"/>
    <mergeCell ref="B1:H1"/>
    <mergeCell ref="B2:H2"/>
    <mergeCell ref="B3:H3"/>
    <mergeCell ref="C5:D5"/>
    <mergeCell ref="G5:H5"/>
    <mergeCell ref="F15:G15"/>
    <mergeCell ref="B7:C7"/>
    <mergeCell ref="C17:F17"/>
  </mergeCells>
  <phoneticPr fontId="21" type="noConversion"/>
  <printOptions horizontalCentered="1" verticalCentered="1" gridLines="1"/>
  <pageMargins left="0.52" right="0.34" top="0.65" bottom="0.74803149606299213" header="0.31496062992125984" footer="0.31496062992125984"/>
  <pageSetup paperSize="9" scale="7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B7ED3-A685-4EC0-9BB3-C48B1B347A1B}">
  <dimension ref="A1:F15"/>
  <sheetViews>
    <sheetView zoomScaleNormal="100" workbookViewId="0">
      <selection sqref="A1:E1"/>
    </sheetView>
  </sheetViews>
  <sheetFormatPr defaultRowHeight="14.4" x14ac:dyDescent="0.3"/>
  <cols>
    <col min="1" max="1" width="20.21875" style="42" customWidth="1"/>
    <col min="2" max="2" width="28.21875" style="42" customWidth="1"/>
    <col min="3" max="3" width="23.77734375" style="1" customWidth="1"/>
    <col min="4" max="4" width="23.77734375" customWidth="1"/>
    <col min="5" max="5" width="26.21875" customWidth="1"/>
  </cols>
  <sheetData>
    <row r="1" spans="1:6" ht="49.5" customHeight="1" x14ac:dyDescent="0.3">
      <c r="A1" s="127" t="s">
        <v>61</v>
      </c>
      <c r="B1" s="128"/>
      <c r="C1" s="128"/>
      <c r="D1" s="128"/>
      <c r="E1" s="128"/>
      <c r="F1" s="70"/>
    </row>
    <row r="2" spans="1:6" ht="49.5" customHeight="1" x14ac:dyDescent="0.3">
      <c r="A2" s="64" t="s">
        <v>0</v>
      </c>
      <c r="B2" s="65" t="s">
        <v>26</v>
      </c>
      <c r="C2" s="65" t="s">
        <v>25</v>
      </c>
      <c r="D2" s="65" t="s">
        <v>24</v>
      </c>
      <c r="E2" s="65" t="s">
        <v>27</v>
      </c>
      <c r="F2" s="35"/>
    </row>
    <row r="3" spans="1:6" ht="39" customHeight="1" x14ac:dyDescent="0.35">
      <c r="A3" s="66"/>
      <c r="B3" s="51"/>
      <c r="C3" s="9">
        <v>0</v>
      </c>
      <c r="D3" s="13">
        <v>0</v>
      </c>
      <c r="E3" s="9">
        <v>0</v>
      </c>
      <c r="F3" s="35"/>
    </row>
    <row r="4" spans="1:6" ht="39" customHeight="1" x14ac:dyDescent="0.45">
      <c r="A4" s="129" t="s">
        <v>8</v>
      </c>
      <c r="B4" s="130"/>
      <c r="C4" s="9">
        <v>0</v>
      </c>
      <c r="D4" s="13">
        <v>0</v>
      </c>
      <c r="E4" s="9">
        <v>0</v>
      </c>
      <c r="F4" s="35"/>
    </row>
    <row r="5" spans="1:6" ht="39" customHeight="1" thickBot="1" x14ac:dyDescent="0.4">
      <c r="A5" s="67"/>
      <c r="B5" s="68"/>
      <c r="C5" s="69"/>
      <c r="D5" s="71"/>
      <c r="E5" s="71"/>
      <c r="F5" s="37"/>
    </row>
    <row r="6" spans="1:6" ht="33" customHeight="1" x14ac:dyDescent="0.35">
      <c r="A6" s="51"/>
      <c r="B6" s="51"/>
      <c r="C6" s="9"/>
    </row>
    <row r="7" spans="1:6" ht="33" customHeight="1" x14ac:dyDescent="0.35">
      <c r="A7" s="51"/>
      <c r="B7" s="51"/>
      <c r="C7" s="9"/>
    </row>
    <row r="8" spans="1:6" ht="33" customHeight="1" x14ac:dyDescent="0.35">
      <c r="A8" s="51"/>
      <c r="B8" s="51"/>
      <c r="C8" s="9"/>
    </row>
    <row r="9" spans="1:6" ht="33" customHeight="1" x14ac:dyDescent="0.35">
      <c r="A9" s="51"/>
      <c r="B9" s="51"/>
      <c r="C9" s="9"/>
    </row>
    <row r="10" spans="1:6" ht="33" customHeight="1" x14ac:dyDescent="0.35">
      <c r="A10" s="51"/>
      <c r="B10" s="51"/>
      <c r="C10" s="9"/>
    </row>
    <row r="11" spans="1:6" ht="33" customHeight="1" x14ac:dyDescent="0.35">
      <c r="A11" s="62"/>
      <c r="B11" s="62"/>
      <c r="C11" s="63"/>
    </row>
    <row r="12" spans="1:6" ht="33" customHeight="1" x14ac:dyDescent="0.35">
      <c r="A12" s="62"/>
      <c r="B12" s="62"/>
      <c r="C12" s="63"/>
    </row>
    <row r="13" spans="1:6" ht="33" customHeight="1" x14ac:dyDescent="0.3"/>
    <row r="14" spans="1:6" ht="33" customHeight="1" x14ac:dyDescent="0.3"/>
    <row r="15" spans="1:6" ht="33" customHeight="1" x14ac:dyDescent="0.3"/>
  </sheetData>
  <mergeCells count="2">
    <mergeCell ref="A1:E1"/>
    <mergeCell ref="A4:B4"/>
  </mergeCells>
  <pageMargins left="0.7" right="0.7" top="0.75" bottom="0.75" header="0.3" footer="0.3"/>
  <pageSetup paperSize="9" orientation="portrait" horizontalDpi="4294967294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E8C2BE02-FCC0-45CC-80B0-DABC177F1185}"/>
</file>

<file path=customXml/itemProps2.xml><?xml version="1.0" encoding="utf-8"?>
<ds:datastoreItem xmlns:ds="http://schemas.openxmlformats.org/officeDocument/2006/customXml" ds:itemID="{EAA09B70-1EA6-4379-A8A2-3F4F605258AF}"/>
</file>

<file path=customXml/itemProps3.xml><?xml version="1.0" encoding="utf-8"?>
<ds:datastoreItem xmlns:ds="http://schemas.openxmlformats.org/officeDocument/2006/customXml" ds:itemID="{183110D7-98E5-4BD4-9F69-E6832C2BAE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Upstart - transactions</vt:lpstr>
      <vt:lpstr>Summary</vt:lpstr>
      <vt:lpstr>PayPal</vt:lpstr>
      <vt:lpstr>PayPal!Print_Area</vt:lpstr>
      <vt:lpstr>Summary!Print_Area</vt:lpstr>
      <vt:lpstr>'Upstart - transactions'!Print_Area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Ashford</dc:creator>
  <cp:lastModifiedBy>David Ashford</cp:lastModifiedBy>
  <cp:lastPrinted>2019-06-21T17:06:22Z</cp:lastPrinted>
  <dcterms:created xsi:type="dcterms:W3CDTF">2008-04-13T15:40:40Z</dcterms:created>
  <dcterms:modified xsi:type="dcterms:W3CDTF">2026-02-20T11:10:18Z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