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xl/persons/person.xml" ContentType="application/vnd.ms-excel.person+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d.docs.live.net/cc3fb41fb95e44c9/Attachments/"/>
    </mc:Choice>
  </mc:AlternateContent>
  <xr:revisionPtr revIDLastSave="145" documentId="13_ncr:1_{D5146F9E-868C-4A03-A167-03B607C61FF6}" xr6:coauthVersionLast="47" xr6:coauthVersionMax="47" xr10:uidLastSave="{DF8D922C-06D0-4D1F-8FB1-351EB06D6C64}"/>
  <bookViews>
    <workbookView xWindow="-108" yWindow="-108" windowWidth="23256" windowHeight="12456" tabRatio="767" activeTab="2" xr2:uid="{0F460186-7FF2-41FA-9258-5CEA543358B3}"/>
  </bookViews>
  <sheets>
    <sheet name="User Guide" sheetId="7" r:id="rId1"/>
    <sheet name="Internal note for 2026" sheetId="9" state="hidden" r:id="rId2"/>
    <sheet name="OSCR Receipt &amp; Pay'ts Detail p8" sheetId="1" r:id="rId3"/>
    <sheet name="OSCR Statement of Balances p7" sheetId="2" r:id="rId4"/>
    <sheet name="OSCR Supplementary &amp; Notes p9" sheetId="3" r:id="rId5"/>
    <sheet name="Additional Detail" sheetId="8" r:id="rId6"/>
    <sheet name="UF Fin Return Sht 1 (Gen Fund)" sheetId="4" r:id="rId7"/>
    <sheet name="UF Fin Return Sht 2 (All Funds)" sheetId="6" r:id="rId8"/>
    <sheet name="Office Use" sheetId="5" r:id="rId9"/>
  </sheets>
  <definedNames>
    <definedName name="_xlnm.Print_Area" localSheetId="2">'OSCR Receipt &amp; Pay''ts Detail p8'!$A$2:$P$79</definedName>
    <definedName name="_xlnm.Print_Area" localSheetId="3">'OSCR Statement of Balances p7'!$A$2:$R$72</definedName>
    <definedName name="_xlnm.Print_Area" localSheetId="4">'OSCR Supplementary &amp; Notes p9'!$A$2:$K$82</definedName>
    <definedName name="_xlnm.Print_Area" localSheetId="0">'User Guide'!$A$13:$A$94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1" l="1"/>
  <c r="D31" i="4"/>
  <c r="F31" i="4" s="1"/>
  <c r="A1" i="4"/>
  <c r="G1" i="4"/>
  <c r="O18" i="2"/>
  <c r="O12" i="2"/>
  <c r="K21" i="2"/>
  <c r="K18" i="2"/>
  <c r="K15" i="2"/>
  <c r="K12" i="2"/>
  <c r="K9" i="2"/>
  <c r="I21" i="2"/>
  <c r="I18" i="2"/>
  <c r="I15" i="2"/>
  <c r="I12" i="2"/>
  <c r="A2" i="3"/>
  <c r="O2" i="2"/>
  <c r="A2" i="2"/>
  <c r="K82" i="3"/>
  <c r="K70" i="3"/>
  <c r="K64" i="3"/>
  <c r="K58" i="3"/>
  <c r="K52" i="3"/>
  <c r="K46" i="3"/>
  <c r="K39" i="3"/>
  <c r="K33" i="3"/>
  <c r="K27" i="3"/>
  <c r="K21" i="3"/>
  <c r="I82" i="3"/>
  <c r="I70" i="3"/>
  <c r="I64" i="3"/>
  <c r="I58" i="3"/>
  <c r="I52" i="3"/>
  <c r="I46" i="3"/>
  <c r="I39" i="3"/>
  <c r="I33" i="3"/>
  <c r="I27" i="3"/>
  <c r="I21" i="3"/>
  <c r="G82" i="3"/>
  <c r="G70" i="3"/>
  <c r="G64" i="3"/>
  <c r="G58" i="3"/>
  <c r="G52" i="3"/>
  <c r="G46" i="3"/>
  <c r="G39" i="3"/>
  <c r="G33" i="3"/>
  <c r="G27" i="3"/>
  <c r="G21" i="3"/>
  <c r="E82" i="3"/>
  <c r="E70" i="3"/>
  <c r="E64" i="3"/>
  <c r="E58" i="3"/>
  <c r="E52" i="3"/>
  <c r="E46" i="3"/>
  <c r="E39" i="3"/>
  <c r="E33" i="3"/>
  <c r="E27" i="3"/>
  <c r="E21" i="3"/>
  <c r="K15" i="3"/>
  <c r="I15" i="3"/>
  <c r="G15" i="3"/>
  <c r="E15" i="3"/>
  <c r="P31" i="1"/>
  <c r="F22" i="1"/>
  <c r="J17" i="1"/>
  <c r="H17" i="1"/>
  <c r="M29" i="1"/>
  <c r="N29" i="1" s="1"/>
  <c r="B18" i="2"/>
  <c r="A18" i="2"/>
  <c r="P14" i="1"/>
  <c r="C13" i="6" l="1"/>
  <c r="C12" i="6"/>
  <c r="C11" i="6"/>
  <c r="C10" i="6"/>
  <c r="B13" i="6"/>
  <c r="A13" i="6"/>
  <c r="B12" i="6"/>
  <c r="A12" i="6"/>
  <c r="B11" i="6"/>
  <c r="A11" i="6"/>
  <c r="C9" i="6"/>
  <c r="B10" i="6"/>
  <c r="B9" i="6"/>
  <c r="A9" i="6"/>
  <c r="A1" i="6"/>
  <c r="G69" i="4"/>
  <c r="G67" i="4"/>
  <c r="G66" i="4"/>
  <c r="N78" i="1"/>
  <c r="D54" i="4"/>
  <c r="F54" i="4" s="1"/>
  <c r="D53" i="4"/>
  <c r="F53" i="4" s="1"/>
  <c r="D49" i="4"/>
  <c r="D48" i="4"/>
  <c r="D47" i="4"/>
  <c r="D45" i="4"/>
  <c r="F45" i="4" s="1"/>
  <c r="F39" i="4"/>
  <c r="P52" i="1"/>
  <c r="L52" i="1"/>
  <c r="J52" i="1"/>
  <c r="H52" i="1"/>
  <c r="F52" i="1"/>
  <c r="D52" i="1"/>
  <c r="D41" i="4" s="1"/>
  <c r="F41" i="4" s="1"/>
  <c r="N44" i="1"/>
  <c r="K30" i="6"/>
  <c r="D27" i="4"/>
  <c r="D26" i="4"/>
  <c r="N50" i="1"/>
  <c r="C33" i="3"/>
  <c r="K8" i="3"/>
  <c r="K7" i="3"/>
  <c r="I8" i="3"/>
  <c r="I7" i="3"/>
  <c r="G8" i="3"/>
  <c r="G7" i="3"/>
  <c r="E8" i="3"/>
  <c r="C8" i="3"/>
  <c r="C7" i="3"/>
  <c r="J65" i="1"/>
  <c r="J58" i="1"/>
  <c r="J42" i="1"/>
  <c r="J31" i="1"/>
  <c r="J22" i="1"/>
  <c r="J14" i="1"/>
  <c r="N30" i="1"/>
  <c r="N28" i="1"/>
  <c r="L31" i="1"/>
  <c r="H31" i="1"/>
  <c r="F31" i="1"/>
  <c r="D31" i="1"/>
  <c r="D21" i="4"/>
  <c r="F21" i="4" s="1"/>
  <c r="D19" i="4"/>
  <c r="D18" i="4"/>
  <c r="D13" i="4"/>
  <c r="D11" i="4"/>
  <c r="B3" i="5"/>
  <c r="C14" i="6" l="1"/>
  <c r="Z3" i="5" s="1"/>
  <c r="F56" i="4"/>
  <c r="O3" i="5" s="1"/>
  <c r="J67" i="1"/>
  <c r="J73" i="1" s="1"/>
  <c r="G18" i="2" s="1"/>
  <c r="G12" i="6" s="1"/>
  <c r="F11" i="4"/>
  <c r="F3" i="5" s="1"/>
  <c r="J26" i="1"/>
  <c r="J35" i="1" s="1"/>
  <c r="E18" i="2" s="1"/>
  <c r="F14" i="4"/>
  <c r="I3" i="5"/>
  <c r="F49" i="4"/>
  <c r="G3" i="5"/>
  <c r="F29" i="4"/>
  <c r="N3" i="5" s="1"/>
  <c r="F19" i="4"/>
  <c r="H3" i="5" s="1"/>
  <c r="L65" i="1"/>
  <c r="H65" i="1"/>
  <c r="F65" i="1"/>
  <c r="L58" i="1"/>
  <c r="H58" i="1"/>
  <c r="F58" i="1"/>
  <c r="L42" i="1"/>
  <c r="H42" i="1"/>
  <c r="F42" i="1"/>
  <c r="L22" i="1"/>
  <c r="H22" i="1"/>
  <c r="L17" i="1"/>
  <c r="F17" i="1"/>
  <c r="L14" i="1"/>
  <c r="H14" i="1"/>
  <c r="F14" i="1"/>
  <c r="R24" i="2"/>
  <c r="C39" i="3"/>
  <c r="P42" i="1"/>
  <c r="P58" i="1"/>
  <c r="P65" i="1"/>
  <c r="D42" i="1"/>
  <c r="D58" i="1"/>
  <c r="D43" i="4" s="1"/>
  <c r="F43" i="4" s="1"/>
  <c r="D65" i="1"/>
  <c r="N31" i="1"/>
  <c r="P17" i="1"/>
  <c r="P22" i="1"/>
  <c r="D17" i="1"/>
  <c r="D22" i="1"/>
  <c r="N71" i="1"/>
  <c r="X3" i="5" s="1"/>
  <c r="C24" i="2"/>
  <c r="N38" i="1"/>
  <c r="N39" i="1"/>
  <c r="N40" i="1"/>
  <c r="N41" i="1"/>
  <c r="N46" i="1"/>
  <c r="N47" i="1"/>
  <c r="N48" i="1"/>
  <c r="N49" i="1"/>
  <c r="N51" i="1"/>
  <c r="N53" i="1"/>
  <c r="N54" i="1"/>
  <c r="N55" i="1"/>
  <c r="N56" i="1"/>
  <c r="N57" i="1"/>
  <c r="N60" i="1"/>
  <c r="N62" i="1"/>
  <c r="N63" i="1"/>
  <c r="N64" i="1"/>
  <c r="N69" i="1"/>
  <c r="N77" i="1"/>
  <c r="N10" i="1"/>
  <c r="N11" i="1"/>
  <c r="N12" i="1"/>
  <c r="N13" i="1"/>
  <c r="N14" i="1" s="1"/>
  <c r="N15" i="1"/>
  <c r="N16" i="1"/>
  <c r="N18" i="1"/>
  <c r="N19" i="1"/>
  <c r="N20" i="1"/>
  <c r="N21" i="1"/>
  <c r="N24" i="1"/>
  <c r="N33" i="1"/>
  <c r="P26" i="1" l="1"/>
  <c r="P35" i="1" s="1"/>
  <c r="P3" i="5"/>
  <c r="L67" i="1"/>
  <c r="L73" i="1" s="1"/>
  <c r="G21" i="2" s="1"/>
  <c r="G13" i="6" s="1"/>
  <c r="H67" i="1"/>
  <c r="H73" i="1" s="1"/>
  <c r="G11" i="6" s="1"/>
  <c r="P67" i="1"/>
  <c r="P73" i="1" s="1"/>
  <c r="E12" i="6"/>
  <c r="D67" i="1"/>
  <c r="D73" i="1" s="1"/>
  <c r="G9" i="2" s="1"/>
  <c r="D26" i="1"/>
  <c r="D35" i="1" s="1"/>
  <c r="E9" i="2" s="1"/>
  <c r="F67" i="1"/>
  <c r="F26" i="1"/>
  <c r="F35" i="1" s="1"/>
  <c r="E12" i="2" s="1"/>
  <c r="L26" i="1"/>
  <c r="L35" i="1" s="1"/>
  <c r="H26" i="1"/>
  <c r="H35" i="1" s="1"/>
  <c r="F37" i="4"/>
  <c r="F51" i="4" s="1"/>
  <c r="G59" i="4" s="1"/>
  <c r="J3" i="5"/>
  <c r="J76" i="1"/>
  <c r="J79" i="1" s="1"/>
  <c r="I12" i="6" s="1"/>
  <c r="N65" i="1"/>
  <c r="N52" i="1"/>
  <c r="F23" i="4"/>
  <c r="G33" i="4" s="1"/>
  <c r="N22" i="1"/>
  <c r="N17" i="1"/>
  <c r="N42" i="1"/>
  <c r="N58" i="1"/>
  <c r="I9" i="2" l="1"/>
  <c r="G63" i="4"/>
  <c r="N67" i="1"/>
  <c r="F73" i="1"/>
  <c r="G12" i="2" s="1"/>
  <c r="G10" i="6" s="1"/>
  <c r="G9" i="6"/>
  <c r="G24" i="2"/>
  <c r="E9" i="6"/>
  <c r="E13" i="6"/>
  <c r="M18" i="2"/>
  <c r="K12" i="6"/>
  <c r="E11" i="6"/>
  <c r="E10" i="6"/>
  <c r="E24" i="2"/>
  <c r="G64" i="4"/>
  <c r="K3" i="5"/>
  <c r="L3" i="5" s="1"/>
  <c r="V3" i="5" s="1"/>
  <c r="N26" i="1"/>
  <c r="H76" i="1"/>
  <c r="H79" i="1" s="1"/>
  <c r="I11" i="6" s="1"/>
  <c r="L76" i="1"/>
  <c r="L79" i="1" s="1"/>
  <c r="I13" i="6" s="1"/>
  <c r="N73" i="1"/>
  <c r="F76" i="1"/>
  <c r="F79" i="1" s="1"/>
  <c r="N35" i="1"/>
  <c r="D76" i="1"/>
  <c r="P76" i="1"/>
  <c r="P79" i="1" s="1"/>
  <c r="G65" i="4" l="1"/>
  <c r="G70" i="4" s="1"/>
  <c r="G14" i="6"/>
  <c r="R3" i="5" s="1"/>
  <c r="T3" i="5" s="1"/>
  <c r="M21" i="2"/>
  <c r="O21" i="2" s="1"/>
  <c r="K13" i="6"/>
  <c r="M15" i="2"/>
  <c r="O15" i="2" s="1"/>
  <c r="K11" i="6"/>
  <c r="I10" i="6"/>
  <c r="K10" i="6" s="1"/>
  <c r="E14" i="6"/>
  <c r="Q3" i="5" s="1"/>
  <c r="S3" i="5" s="1"/>
  <c r="M12" i="2"/>
  <c r="I24" i="2"/>
  <c r="D79" i="1"/>
  <c r="N76" i="1"/>
  <c r="A10" i="6"/>
  <c r="E7" i="3"/>
  <c r="AB3" i="5" l="1"/>
  <c r="N79" i="1"/>
  <c r="I9" i="6" l="1"/>
  <c r="K24" i="2"/>
  <c r="M9" i="2"/>
  <c r="M24" i="2" l="1"/>
  <c r="O9" i="2"/>
  <c r="O24" i="2" s="1"/>
  <c r="K9" i="6"/>
  <c r="K14" i="6" s="1"/>
  <c r="AA3" i="5" s="1"/>
  <c r="I14" i="6"/>
</calcChain>
</file>

<file path=xl/sharedStrings.xml><?xml version="1.0" encoding="utf-8"?>
<sst xmlns="http://schemas.openxmlformats.org/spreadsheetml/2006/main" count="491" uniqueCount="310">
  <si>
    <t>Please re-save this spreadsheet, replacing the "XXXXXXXXXXX" in the file name with your congregation's name.</t>
  </si>
  <si>
    <t>If all four of the green tabs are fully completed, there will be no need to complete the two blue tabs.</t>
  </si>
  <si>
    <t>However, if you would rather complete the green tabs at a later date (for inclusion in the annual report to be submitted to OSCR), please complete the two blue tabs now.</t>
  </si>
  <si>
    <t>Please return Schedule, ideally with a signed audited copy of the Congregational Report and Accounts, by Friday 27th February 2026.</t>
  </si>
  <si>
    <t>One copy to Church Office, one copy to Presbytery Clerk and one copy to be retained for your records.</t>
  </si>
  <si>
    <t>If a signed audited copy of the Congregational Report and Accounts is not available before 27th February 2026, please send as soon as possible thereafter,</t>
  </si>
  <si>
    <t>Please start with the first green tab titled "OSCR Receipt &amp; Pay'ts Detail p8".</t>
  </si>
  <si>
    <t>This tab is for inclusion in the Annual Report submitted to OSCR.</t>
  </si>
  <si>
    <t>Please replace the Xs in "XXXXXXXXXXXX United Free Church of Scotland" in Cell A2 with your congregation's name.</t>
  </si>
  <si>
    <t>Please replace the Xs in "Presbytery of the XXXX" in Cell N2 with your Presbytery's name.</t>
  </si>
  <si>
    <r>
      <t>Please amend the Fund names in Row 6 and whether unrestricted, designated</t>
    </r>
    <r>
      <rPr>
        <sz val="12"/>
        <color rgb="FF0070C0"/>
        <rFont val="Arial"/>
        <family val="2"/>
      </rPr>
      <t>*</t>
    </r>
    <r>
      <rPr>
        <sz val="12"/>
        <rFont val="Arial"/>
        <family val="2"/>
      </rPr>
      <t xml:space="preserve"> or restricted</t>
    </r>
    <r>
      <rPr>
        <sz val="12"/>
        <color rgb="FF0070C0"/>
        <rFont val="Arial"/>
        <family val="2"/>
      </rPr>
      <t>**</t>
    </r>
    <r>
      <rPr>
        <sz val="12"/>
        <rFont val="Arial"/>
        <family val="2"/>
      </rPr>
      <t xml:space="preserve"> in Row 7 to suit your congregation.  Column D should always be General Untrestricted.</t>
    </r>
  </si>
  <si>
    <t>Please do not amend any headings in Columns A and B.</t>
  </si>
  <si>
    <t>Please do not add or delete any rows or columns.  Any surplus columns can be hidden.  Please let the Office know If you require more than 5 fund columns.</t>
  </si>
  <si>
    <t>Please enter values into the white cells as appropriate.  Please enter values in the Payments section as positive numbers (ie. do not use the "-" symbol).</t>
  </si>
  <si>
    <t>The cells with a grey shading contain formulae and will update automatically.</t>
  </si>
  <si>
    <t>Where a note appears in Column C (generally against "Other" or "Miscellaneous"), please then show a breakdown of the total against the appropriate Note on the third green tab titled "OSCR Supplementary &amp; Notes p9".</t>
  </si>
  <si>
    <t>Please do NOT record transfers from one fund to another as income for the receiving fund or as expenditure from the sending fund.  Transfers into a fund should be entererd as a positive value in Row 77 and transfers out of the fund should be entered as a negative number.</t>
  </si>
  <si>
    <t>* Designated funds can be redesignated by the Temporal Court.</t>
  </si>
  <si>
    <t>** Restricted funds can only be used according to the terms on which they are held, although some restricted funds (such as Manse funds) may be used for other purposes with the permission of Presbytery.</t>
  </si>
  <si>
    <t>Second green tab titled "OSCR Statement of Balances p7"</t>
  </si>
  <si>
    <t>The fund names in Column A and whether unrestricted, designated or restricted in Column B should automatically update based on what was entered in the first green tab.</t>
  </si>
  <si>
    <t>Please do not add or delete any rows or columns.  Any surplus rows can be hidden.  Please let the Office know If you require more than 5 fund rows.</t>
  </si>
  <si>
    <t>Please enter the opening balances as at 31/12/24 in Column C.  All of the other values (with grey shading) should automatically pull through from the first green tab,</t>
  </si>
  <si>
    <t>Please amend the notes headings between Cells B10 and B22 and the corresponding description between Rows 32 and 60 to suit your congregation.</t>
  </si>
  <si>
    <t>Typed signatures are acceptable.</t>
  </si>
  <si>
    <t>The value shown in Cell K24 (total of Net Fund Transfers) should be zero.</t>
  </si>
  <si>
    <t>The values shown in Cells O24 and R24 should be be the same.</t>
  </si>
  <si>
    <t>Please note that the individual funds (Column A) and the bank accouts in which they are held (Columns Q and R) do not necessarily have to match exactly.  For example, the General Fund may be held across two or more bank accounts or the same bank account may hold money from one or more Funds.</t>
  </si>
  <si>
    <t>Third green tab titled "OSCR Supplementary &amp; Notes p9".</t>
  </si>
  <si>
    <t>The fund names in Row 7 and whether unrestricted, designated or restricted in Row 8 should automatically update based on what was entered in the first green tab.</t>
  </si>
  <si>
    <t>Where a note appears in Column C on the first green tab (generally against "Other" or "Miscellaneous"), please then show a breakdown of the total against the appropriate Note on the third green tab titled "OSCR Supplementary &amp; Notes p9".</t>
  </si>
  <si>
    <t>Please enter values into the white cells as appropriate.  The cells with a grey shading contain formulae and will update automatically.</t>
  </si>
  <si>
    <t xml:space="preserve">The rows with a * displayed in Column L can be deleted if not required (to help fit the sheet onto one page of A4 paper) or additional rows inserted.  </t>
  </si>
  <si>
    <t>Fourth green tab titled "Additional Detail".</t>
  </si>
  <si>
    <r>
      <t xml:space="preserve">This tab is </t>
    </r>
    <r>
      <rPr>
        <b/>
        <u/>
        <sz val="12"/>
        <rFont val="Arial"/>
        <family val="2"/>
      </rPr>
      <t>NOT</t>
    </r>
    <r>
      <rPr>
        <sz val="12"/>
        <rFont val="Arial"/>
        <family val="2"/>
      </rPr>
      <t xml:space="preserve"> for inclusion in the Annual Report submitted to OSCR.</t>
    </r>
  </si>
  <si>
    <t>First blue tab titled "UF Fin Return Sht 1 (Gen Fund)"</t>
  </si>
  <si>
    <t>Section 1</t>
  </si>
  <si>
    <t>All values should pull through automatically from the green tabs.  There should be no need to enter anything in this tab.</t>
  </si>
  <si>
    <t>However, if you wish to skip past the green tabs, please enter values into the white cells as appropriate.  The cells with coloured shading contain formulae and will update automatically.</t>
  </si>
  <si>
    <t>Second blue tab titled "UF Fin Return Sht 2 (All Funds)"</t>
  </si>
  <si>
    <t>Section 2</t>
  </si>
  <si>
    <t>The values in Cells C9 to I13 should pull through automatically from the green tabs.  There should be no need to enter anything in these cells.</t>
  </si>
  <si>
    <r>
      <t>However, if you wish to skip past the green tabs, please amend the Fund names in Cells A9 to A13 and whether unrestricted, designated</t>
    </r>
    <r>
      <rPr>
        <sz val="12"/>
        <color rgb="FF0070C0"/>
        <rFont val="Arial"/>
        <family val="2"/>
      </rPr>
      <t xml:space="preserve">* </t>
    </r>
    <r>
      <rPr>
        <sz val="12"/>
        <rFont val="Arial"/>
        <family val="2"/>
      </rPr>
      <t>or restricted</t>
    </r>
    <r>
      <rPr>
        <sz val="12"/>
        <color rgb="FF0070C0"/>
        <rFont val="Arial"/>
        <family val="2"/>
      </rPr>
      <t>**</t>
    </r>
    <r>
      <rPr>
        <sz val="12"/>
        <rFont val="Arial"/>
        <family val="2"/>
      </rPr>
      <t xml:space="preserve"> in Cells B9 to B13 to suit your congregation.</t>
    </r>
  </si>
  <si>
    <t>Please then enter values into the white cells (Cells C9 to I13) as appropriate.  The cells with coloured shading contain formulae and will update automatically.</t>
  </si>
  <si>
    <t>The value shown in Cell I14 (total of Net Fund Transfers) should be zero.</t>
  </si>
  <si>
    <t>Section 3</t>
  </si>
  <si>
    <t>Please enter details of payments to Missions, Assembly Schemes and Charities into Rows 20 to 29.</t>
  </si>
  <si>
    <t>Section 4</t>
  </si>
  <si>
    <t>Please show who holds the Title Deeds for the church and manse.</t>
  </si>
  <si>
    <t>Typed names can be used rather than signatures, which will be read as being authorised by the said office bearers.</t>
  </si>
  <si>
    <t>Let folk know audited OSCR accounts by the end of February is desirable but not essential.</t>
  </si>
  <si>
    <t>Let folk know that the PDFs are for people to fill out in paper copies if they could not edit the Excel spreadsheet.</t>
  </si>
  <si>
    <t>Fix "UF Fin Return Sht 1 (Gen Fund)" so that D31 is included in total F29</t>
  </si>
  <si>
    <t>and then fix formula in N3 of Office Use tab (remove +'UF Fin Return Sht 1 (Gen Fund)'!F31)</t>
  </si>
  <si>
    <t>Sample Headings to be amended as appropriate</t>
  </si>
  <si>
    <t>Page 8</t>
  </si>
  <si>
    <t>Receipts and Payments for the Year ending 31 December 2025 (comparative year to 31 December 2024)</t>
  </si>
  <si>
    <t>Fund* :</t>
  </si>
  <si>
    <t>Notes</t>
  </si>
  <si>
    <t>General</t>
  </si>
  <si>
    <t>Mission</t>
  </si>
  <si>
    <t>Fabric / Building</t>
  </si>
  <si>
    <t>Youth</t>
  </si>
  <si>
    <t>Manse</t>
  </si>
  <si>
    <t>Total</t>
  </si>
  <si>
    <t>Nature of Fund** :</t>
  </si>
  <si>
    <t>Details</t>
  </si>
  <si>
    <t>Unrestricted</t>
  </si>
  <si>
    <t>Designated</t>
  </si>
  <si>
    <t>Receipts</t>
  </si>
  <si>
    <t>Offerings</t>
  </si>
  <si>
    <t>Open Plate</t>
  </si>
  <si>
    <t xml:space="preserve">Freewill </t>
  </si>
  <si>
    <t>Freewill (gift aid)</t>
  </si>
  <si>
    <t>Gift Aid Tax</t>
  </si>
  <si>
    <t>Other</t>
  </si>
  <si>
    <t>Page 9.1</t>
  </si>
  <si>
    <t>Sub Total</t>
  </si>
  <si>
    <t>Donations</t>
  </si>
  <si>
    <t>Organisations</t>
  </si>
  <si>
    <t>Page 9:2</t>
  </si>
  <si>
    <t>Bank Interest</t>
  </si>
  <si>
    <t xml:space="preserve">Rent / Let </t>
  </si>
  <si>
    <t>Stedfast</t>
  </si>
  <si>
    <t>Miscellaneous</t>
  </si>
  <si>
    <t>Page 9:3</t>
  </si>
  <si>
    <t>Events</t>
  </si>
  <si>
    <t>Fundraising</t>
  </si>
  <si>
    <t>Total Ordinary Receipts</t>
  </si>
  <si>
    <t>Extraordinary</t>
  </si>
  <si>
    <t>Donation / Bequest</t>
  </si>
  <si>
    <t xml:space="preserve">Grant </t>
  </si>
  <si>
    <t>Page 9.4</t>
  </si>
  <si>
    <t>Missions</t>
  </si>
  <si>
    <t>Other charities</t>
  </si>
  <si>
    <t>Page 9.5</t>
  </si>
  <si>
    <t>Total Receipts (Ordinary plus Extraordinary)</t>
  </si>
  <si>
    <t>Payments</t>
  </si>
  <si>
    <t>Ministry</t>
  </si>
  <si>
    <t>Stipend/Salary &amp; NIC</t>
  </si>
  <si>
    <t>Expenses</t>
  </si>
  <si>
    <t>Pulpit Supply</t>
  </si>
  <si>
    <t>Int Moderator Fee, Exp</t>
  </si>
  <si>
    <t>Other Salary</t>
  </si>
  <si>
    <t>Church Officer / Cleaner</t>
  </si>
  <si>
    <t>Property</t>
  </si>
  <si>
    <t>Council Tax</t>
  </si>
  <si>
    <t>Insurance</t>
  </si>
  <si>
    <t>Heat &amp; light</t>
  </si>
  <si>
    <t>Repairs, upkeep</t>
  </si>
  <si>
    <t>Equipment, Furnishing</t>
  </si>
  <si>
    <t>Page 9.6</t>
  </si>
  <si>
    <t>Stedfast Magazine</t>
  </si>
  <si>
    <t>Office &amp; Publicity</t>
  </si>
  <si>
    <t>Page 9.7</t>
  </si>
  <si>
    <t>Kirk Session</t>
  </si>
  <si>
    <t>Page 9.8</t>
  </si>
  <si>
    <t>Organisations Support</t>
  </si>
  <si>
    <t>Contributions</t>
  </si>
  <si>
    <t>Denomination</t>
  </si>
  <si>
    <t>Presbytery</t>
  </si>
  <si>
    <t>Denominational Missions</t>
  </si>
  <si>
    <t>Page 9.9</t>
  </si>
  <si>
    <t>Total Ordinary Payments</t>
  </si>
  <si>
    <t>Refurbishment etc</t>
  </si>
  <si>
    <t>Page 9.10</t>
  </si>
  <si>
    <t>Page 9.11</t>
  </si>
  <si>
    <t>Total Payments (Ordinary plus Extraordinary)</t>
  </si>
  <si>
    <t>Surplus (Deficit)</t>
  </si>
  <si>
    <t>Net Recpts (Paymnts)</t>
  </si>
  <si>
    <t>Transfers From Other Funds (show as positive number)</t>
  </si>
  <si>
    <t>Transfers To Other Funds (show as negative number)</t>
  </si>
  <si>
    <t>Net Movement on Funds</t>
  </si>
  <si>
    <t>* Fund Name - amend as appropriate</t>
  </si>
  <si>
    <t>** Nature of Fund - specify whether Unrestricted, Designated or Restricted</t>
  </si>
  <si>
    <t>Page 7</t>
  </si>
  <si>
    <t>Statement of Balances and Movement on Congregation Funds for Year ending 31 December 2025</t>
  </si>
  <si>
    <t>Fund *</t>
  </si>
  <si>
    <t>Nature</t>
  </si>
  <si>
    <t xml:space="preserve">Balance </t>
  </si>
  <si>
    <t>(Payments)</t>
  </si>
  <si>
    <t>Surplus</t>
  </si>
  <si>
    <t>Net Fund</t>
  </si>
  <si>
    <t>Net change</t>
  </si>
  <si>
    <t>Balance</t>
  </si>
  <si>
    <t>Held as</t>
  </si>
  <si>
    <t>of Fund **</t>
  </si>
  <si>
    <t>31.12.24</t>
  </si>
  <si>
    <t>(Deficit)</t>
  </si>
  <si>
    <t>Transfers</t>
  </si>
  <si>
    <t>on Fund</t>
  </si>
  <si>
    <t>31.12.25</t>
  </si>
  <si>
    <t>follows</t>
  </si>
  <si>
    <t>£</t>
  </si>
  <si>
    <t>Bank etc.</t>
  </si>
  <si>
    <t>Note 1</t>
  </si>
  <si>
    <t xml:space="preserve"> </t>
  </si>
  <si>
    <t>Note 2</t>
  </si>
  <si>
    <t>Note 3</t>
  </si>
  <si>
    <t>Note 4</t>
  </si>
  <si>
    <t>Note 5</t>
  </si>
  <si>
    <t>Total Congregation Funds</t>
  </si>
  <si>
    <t>Notes to the Financial Statements for the Year ending 2025 (sample notes - please amend as appropriate)</t>
  </si>
  <si>
    <t>Nature of Congregation Funds:</t>
  </si>
  <si>
    <t xml:space="preserve">General </t>
  </si>
  <si>
    <t xml:space="preserve">Note 1 </t>
  </si>
  <si>
    <t>Ordinary receipts and payments of the Congregation. Office Bearers may 'designate' unrestricted funds for general reserves or for specified purpose(s).</t>
  </si>
  <si>
    <t>To establish, deliver and develop a range of activities to support children/youths and families, and to promote education in the Christian faith</t>
  </si>
  <si>
    <t xml:space="preserve">Manse </t>
  </si>
  <si>
    <t>Net income from let of Manse, for repairs, decoration and refurbishment of the Manse</t>
  </si>
  <si>
    <t>Governance</t>
  </si>
  <si>
    <t>Note 6</t>
  </si>
  <si>
    <t>No governance costs are incurred during the year. Duties relating to governance are provided voluntarily</t>
  </si>
  <si>
    <t>Church</t>
  </si>
  <si>
    <t>Note 7</t>
  </si>
  <si>
    <t>Congregation property is held for the use of the Congregation in fulfilling its aims and mission to its members, adherents and the community it serves; not for investment or resale. No market value is placed on these properties.</t>
  </si>
  <si>
    <t>Manse, Hall</t>
  </si>
  <si>
    <t>Investments</t>
  </si>
  <si>
    <t>Note 8</t>
  </si>
  <si>
    <t xml:space="preserve">Investments held on behalf of the Congregation which have a variable Market Value are included in the above Statement of Balances at the value at the year end.  Revaluations during the year are reported in the table above as 'Net Change in Fund' </t>
  </si>
  <si>
    <t>Contingent Liabilities</t>
  </si>
  <si>
    <t>Note 9</t>
  </si>
  <si>
    <t>Financial Statements present the receipts received and payments made during the year. In the event there are any material outstandings,contingent liabilities and /or commiments these are noted below :-</t>
  </si>
  <si>
    <t>There are no contingent liabilities at the date of this Report and Financial Statement.</t>
  </si>
  <si>
    <t>Payments to Trustees</t>
  </si>
  <si>
    <t>Note 10</t>
  </si>
  <si>
    <t>Approval of Congregation Financial Statements for the year ending 31 December 2025 as set out on Pages 7,8 and 9 by Office Bearers authorised to sign :</t>
  </si>
  <si>
    <t>Minister / Interim Moderator ***</t>
  </si>
  <si>
    <t xml:space="preserve">Name : </t>
  </si>
  <si>
    <t>Clerk to Congregatioal Board / Preses ***</t>
  </si>
  <si>
    <t>Treasurer</t>
  </si>
  <si>
    <t>Date</t>
  </si>
  <si>
    <t>***Typed signature is acceptable</t>
  </si>
  <si>
    <t>Page 9</t>
  </si>
  <si>
    <t>Supplementary Sheet and Notes - Year ending 31 December 2025</t>
  </si>
  <si>
    <t>Note</t>
  </si>
  <si>
    <t>Details of Receipts</t>
  </si>
  <si>
    <t>Offerings - Other</t>
  </si>
  <si>
    <t>*</t>
  </si>
  <si>
    <t>Donations - Organisations &amp; Other</t>
  </si>
  <si>
    <t xml:space="preserve">Other -  Miscellaneous </t>
  </si>
  <si>
    <t>Extra-ordinary - Other</t>
  </si>
  <si>
    <t>Receipts from Missions</t>
  </si>
  <si>
    <t>Details of Payments</t>
  </si>
  <si>
    <t>Property - Other</t>
  </si>
  <si>
    <t>Extraordinary Payments</t>
  </si>
  <si>
    <t>Title Deeds held by:</t>
  </si>
  <si>
    <t>Financial Schedule for 2025</t>
  </si>
  <si>
    <t>GENERAL FUND</t>
  </si>
  <si>
    <t>RECEIPTS:</t>
  </si>
  <si>
    <t>Offerings:</t>
  </si>
  <si>
    <t>Open</t>
  </si>
  <si>
    <t>Free Will Envelopes</t>
  </si>
  <si>
    <t>Free Will Envelopes (Gift Aid)</t>
  </si>
  <si>
    <t>Gift Aid Tax Recovered</t>
  </si>
  <si>
    <t>Other Offerings</t>
  </si>
  <si>
    <t>Church Organisations</t>
  </si>
  <si>
    <t>Other Receipts</t>
  </si>
  <si>
    <t>Interest</t>
  </si>
  <si>
    <t>Rent/Let premises</t>
  </si>
  <si>
    <t>Extraordinary Receipts</t>
  </si>
  <si>
    <t>Total Extraordinary Receipts</t>
  </si>
  <si>
    <t>TOTAL RECEIPTS</t>
  </si>
  <si>
    <t>carried down to summary</t>
  </si>
  <si>
    <t>A</t>
  </si>
  <si>
    <t>PAYMENTS:</t>
  </si>
  <si>
    <t>Minister Stipend/NI/expense etc</t>
  </si>
  <si>
    <t>Other Salaries</t>
  </si>
  <si>
    <t>C Tax, Heat&amp;Light, Repairs etc</t>
  </si>
  <si>
    <t>Other Congr. Payments</t>
  </si>
  <si>
    <t>Contributions to</t>
  </si>
  <si>
    <t>Total Extraordinary Payments</t>
  </si>
  <si>
    <t>TOTAL PAYMENTS</t>
  </si>
  <si>
    <t>B</t>
  </si>
  <si>
    <t>GENERAL FUND - Summary:</t>
  </si>
  <si>
    <t>brought down</t>
  </si>
  <si>
    <t>(Less) TOTAL PAYMENTS</t>
  </si>
  <si>
    <t xml:space="preserve">SURPLUS (DEFICIT) </t>
  </si>
  <si>
    <t xml:space="preserve">Transfers </t>
  </si>
  <si>
    <t>From Other Funds (show as positive number)</t>
  </si>
  <si>
    <t>To Other Funds (show as negative number)</t>
  </si>
  <si>
    <t>BALANCE</t>
  </si>
  <si>
    <t>at 31.12.2024</t>
  </si>
  <si>
    <t>at 31.12.2025</t>
  </si>
  <si>
    <t>Financial Schedule 2025</t>
  </si>
  <si>
    <r>
      <t xml:space="preserve">Statement of All Congregation Fund Balances </t>
    </r>
    <r>
      <rPr>
        <sz val="10"/>
        <rFont val="Arial"/>
        <family val="2"/>
      </rPr>
      <t>(excluding funds belonging to organisations)</t>
    </r>
  </si>
  <si>
    <t>Fund Name*</t>
  </si>
  <si>
    <t xml:space="preserve">Nature </t>
  </si>
  <si>
    <t>Transfers**</t>
  </si>
  <si>
    <t>e.g General etc</t>
  </si>
  <si>
    <t>at Beg. Yr.</t>
  </si>
  <si>
    <t xml:space="preserve">to/from Fund </t>
  </si>
  <si>
    <t>at End Yr.</t>
  </si>
  <si>
    <t>Total Funds at year end</t>
  </si>
  <si>
    <t>** Net transfers</t>
  </si>
  <si>
    <t>Payments to Missions, Assembly Schemes and Charities</t>
  </si>
  <si>
    <t>Name of Mission, Fund,Charity</t>
  </si>
  <si>
    <t>Total Payments</t>
  </si>
  <si>
    <t>Schedule signed:</t>
  </si>
  <si>
    <t>Minister/Interim Moderator</t>
  </si>
  <si>
    <t>Congregational Treasurer</t>
  </si>
  <si>
    <t>Ordinary Income 01/01/25 to 31/12/25</t>
  </si>
  <si>
    <t>Ordinary</t>
  </si>
  <si>
    <t>Surplus/</t>
  </si>
  <si>
    <t>Extraordinary &amp; Missions</t>
  </si>
  <si>
    <t>Other Funds</t>
  </si>
  <si>
    <t>TOTAL</t>
  </si>
  <si>
    <t>Ord &amp; Ext</t>
  </si>
  <si>
    <t>Column AQ</t>
  </si>
  <si>
    <t>Column AT</t>
  </si>
  <si>
    <t>Column AU</t>
  </si>
  <si>
    <t>Post code</t>
  </si>
  <si>
    <t>Fund Raising</t>
  </si>
  <si>
    <t>Expenditure</t>
  </si>
  <si>
    <t>Deficit</t>
  </si>
  <si>
    <t>Income</t>
  </si>
  <si>
    <t>Net</t>
  </si>
  <si>
    <t>All Income</t>
  </si>
  <si>
    <t>All Expenditure</t>
  </si>
  <si>
    <t>Payments to Missions etc</t>
  </si>
  <si>
    <t>Total All Funds 24</t>
  </si>
  <si>
    <t>Total All Funds 25</t>
  </si>
  <si>
    <t>Total All Funds 25 Check (should match Column AA)</t>
  </si>
  <si>
    <t>Notes:</t>
  </si>
  <si>
    <r>
      <t>"Offerings"</t>
    </r>
    <r>
      <rPr>
        <sz val="11"/>
        <rFont val="Univers Condensed"/>
        <family val="2"/>
      </rPr>
      <t xml:space="preserve"> include FWO, Ordinary Offerings, Covenanted Giving and Tax Recovered, Gift Aid Donations, other donations and sums raised for Target</t>
    </r>
  </si>
  <si>
    <r>
      <t>"Other Ordinary Income"</t>
    </r>
    <r>
      <rPr>
        <sz val="11"/>
        <rFont val="Univers Condensed"/>
        <family val="2"/>
      </rPr>
      <t xml:space="preserve"> includes Contributions from Organisations, Investment Income and Interest, Stedfast Payments and Proceeds of Fund Raising Events.</t>
    </r>
  </si>
  <si>
    <r>
      <t>"Fund Raising"</t>
    </r>
    <r>
      <rPr>
        <sz val="11"/>
        <rFont val="Univers Condensed"/>
        <family val="2"/>
      </rPr>
      <t xml:space="preserve"> shows Net Income of Fund Raising Events.</t>
    </r>
  </si>
  <si>
    <r>
      <t>"Ordinary Expenditure"</t>
    </r>
    <r>
      <rPr>
        <sz val="11"/>
        <rFont val="Univers Condensed"/>
        <family val="2"/>
      </rPr>
      <t xml:space="preserve"> includes all Ministry costs, other salaries, Property costs, other working expenses, contributions to Target.</t>
    </r>
  </si>
  <si>
    <r>
      <t>"Extraordinary"</t>
    </r>
    <r>
      <rPr>
        <sz val="11"/>
        <rFont val="Univers Condensed"/>
        <family val="2"/>
      </rPr>
      <t xml:space="preserve"> includes all extraordinary items including grants, transfers from other funds and receipts/payments to missions etc..</t>
    </r>
  </si>
  <si>
    <t>"General Fund" shows balance in General Fund at 31.12.23</t>
  </si>
  <si>
    <t>"All Funds" shows balance in all funds (including General) at 31.12.23</t>
  </si>
  <si>
    <r>
      <t>"</t>
    </r>
    <r>
      <rPr>
        <b/>
        <sz val="11"/>
        <rFont val="Univers Condensed"/>
        <family val="2"/>
      </rPr>
      <t>Payments to Missions</t>
    </r>
    <r>
      <rPr>
        <sz val="11"/>
        <rFont val="Univers Condensed"/>
        <family val="2"/>
      </rPr>
      <t xml:space="preserve">" includes contributions to Missions, Charities and Assembly Schemes other than Target. </t>
    </r>
  </si>
  <si>
    <r>
      <t xml:space="preserve">"Average Weekly Offering" </t>
    </r>
    <r>
      <rPr>
        <sz val="11"/>
        <rFont val="Univers Condensed"/>
        <family val="2"/>
      </rPr>
      <t>shows the average weekly offering per member.</t>
    </r>
  </si>
  <si>
    <t>Corstorphine Community Church</t>
  </si>
  <si>
    <t>Presbytery of the East</t>
  </si>
  <si>
    <t>Rbs Current Account</t>
  </si>
  <si>
    <t>Rbs Account</t>
  </si>
  <si>
    <t>Duncan Whitty</t>
  </si>
  <si>
    <t>John Trainer</t>
  </si>
  <si>
    <t>Restricted</t>
  </si>
  <si>
    <t>Nsi Investments</t>
  </si>
  <si>
    <t>Flower Fund</t>
  </si>
  <si>
    <t>Cash in Hand</t>
  </si>
  <si>
    <t>(</t>
  </si>
  <si>
    <t>Payment (Stipend)  has been Paid to the Pastor of Corstorphine Community Church.</t>
  </si>
  <si>
    <t>Reserve</t>
  </si>
  <si>
    <t>Ex Manse</t>
  </si>
  <si>
    <t>Flower Fund, This Fund is made up of donations from members for weekly church floral decoration.</t>
  </si>
  <si>
    <t>Reserve Funds; Funds invested from the sale of the manse. This Fund to be used only with permission from Presbytery.</t>
  </si>
  <si>
    <t>He is a Charity trustee of the church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</si>
</sst>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7" formatCode="&quot;£&quot;#,##0.00;\-&quot;£&quot;#,##0.00"/>
    <numFmt numFmtId="8" formatCode="&quot;£&quot;#,##0.00;[Red]\-&quot;£&quot;#,##0.00"/>
    <numFmt numFmtId="44" formatCode="_-&quot;£&quot;* #,##0.00_-;\-&quot;£&quot;* #,##0.00_-;_-&quot;£&quot;* &quot;-&quot;??_-;_-@_-"/>
    <numFmt numFmtId="164" formatCode="&quot;£&quot;#,##0.00"/>
    <numFmt numFmtId="165" formatCode="0.00;\(0.00\)"/>
    <numFmt numFmtId="166" formatCode="&quot;£&quot;#,##0"/>
  </numFmts>
  <fonts count="37" x14ac:knownFonts="1">
    <font>
      <sz val="10"/>
      <name val="Arial"/>
    </font>
    <font>
      <sz val="11"/>
      <color theme="1"/>
      <name val="Calibri"/>
      <family val="2"/>
      <scheme val="minor"/>
    </font>
    <font>
      <b/>
      <sz val="10"/>
      <name val="Arial"/>
      <family val="2"/>
    </font>
    <font>
      <b/>
      <sz val="9"/>
      <name val="Arial"/>
      <family val="2"/>
    </font>
    <font>
      <sz val="9"/>
      <name val="Arial"/>
      <family val="2"/>
    </font>
    <font>
      <sz val="11"/>
      <name val="Arial"/>
      <family val="2"/>
    </font>
    <font>
      <sz val="10"/>
      <name val="Arial"/>
      <family val="2"/>
    </font>
    <font>
      <b/>
      <i/>
      <sz val="10"/>
      <name val="Arial"/>
      <family val="2"/>
    </font>
    <font>
      <i/>
      <sz val="10"/>
      <name val="Arial"/>
      <family val="2"/>
    </font>
    <font>
      <b/>
      <sz val="11"/>
      <name val="Arial"/>
      <family val="2"/>
    </font>
    <font>
      <sz val="8"/>
      <name val="Arial"/>
      <family val="2"/>
    </font>
    <font>
      <b/>
      <u/>
      <sz val="10"/>
      <name val="Arial"/>
      <family val="2"/>
    </font>
    <font>
      <b/>
      <u/>
      <sz val="11"/>
      <name val="Arial"/>
      <family val="2"/>
    </font>
    <font>
      <u/>
      <sz val="11"/>
      <name val="Arial"/>
      <family val="2"/>
    </font>
    <font>
      <u/>
      <sz val="10"/>
      <name val="Arial"/>
      <family val="2"/>
    </font>
    <font>
      <b/>
      <sz val="12"/>
      <name val="Arial"/>
      <family val="2"/>
    </font>
    <font>
      <sz val="12"/>
      <name val="Arial"/>
      <family val="2"/>
    </font>
    <font>
      <b/>
      <sz val="18"/>
      <name val="Baguet Script"/>
    </font>
    <font>
      <i/>
      <sz val="10"/>
      <color rgb="FFFF0000"/>
      <name val="Arial"/>
      <family val="2"/>
    </font>
    <font>
      <b/>
      <sz val="12"/>
      <name val="Univers Condensed"/>
      <family val="2"/>
    </font>
    <font>
      <b/>
      <sz val="11"/>
      <name val="Univers Condensed"/>
      <family val="2"/>
    </font>
    <font>
      <b/>
      <sz val="10"/>
      <name val="Univers Condensed"/>
      <family val="2"/>
    </font>
    <font>
      <sz val="11"/>
      <name val="Univers Condensed"/>
      <family val="2"/>
    </font>
    <font>
      <sz val="10"/>
      <name val="Univers Condensed"/>
      <family val="2"/>
    </font>
    <font>
      <sz val="18"/>
      <name val="Baguet Script"/>
    </font>
    <font>
      <b/>
      <u/>
      <sz val="12"/>
      <color rgb="FF00B050"/>
      <name val="Arial"/>
      <family val="2"/>
    </font>
    <font>
      <b/>
      <u/>
      <sz val="12"/>
      <color rgb="FF00B0F0"/>
      <name val="Arial"/>
      <family val="2"/>
    </font>
    <font>
      <u/>
      <sz val="12"/>
      <color rgb="FF00B0F0"/>
      <name val="Arial"/>
      <family val="2"/>
    </font>
    <font>
      <sz val="12"/>
      <color rgb="FFFF0000"/>
      <name val="Arial"/>
      <family val="2"/>
    </font>
    <font>
      <sz val="11"/>
      <color theme="1"/>
      <name val="Arial"/>
      <family val="2"/>
    </font>
    <font>
      <b/>
      <u/>
      <sz val="12"/>
      <name val="Arial"/>
      <family val="2"/>
    </font>
    <font>
      <sz val="12"/>
      <color rgb="FF0070C0"/>
      <name val="Arial"/>
      <family val="2"/>
    </font>
    <font>
      <sz val="12"/>
      <name val="Aptos"/>
      <family val="2"/>
    </font>
    <font>
      <b/>
      <i/>
      <sz val="18"/>
      <name val="Baguet Script"/>
    </font>
    <font>
      <sz val="10"/>
      <name val="Freestyle Script"/>
      <family val="4"/>
    </font>
    <font>
      <sz val="10"/>
      <name val="Blackadder ITC"/>
      <family val="5"/>
    </font>
    <font>
      <b/>
      <i/>
      <sz val="18"/>
      <name val="Blackadder ITC"/>
      <family val="5"/>
    </font>
  </fonts>
  <fills count="8">
    <fill>
      <patternFill patternType="none"/>
    </fill>
    <fill>
      <patternFill patternType="gray125"/>
    </fill>
    <fill>
      <patternFill patternType="solid">
        <fgColor rgb="FFFFFF0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ck">
        <color indexed="64"/>
      </top>
      <bottom style="medium">
        <color indexed="64"/>
      </bottom>
      <diagonal/>
    </border>
    <border>
      <left/>
      <right/>
      <top style="thin">
        <color indexed="64"/>
      </top>
      <bottom style="medium">
        <color indexed="64"/>
      </bottom>
      <diagonal/>
    </border>
    <border>
      <left/>
      <right/>
      <top style="thin">
        <color indexed="64"/>
      </top>
      <bottom style="double">
        <color indexed="64"/>
      </bottom>
      <diagonal/>
    </border>
    <border>
      <left/>
      <right/>
      <top/>
      <bottom style="double">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top/>
      <bottom style="dashed">
        <color auto="1"/>
      </bottom>
      <diagonal/>
    </border>
    <border>
      <left style="thin">
        <color indexed="64"/>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2">
    <xf numFmtId="0" fontId="0" fillId="0" borderId="0"/>
    <xf numFmtId="0" fontId="1" fillId="0" borderId="0"/>
  </cellStyleXfs>
  <cellXfs count="262">
    <xf numFmtId="0" fontId="0" fillId="0" borderId="0" xfId="0"/>
    <xf numFmtId="0" fontId="2" fillId="0" borderId="0" xfId="0" applyFont="1"/>
    <xf numFmtId="0" fontId="4" fillId="0" borderId="0" xfId="0" applyFont="1"/>
    <xf numFmtId="0" fontId="2" fillId="0" borderId="0" xfId="0" applyFont="1" applyAlignment="1">
      <alignment horizontal="center"/>
    </xf>
    <xf numFmtId="4" fontId="4" fillId="0" borderId="0" xfId="0" applyNumberFormat="1" applyFont="1"/>
    <xf numFmtId="0" fontId="6" fillId="0" borderId="0" xfId="0" applyFont="1"/>
    <xf numFmtId="0" fontId="3" fillId="0" borderId="0" xfId="0" applyFont="1"/>
    <xf numFmtId="0" fontId="3" fillId="0" borderId="0" xfId="0" applyFont="1" applyAlignment="1">
      <alignment horizontal="center"/>
    </xf>
    <xf numFmtId="0" fontId="4" fillId="0" borderId="0" xfId="0" applyFont="1" applyAlignment="1">
      <alignment horizontal="center"/>
    </xf>
    <xf numFmtId="0" fontId="4" fillId="0" borderId="2" xfId="0" applyFont="1" applyBorder="1"/>
    <xf numFmtId="0" fontId="8" fillId="0" borderId="0" xfId="0" applyFont="1"/>
    <xf numFmtId="0" fontId="2" fillId="0" borderId="0" xfId="0" applyFont="1" applyAlignment="1">
      <alignment horizontal="right"/>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xf numFmtId="4" fontId="3" fillId="0" borderId="5" xfId="0" applyNumberFormat="1" applyFont="1" applyBorder="1" applyAlignment="1">
      <alignment horizontal="center"/>
    </xf>
    <xf numFmtId="4" fontId="3" fillId="0" borderId="7" xfId="0" applyNumberFormat="1" applyFont="1" applyBorder="1" applyAlignment="1">
      <alignment horizontal="center"/>
    </xf>
    <xf numFmtId="4" fontId="3" fillId="0" borderId="6" xfId="0" applyNumberFormat="1" applyFont="1" applyBorder="1" applyAlignment="1">
      <alignment horizontal="center"/>
    </xf>
    <xf numFmtId="0" fontId="4" fillId="0" borderId="4" xfId="0" applyFont="1" applyBorder="1"/>
    <xf numFmtId="44" fontId="0" fillId="0" borderId="0" xfId="0" applyNumberFormat="1"/>
    <xf numFmtId="44" fontId="6" fillId="0" borderId="0" xfId="0" applyNumberFormat="1" applyFont="1"/>
    <xf numFmtId="44" fontId="2" fillId="0" borderId="0" xfId="0" applyNumberFormat="1" applyFont="1"/>
    <xf numFmtId="44" fontId="2" fillId="0" borderId="0" xfId="0" applyNumberFormat="1" applyFont="1" applyAlignment="1">
      <alignment horizontal="center"/>
    </xf>
    <xf numFmtId="44" fontId="6" fillId="0" borderId="0" xfId="0" applyNumberFormat="1" applyFont="1" applyAlignment="1">
      <alignment horizontal="center"/>
    </xf>
    <xf numFmtId="44" fontId="3" fillId="0" borderId="7" xfId="0" applyNumberFormat="1" applyFont="1" applyBorder="1" applyAlignment="1">
      <alignment horizontal="center"/>
    </xf>
    <xf numFmtId="44" fontId="4" fillId="0" borderId="0" xfId="0" applyNumberFormat="1" applyFont="1"/>
    <xf numFmtId="44" fontId="4" fillId="0" borderId="2" xfId="0" applyNumberFormat="1" applyFont="1" applyBorder="1"/>
    <xf numFmtId="44" fontId="3" fillId="0" borderId="0" xfId="0" applyNumberFormat="1" applyFont="1"/>
    <xf numFmtId="44" fontId="4" fillId="0" borderId="3" xfId="0" applyNumberFormat="1" applyFont="1" applyBorder="1"/>
    <xf numFmtId="0" fontId="11" fillId="0" borderId="0" xfId="0" applyFont="1"/>
    <xf numFmtId="44" fontId="2" fillId="0" borderId="0" xfId="0" applyNumberFormat="1" applyFont="1" applyAlignment="1">
      <alignment horizontal="right"/>
    </xf>
    <xf numFmtId="0" fontId="4" fillId="0" borderId="19" xfId="0" applyFont="1" applyBorder="1" applyAlignment="1">
      <alignment horizontal="center"/>
    </xf>
    <xf numFmtId="0" fontId="3" fillId="0" borderId="20" xfId="0" applyFont="1" applyBorder="1" applyAlignment="1">
      <alignment horizontal="center"/>
    </xf>
    <xf numFmtId="0" fontId="2"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8"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3" fillId="0" borderId="0" xfId="0" applyFont="1" applyAlignment="1">
      <alignment vertical="top"/>
    </xf>
    <xf numFmtId="0" fontId="4" fillId="0" borderId="0" xfId="0" applyFont="1" applyAlignment="1">
      <alignment vertical="top"/>
    </xf>
    <xf numFmtId="0" fontId="6" fillId="0" borderId="0" xfId="0" applyFont="1" applyAlignment="1">
      <alignment horizontal="center" vertical="center"/>
    </xf>
    <xf numFmtId="0" fontId="3" fillId="0" borderId="0" xfId="0" applyFont="1" applyAlignment="1">
      <alignment vertical="top" wrapText="1"/>
    </xf>
    <xf numFmtId="0" fontId="6" fillId="0" borderId="0" xfId="0" applyFont="1" applyAlignment="1">
      <alignment vertical="top"/>
    </xf>
    <xf numFmtId="0" fontId="2" fillId="0" borderId="0" xfId="0" applyFont="1" applyAlignment="1">
      <alignment vertical="top"/>
    </xf>
    <xf numFmtId="0" fontId="2" fillId="0" borderId="0" xfId="0" applyFont="1" applyAlignment="1">
      <alignment horizontal="center" vertical="center"/>
    </xf>
    <xf numFmtId="0" fontId="3" fillId="0" borderId="7" xfId="0" applyFont="1" applyBorder="1"/>
    <xf numFmtId="0" fontId="3" fillId="0" borderId="2" xfId="0" applyFont="1" applyBorder="1" applyAlignment="1">
      <alignment horizontal="center"/>
    </xf>
    <xf numFmtId="164" fontId="4" fillId="0" borderId="2" xfId="0" applyNumberFormat="1" applyFont="1" applyBorder="1" applyAlignment="1">
      <alignment horizontal="right" vertical="center"/>
    </xf>
    <xf numFmtId="164" fontId="4" fillId="0" borderId="0" xfId="0" applyNumberFormat="1" applyFont="1" applyAlignment="1">
      <alignment horizontal="right" vertical="center"/>
    </xf>
    <xf numFmtId="164" fontId="3" fillId="0" borderId="0" xfId="0" applyNumberFormat="1" applyFont="1" applyAlignment="1">
      <alignment horizontal="right" vertical="center"/>
    </xf>
    <xf numFmtId="7" fontId="4" fillId="0" borderId="2" xfId="0" applyNumberFormat="1" applyFont="1" applyBorder="1" applyAlignment="1">
      <alignment horizontal="right" vertical="center"/>
    </xf>
    <xf numFmtId="4" fontId="2" fillId="0" borderId="0" xfId="0" applyNumberFormat="1" applyFont="1" applyAlignment="1">
      <alignment horizontal="center" vertical="center"/>
    </xf>
    <xf numFmtId="44" fontId="3" fillId="0" borderId="0" xfId="0" applyNumberFormat="1" applyFont="1" applyAlignment="1">
      <alignment horizontal="center"/>
    </xf>
    <xf numFmtId="0" fontId="18" fillId="0" borderId="0" xfId="0" applyFont="1"/>
    <xf numFmtId="44" fontId="3" fillId="0" borderId="3" xfId="0" applyNumberFormat="1" applyFont="1" applyBorder="1" applyAlignment="1">
      <alignment horizontal="center"/>
    </xf>
    <xf numFmtId="44" fontId="3" fillId="0" borderId="2" xfId="0" applyNumberFormat="1" applyFont="1" applyBorder="1"/>
    <xf numFmtId="44" fontId="3" fillId="0" borderId="2" xfId="0" applyNumberFormat="1" applyFont="1" applyBorder="1" applyAlignment="1">
      <alignment horizontal="center"/>
    </xf>
    <xf numFmtId="44" fontId="0" fillId="0" borderId="3" xfId="0" applyNumberFormat="1" applyBorder="1"/>
    <xf numFmtId="2" fontId="4" fillId="0" borderId="0" xfId="0" applyNumberFormat="1" applyFont="1" applyAlignment="1">
      <alignment horizontal="center"/>
    </xf>
    <xf numFmtId="0" fontId="9" fillId="0" borderId="0" xfId="0" applyFont="1" applyAlignment="1">
      <alignment vertical="center"/>
    </xf>
    <xf numFmtId="44" fontId="9" fillId="0" borderId="0" xfId="0" applyNumberFormat="1" applyFont="1" applyAlignment="1">
      <alignment vertical="center"/>
    </xf>
    <xf numFmtId="0" fontId="10" fillId="0" borderId="0" xfId="0" applyFont="1" applyAlignment="1">
      <alignment vertical="center"/>
    </xf>
    <xf numFmtId="44" fontId="10" fillId="0" borderId="0" xfId="0" applyNumberFormat="1" applyFont="1" applyAlignment="1">
      <alignment vertical="center"/>
    </xf>
    <xf numFmtId="0" fontId="11" fillId="0" borderId="0" xfId="0" applyFont="1" applyAlignment="1">
      <alignment vertical="center"/>
    </xf>
    <xf numFmtId="44" fontId="9" fillId="0" borderId="0" xfId="0" applyNumberFormat="1" applyFont="1" applyAlignment="1">
      <alignment horizontal="center" vertical="center"/>
    </xf>
    <xf numFmtId="44" fontId="0" fillId="0" borderId="0" xfId="0" applyNumberFormat="1" applyAlignment="1">
      <alignment vertical="center"/>
    </xf>
    <xf numFmtId="0" fontId="6" fillId="0" borderId="9" xfId="0" applyFont="1" applyBorder="1" applyAlignment="1">
      <alignment vertical="center"/>
    </xf>
    <xf numFmtId="0" fontId="0" fillId="0" borderId="9" xfId="0" applyBorder="1" applyAlignment="1">
      <alignment vertical="center"/>
    </xf>
    <xf numFmtId="44" fontId="0" fillId="0" borderId="9" xfId="0" applyNumberFormat="1" applyBorder="1" applyAlignment="1">
      <alignment vertical="center"/>
    </xf>
    <xf numFmtId="0" fontId="15" fillId="0" borderId="0" xfId="0" applyFont="1" applyAlignment="1">
      <alignment vertical="center"/>
    </xf>
    <xf numFmtId="44" fontId="2" fillId="0" borderId="0" xfId="0" applyNumberFormat="1" applyFont="1" applyAlignment="1">
      <alignment horizontal="center" vertical="center"/>
    </xf>
    <xf numFmtId="44" fontId="15" fillId="0" borderId="0" xfId="0" applyNumberFormat="1" applyFont="1" applyAlignment="1">
      <alignment horizontal="right" vertical="center"/>
    </xf>
    <xf numFmtId="0" fontId="12" fillId="0" borderId="0" xfId="0" applyFont="1" applyAlignment="1">
      <alignment vertical="center"/>
    </xf>
    <xf numFmtId="0" fontId="13" fillId="0" borderId="0" xfId="0" applyFont="1" applyAlignment="1">
      <alignment vertical="center"/>
    </xf>
    <xf numFmtId="0" fontId="14" fillId="0" borderId="0" xfId="0" applyFont="1" applyAlignment="1">
      <alignment vertical="center"/>
    </xf>
    <xf numFmtId="44" fontId="2" fillId="0" borderId="0" xfId="0" applyNumberFormat="1" applyFont="1" applyAlignment="1">
      <alignment horizontal="right" vertical="center"/>
    </xf>
    <xf numFmtId="0" fontId="5" fillId="0" borderId="0" xfId="0" applyFont="1" applyAlignment="1">
      <alignment vertical="center"/>
    </xf>
    <xf numFmtId="44" fontId="5" fillId="0" borderId="0" xfId="0" applyNumberFormat="1" applyFont="1" applyAlignment="1">
      <alignment vertical="center"/>
    </xf>
    <xf numFmtId="44" fontId="2" fillId="0" borderId="0" xfId="0" applyNumberFormat="1" applyFont="1" applyAlignment="1">
      <alignment vertical="center"/>
    </xf>
    <xf numFmtId="4" fontId="4" fillId="0" borderId="9" xfId="0" applyNumberFormat="1" applyFont="1" applyBorder="1"/>
    <xf numFmtId="1" fontId="19" fillId="0" borderId="0" xfId="0" applyNumberFormat="1" applyFont="1" applyAlignment="1">
      <alignment horizontal="center" vertical="center"/>
    </xf>
    <xf numFmtId="1" fontId="0" fillId="0" borderId="0" xfId="0" applyNumberFormat="1" applyAlignment="1">
      <alignment horizontal="center" vertical="center"/>
    </xf>
    <xf numFmtId="165" fontId="20" fillId="0" borderId="0" xfId="0" applyNumberFormat="1" applyFont="1" applyAlignment="1">
      <alignment horizontal="center" vertical="center"/>
    </xf>
    <xf numFmtId="165" fontId="21" fillId="0" borderId="27" xfId="0" applyNumberFormat="1" applyFont="1" applyBorder="1" applyAlignment="1">
      <alignment horizontal="center" vertical="center"/>
    </xf>
    <xf numFmtId="165" fontId="21" fillId="0" borderId="0" xfId="0" applyNumberFormat="1" applyFont="1" applyAlignment="1">
      <alignment horizontal="center" vertical="center"/>
    </xf>
    <xf numFmtId="1" fontId="21" fillId="0" borderId="0" xfId="0" applyNumberFormat="1" applyFont="1" applyAlignment="1">
      <alignment horizontal="center" vertical="center"/>
    </xf>
    <xf numFmtId="165" fontId="21" fillId="0" borderId="8" xfId="0" applyNumberFormat="1" applyFont="1" applyBorder="1" applyAlignment="1">
      <alignment horizontal="center" vertical="center"/>
    </xf>
    <xf numFmtId="1" fontId="21" fillId="0" borderId="29" xfId="0" applyNumberFormat="1" applyFont="1" applyBorder="1" applyAlignment="1">
      <alignment horizontal="center" vertical="center"/>
    </xf>
    <xf numFmtId="1" fontId="21" fillId="0" borderId="30" xfId="0" applyNumberFormat="1" applyFont="1" applyBorder="1" applyAlignment="1">
      <alignment horizontal="center" vertical="center"/>
    </xf>
    <xf numFmtId="1" fontId="21" fillId="0" borderId="31" xfId="0" applyNumberFormat="1" applyFont="1" applyBorder="1" applyAlignment="1">
      <alignment horizontal="center" vertical="center"/>
    </xf>
    <xf numFmtId="1" fontId="2" fillId="0" borderId="25" xfId="0" applyNumberFormat="1" applyFont="1" applyBorder="1" applyAlignment="1">
      <alignment horizontal="center" vertical="center" wrapText="1"/>
    </xf>
    <xf numFmtId="165" fontId="21" fillId="0" borderId="20" xfId="0" applyNumberFormat="1" applyFont="1" applyBorder="1" applyAlignment="1">
      <alignment horizontal="center" vertical="center"/>
    </xf>
    <xf numFmtId="1" fontId="21" fillId="0" borderId="6" xfId="0" applyNumberFormat="1" applyFont="1" applyBorder="1" applyAlignment="1">
      <alignment horizontal="center" vertical="center" wrapText="1"/>
    </xf>
    <xf numFmtId="1" fontId="21" fillId="0" borderId="8" xfId="0" applyNumberFormat="1" applyFont="1" applyBorder="1" applyAlignment="1">
      <alignment horizontal="center" vertical="center" wrapText="1"/>
    </xf>
    <xf numFmtId="165" fontId="0" fillId="0" borderId="0" xfId="0" applyNumberFormat="1" applyAlignment="1">
      <alignment horizontal="center" vertical="center"/>
    </xf>
    <xf numFmtId="165" fontId="6" fillId="0" borderId="0" xfId="0" applyNumberFormat="1" applyFont="1" applyAlignment="1">
      <alignment horizontal="center" vertical="center"/>
    </xf>
    <xf numFmtId="1" fontId="6" fillId="0" borderId="0" xfId="0" applyNumberFormat="1" applyFont="1" applyAlignment="1">
      <alignment horizontal="center" vertical="center"/>
    </xf>
    <xf numFmtId="166" fontId="5" fillId="0" borderId="0" xfId="0" applyNumberFormat="1" applyFont="1" applyAlignment="1">
      <alignment horizontal="center" vertical="center"/>
    </xf>
    <xf numFmtId="165" fontId="23" fillId="0" borderId="0" xfId="0" applyNumberFormat="1" applyFont="1" applyAlignment="1">
      <alignment horizontal="center" vertical="center"/>
    </xf>
    <xf numFmtId="166" fontId="6" fillId="0" borderId="0" xfId="0" applyNumberFormat="1" applyFont="1" applyAlignment="1">
      <alignment horizontal="center" vertical="center"/>
    </xf>
    <xf numFmtId="166" fontId="9" fillId="3" borderId="8" xfId="0" applyNumberFormat="1" applyFont="1" applyFill="1" applyBorder="1" applyAlignment="1">
      <alignment horizontal="center" vertical="center" wrapText="1"/>
    </xf>
    <xf numFmtId="6" fontId="5" fillId="0" borderId="0" xfId="0" applyNumberFormat="1" applyFont="1" applyAlignment="1">
      <alignment horizontal="center" vertical="center"/>
    </xf>
    <xf numFmtId="6" fontId="5" fillId="0" borderId="7" xfId="0" applyNumberFormat="1" applyFont="1" applyBorder="1" applyAlignment="1">
      <alignment horizontal="center" vertical="center"/>
    </xf>
    <xf numFmtId="166" fontId="5" fillId="0" borderId="7" xfId="0" applyNumberFormat="1" applyFont="1" applyBorder="1" applyAlignment="1">
      <alignment horizontal="center" vertical="center"/>
    </xf>
    <xf numFmtId="165" fontId="22" fillId="0" borderId="0" xfId="0" applyNumberFormat="1" applyFont="1" applyAlignment="1">
      <alignment horizontal="center" vertical="center"/>
    </xf>
    <xf numFmtId="1" fontId="22" fillId="0" borderId="0" xfId="0" applyNumberFormat="1" applyFont="1" applyAlignment="1">
      <alignment horizontal="center" vertical="center"/>
    </xf>
    <xf numFmtId="1" fontId="20" fillId="0" borderId="0" xfId="0" applyNumberFormat="1" applyFont="1" applyAlignment="1">
      <alignment horizontal="center" vertical="center"/>
    </xf>
    <xf numFmtId="166" fontId="20" fillId="0" borderId="0" xfId="0" applyNumberFormat="1" applyFont="1" applyAlignment="1">
      <alignment horizontal="center" vertical="center"/>
    </xf>
    <xf numFmtId="166" fontId="9" fillId="0" borderId="0" xfId="0" applyNumberFormat="1" applyFont="1" applyAlignment="1">
      <alignment horizontal="center" vertical="center"/>
    </xf>
    <xf numFmtId="165" fontId="5" fillId="0" borderId="0" xfId="0" applyNumberFormat="1" applyFont="1" applyAlignment="1">
      <alignment horizontal="center" vertical="center"/>
    </xf>
    <xf numFmtId="164" fontId="5" fillId="0" borderId="0" xfId="0" applyNumberFormat="1" applyFont="1" applyAlignment="1">
      <alignment horizontal="center" vertical="center"/>
    </xf>
    <xf numFmtId="6" fontId="5" fillId="0" borderId="8" xfId="0" applyNumberFormat="1" applyFont="1" applyBorder="1" applyAlignment="1">
      <alignment horizontal="center" vertical="center"/>
    </xf>
    <xf numFmtId="166" fontId="23" fillId="0" borderId="0" xfId="0" applyNumberFormat="1" applyFont="1" applyAlignment="1">
      <alignment horizontal="center" vertical="center"/>
    </xf>
    <xf numFmtId="1" fontId="23" fillId="0" borderId="0" xfId="0" applyNumberFormat="1" applyFont="1" applyAlignment="1">
      <alignment horizontal="center" vertical="center"/>
    </xf>
    <xf numFmtId="166" fontId="21" fillId="4" borderId="8" xfId="0" applyNumberFormat="1" applyFont="1" applyFill="1" applyBorder="1" applyAlignment="1">
      <alignment horizontal="center" vertical="center"/>
    </xf>
    <xf numFmtId="166" fontId="21" fillId="4" borderId="30" xfId="0" applyNumberFormat="1" applyFont="1" applyFill="1" applyBorder="1" applyAlignment="1">
      <alignment horizontal="center" vertical="center"/>
    </xf>
    <xf numFmtId="1" fontId="21" fillId="4" borderId="33" xfId="0" applyNumberFormat="1" applyFont="1" applyFill="1" applyBorder="1" applyAlignment="1">
      <alignment horizontal="center" vertical="center" wrapText="1"/>
    </xf>
    <xf numFmtId="1" fontId="21" fillId="5" borderId="26" xfId="0" applyNumberFormat="1" applyFont="1" applyFill="1" applyBorder="1" applyAlignment="1">
      <alignment horizontal="center" vertical="center"/>
    </xf>
    <xf numFmtId="1" fontId="21" fillId="5" borderId="32" xfId="0" applyNumberFormat="1" applyFont="1" applyFill="1" applyBorder="1" applyAlignment="1">
      <alignment horizontal="center" vertical="center"/>
    </xf>
    <xf numFmtId="1" fontId="21" fillId="6" borderId="8" xfId="0" applyNumberFormat="1" applyFont="1" applyFill="1" applyBorder="1" applyAlignment="1">
      <alignment horizontal="center" vertical="center"/>
    </xf>
    <xf numFmtId="1" fontId="21" fillId="6" borderId="30" xfId="0" applyNumberFormat="1" applyFont="1" applyFill="1" applyBorder="1" applyAlignment="1">
      <alignment horizontal="center" vertical="center"/>
    </xf>
    <xf numFmtId="44" fontId="0" fillId="6" borderId="9" xfId="0" applyNumberFormat="1" applyFill="1" applyBorder="1" applyAlignment="1">
      <alignment vertical="center"/>
    </xf>
    <xf numFmtId="44" fontId="0" fillId="6" borderId="0" xfId="0" applyNumberFormat="1" applyFill="1" applyAlignment="1">
      <alignment vertical="center"/>
    </xf>
    <xf numFmtId="165" fontId="19" fillId="0" borderId="0" xfId="0" applyNumberFormat="1" applyFont="1" applyAlignment="1">
      <alignment vertical="center" wrapText="1"/>
    </xf>
    <xf numFmtId="164" fontId="5" fillId="6" borderId="7" xfId="0" applyNumberFormat="1" applyFont="1" applyFill="1" applyBorder="1" applyAlignment="1">
      <alignment horizontal="center" vertical="center"/>
    </xf>
    <xf numFmtId="1" fontId="21" fillId="5" borderId="34" xfId="0" applyNumberFormat="1" applyFont="1" applyFill="1" applyBorder="1" applyAlignment="1">
      <alignment horizontal="center" vertical="center"/>
    </xf>
    <xf numFmtId="164" fontId="5" fillId="5" borderId="19" xfId="0" applyNumberFormat="1" applyFont="1" applyFill="1" applyBorder="1" applyAlignment="1">
      <alignment horizontal="center" vertical="center"/>
    </xf>
    <xf numFmtId="164" fontId="5" fillId="0" borderId="28" xfId="0" applyNumberFormat="1" applyFont="1" applyBorder="1" applyAlignment="1">
      <alignment horizontal="center" vertical="center"/>
    </xf>
    <xf numFmtId="164" fontId="5" fillId="6" borderId="19" xfId="0" applyNumberFormat="1" applyFont="1" applyFill="1" applyBorder="1" applyAlignment="1">
      <alignment horizontal="center" vertical="center"/>
    </xf>
    <xf numFmtId="164" fontId="5" fillId="5" borderId="29" xfId="0" applyNumberFormat="1" applyFont="1" applyFill="1" applyBorder="1" applyAlignment="1">
      <alignment horizontal="center" vertical="center"/>
    </xf>
    <xf numFmtId="0" fontId="6" fillId="0" borderId="9" xfId="0" applyFont="1" applyBorder="1"/>
    <xf numFmtId="0" fontId="6" fillId="0" borderId="10" xfId="0" applyFont="1" applyBorder="1"/>
    <xf numFmtId="4" fontId="6" fillId="0" borderId="0" xfId="0" applyNumberFormat="1" applyFont="1" applyAlignment="1">
      <alignment horizontal="center" vertical="center"/>
    </xf>
    <xf numFmtId="4" fontId="8" fillId="0" borderId="0" xfId="0" applyNumberFormat="1" applyFont="1" applyAlignment="1">
      <alignment horizontal="center" vertical="center"/>
    </xf>
    <xf numFmtId="4" fontId="7" fillId="0" borderId="0" xfId="0" applyNumberFormat="1" applyFont="1" applyAlignment="1">
      <alignment horizontal="center" vertical="center"/>
    </xf>
    <xf numFmtId="0" fontId="8" fillId="0" borderId="0" xfId="0" applyFont="1" applyAlignment="1">
      <alignment horizontal="center" vertical="center"/>
    </xf>
    <xf numFmtId="44" fontId="0" fillId="2" borderId="13" xfId="0" applyNumberFormat="1" applyFill="1" applyBorder="1" applyAlignment="1">
      <alignment vertical="center"/>
    </xf>
    <xf numFmtId="44" fontId="0" fillId="2" borderId="14" xfId="0" applyNumberFormat="1" applyFill="1" applyBorder="1" applyAlignment="1">
      <alignment vertical="center"/>
    </xf>
    <xf numFmtId="0" fontId="6" fillId="0" borderId="35" xfId="0" applyFont="1" applyBorder="1" applyAlignment="1">
      <alignment vertical="center"/>
    </xf>
    <xf numFmtId="0" fontId="0" fillId="0" borderId="35" xfId="0" applyBorder="1" applyAlignment="1">
      <alignment vertical="center"/>
    </xf>
    <xf numFmtId="44" fontId="0" fillId="0" borderId="35" xfId="0" applyNumberFormat="1" applyBorder="1" applyAlignment="1">
      <alignment vertical="center"/>
    </xf>
    <xf numFmtId="0" fontId="0" fillId="0" borderId="10" xfId="0" applyBorder="1" applyAlignment="1">
      <alignment vertical="center"/>
    </xf>
    <xf numFmtId="44" fontId="0" fillId="0" borderId="10" xfId="0" applyNumberFormat="1" applyBorder="1" applyAlignment="1">
      <alignment vertical="center"/>
    </xf>
    <xf numFmtId="44" fontId="16" fillId="0" borderId="0" xfId="0" applyNumberFormat="1" applyFont="1" applyAlignment="1">
      <alignment vertical="center"/>
    </xf>
    <xf numFmtId="44" fontId="15" fillId="0" borderId="0" xfId="0" applyNumberFormat="1" applyFont="1" applyAlignment="1">
      <alignment horizontal="center" vertical="center"/>
    </xf>
    <xf numFmtId="0" fontId="6" fillId="0" borderId="10" xfId="0" applyFont="1" applyBorder="1" applyAlignment="1">
      <alignment vertical="center"/>
    </xf>
    <xf numFmtId="44" fontId="6" fillId="0" borderId="0" xfId="0" applyNumberFormat="1" applyFont="1" applyAlignment="1">
      <alignment vertical="center"/>
    </xf>
    <xf numFmtId="4" fontId="6" fillId="0" borderId="0" xfId="0" applyNumberFormat="1" applyFont="1" applyAlignment="1">
      <alignment vertical="center"/>
    </xf>
    <xf numFmtId="44" fontId="6" fillId="0" borderId="3" xfId="0" applyNumberFormat="1" applyFont="1" applyBorder="1" applyAlignment="1">
      <alignment vertical="center"/>
    </xf>
    <xf numFmtId="44" fontId="6" fillId="0" borderId="2" xfId="0" applyNumberFormat="1" applyFont="1" applyBorder="1" applyAlignment="1">
      <alignment vertical="center"/>
    </xf>
    <xf numFmtId="4" fontId="7" fillId="0" borderId="0" xfId="0" applyNumberFormat="1" applyFont="1" applyAlignment="1">
      <alignment vertical="center"/>
    </xf>
    <xf numFmtId="44" fontId="2" fillId="0" borderId="8" xfId="0" applyNumberFormat="1" applyFont="1" applyBorder="1" applyAlignment="1">
      <alignment vertical="center"/>
    </xf>
    <xf numFmtId="0" fontId="18" fillId="0" borderId="0" xfId="0" applyFont="1" applyAlignment="1">
      <alignment vertical="center"/>
    </xf>
    <xf numFmtId="44" fontId="2" fillId="0" borderId="5" xfId="0" applyNumberFormat="1" applyFont="1" applyBorder="1" applyAlignment="1">
      <alignment horizontal="center" vertical="center"/>
    </xf>
    <xf numFmtId="4" fontId="2" fillId="0" borderId="0" xfId="0" applyNumberFormat="1" applyFont="1" applyAlignment="1">
      <alignment vertical="center"/>
    </xf>
    <xf numFmtId="44" fontId="7" fillId="0" borderId="0" xfId="0" applyNumberFormat="1" applyFont="1" applyAlignment="1">
      <alignment vertical="center"/>
    </xf>
    <xf numFmtId="166" fontId="5" fillId="0" borderId="8" xfId="0" applyNumberFormat="1" applyFont="1" applyBorder="1" applyAlignment="1">
      <alignment horizontal="center" vertical="center"/>
    </xf>
    <xf numFmtId="44" fontId="6" fillId="0" borderId="1" xfId="0" applyNumberFormat="1" applyFont="1" applyBorder="1" applyAlignment="1">
      <alignment vertical="center"/>
    </xf>
    <xf numFmtId="44" fontId="6" fillId="0" borderId="36" xfId="0" applyNumberFormat="1" applyFont="1" applyBorder="1" applyAlignment="1">
      <alignment vertical="center"/>
    </xf>
    <xf numFmtId="44" fontId="6" fillId="0" borderId="7" xfId="0" applyNumberFormat="1" applyFont="1" applyBorder="1" applyAlignment="1">
      <alignment horizontal="center" vertical="center"/>
    </xf>
    <xf numFmtId="0" fontId="2" fillId="0" borderId="7" xfId="0" applyFont="1" applyBorder="1" applyAlignment="1">
      <alignment horizontal="center" vertical="center"/>
    </xf>
    <xf numFmtId="44" fontId="6" fillId="0" borderId="37" xfId="0" applyNumberFormat="1" applyFont="1" applyBorder="1" applyAlignment="1">
      <alignment vertical="center"/>
    </xf>
    <xf numFmtId="44" fontId="6" fillId="0" borderId="4" xfId="0" applyNumberFormat="1" applyFont="1" applyBorder="1" applyAlignment="1">
      <alignment vertical="center"/>
    </xf>
    <xf numFmtId="44" fontId="6" fillId="0" borderId="0" xfId="0" applyNumberFormat="1" applyFont="1" applyAlignment="1">
      <alignment horizontal="center" vertical="center"/>
    </xf>
    <xf numFmtId="44" fontId="6" fillId="0" borderId="22" xfId="0" applyNumberFormat="1" applyFont="1" applyBorder="1" applyAlignment="1">
      <alignment vertical="center"/>
    </xf>
    <xf numFmtId="44" fontId="2" fillId="7" borderId="8" xfId="0" applyNumberFormat="1" applyFont="1" applyFill="1" applyBorder="1" applyAlignment="1">
      <alignment vertical="center"/>
    </xf>
    <xf numFmtId="44" fontId="6" fillId="7" borderId="1" xfId="0" applyNumberFormat="1" applyFont="1" applyFill="1" applyBorder="1" applyAlignment="1">
      <alignment vertical="center"/>
    </xf>
    <xf numFmtId="44" fontId="6" fillId="7" borderId="37" xfId="0" applyNumberFormat="1" applyFont="1" applyFill="1" applyBorder="1" applyAlignment="1">
      <alignment vertical="center"/>
    </xf>
    <xf numFmtId="44" fontId="6" fillId="7" borderId="2" xfId="0" applyNumberFormat="1" applyFont="1" applyFill="1" applyBorder="1" applyAlignment="1">
      <alignment vertical="center"/>
    </xf>
    <xf numFmtId="44" fontId="6" fillId="7" borderId="3" xfId="0" applyNumberFormat="1" applyFont="1" applyFill="1" applyBorder="1" applyAlignment="1">
      <alignment vertical="center"/>
    </xf>
    <xf numFmtId="44" fontId="6" fillId="0" borderId="39" xfId="0" applyNumberFormat="1" applyFont="1" applyBorder="1" applyAlignment="1">
      <alignment vertical="center"/>
    </xf>
    <xf numFmtId="44" fontId="6" fillId="0" borderId="40" xfId="0" applyNumberFormat="1" applyFont="1" applyBorder="1" applyAlignment="1">
      <alignment vertical="center"/>
    </xf>
    <xf numFmtId="44" fontId="6" fillId="7" borderId="38" xfId="0" applyNumberFormat="1" applyFont="1" applyFill="1" applyBorder="1" applyAlignment="1">
      <alignment vertical="center"/>
    </xf>
    <xf numFmtId="44" fontId="2" fillId="7" borderId="38" xfId="0" applyNumberFormat="1" applyFont="1" applyFill="1" applyBorder="1" applyAlignment="1">
      <alignment vertical="center"/>
    </xf>
    <xf numFmtId="44" fontId="6" fillId="7" borderId="40" xfId="0" applyNumberFormat="1" applyFont="1" applyFill="1" applyBorder="1" applyAlignment="1">
      <alignment vertical="center"/>
    </xf>
    <xf numFmtId="0" fontId="16" fillId="0" borderId="0" xfId="0" applyFont="1" applyAlignment="1">
      <alignment vertical="center"/>
    </xf>
    <xf numFmtId="164" fontId="4" fillId="7" borderId="2" xfId="0" applyNumberFormat="1" applyFont="1" applyFill="1" applyBorder="1" applyAlignment="1">
      <alignment horizontal="right" vertical="center"/>
    </xf>
    <xf numFmtId="7" fontId="3" fillId="7" borderId="8" xfId="0" applyNumberFormat="1" applyFont="1" applyFill="1" applyBorder="1" applyAlignment="1">
      <alignment horizontal="right" vertical="center"/>
    </xf>
    <xf numFmtId="164" fontId="3" fillId="7" borderId="8" xfId="0" applyNumberFormat="1" applyFont="1" applyFill="1" applyBorder="1" applyAlignment="1">
      <alignment horizontal="right" vertical="center"/>
    </xf>
    <xf numFmtId="44" fontId="3" fillId="7" borderId="8" xfId="0" applyNumberFormat="1" applyFont="1" applyFill="1" applyBorder="1"/>
    <xf numFmtId="44" fontId="3" fillId="7" borderId="2" xfId="0" applyNumberFormat="1" applyFont="1" applyFill="1" applyBorder="1" applyAlignment="1">
      <alignment horizontal="center"/>
    </xf>
    <xf numFmtId="44" fontId="2" fillId="7" borderId="5" xfId="0" applyNumberFormat="1" applyFont="1" applyFill="1" applyBorder="1" applyAlignment="1">
      <alignment horizontal="center"/>
    </xf>
    <xf numFmtId="44" fontId="6" fillId="7" borderId="6" xfId="0" applyNumberFormat="1" applyFont="1" applyFill="1" applyBorder="1" applyAlignment="1">
      <alignment horizontal="center"/>
    </xf>
    <xf numFmtId="44" fontId="3" fillId="7" borderId="5" xfId="0" applyNumberFormat="1" applyFont="1" applyFill="1" applyBorder="1" applyAlignment="1">
      <alignment horizontal="center"/>
    </xf>
    <xf numFmtId="44" fontId="16" fillId="5" borderId="8" xfId="0" applyNumberFormat="1" applyFont="1" applyFill="1" applyBorder="1" applyAlignment="1">
      <alignment vertical="center"/>
    </xf>
    <xf numFmtId="44" fontId="0" fillId="6" borderId="10" xfId="0" applyNumberFormat="1" applyFill="1" applyBorder="1" applyAlignment="1">
      <alignment vertical="center"/>
    </xf>
    <xf numFmtId="44" fontId="16" fillId="5" borderId="11" xfId="0" applyNumberFormat="1" applyFont="1" applyFill="1" applyBorder="1" applyAlignment="1">
      <alignment vertical="center"/>
    </xf>
    <xf numFmtId="44" fontId="16" fillId="2" borderId="23" xfId="0" applyNumberFormat="1" applyFont="1" applyFill="1" applyBorder="1" applyAlignment="1">
      <alignment vertical="center"/>
    </xf>
    <xf numFmtId="0" fontId="16" fillId="0" borderId="0" xfId="0" applyFont="1" applyAlignment="1">
      <alignment vertical="center" wrapText="1"/>
    </xf>
    <xf numFmtId="44" fontId="16" fillId="2" borderId="12" xfId="0" applyNumberFormat="1" applyFont="1" applyFill="1" applyBorder="1" applyAlignment="1">
      <alignment vertical="center"/>
    </xf>
    <xf numFmtId="44" fontId="0" fillId="6" borderId="12" xfId="0" applyNumberFormat="1" applyFill="1" applyBorder="1" applyAlignment="1">
      <alignment vertical="center"/>
    </xf>
    <xf numFmtId="165" fontId="22" fillId="0" borderId="8" xfId="0" applyNumberFormat="1" applyFont="1" applyBorder="1" applyAlignment="1">
      <alignment horizontal="center" vertical="center"/>
    </xf>
    <xf numFmtId="164" fontId="5" fillId="0" borderId="24" xfId="0" applyNumberFormat="1" applyFont="1" applyBorder="1" applyAlignment="1">
      <alignment horizontal="center" vertical="center"/>
    </xf>
    <xf numFmtId="164" fontId="5" fillId="0" borderId="23" xfId="0" applyNumberFormat="1" applyFont="1" applyBorder="1" applyAlignment="1">
      <alignment horizontal="center" vertical="center"/>
    </xf>
    <xf numFmtId="164" fontId="5" fillId="0" borderId="25" xfId="0" applyNumberFormat="1" applyFont="1" applyBorder="1" applyAlignment="1">
      <alignment horizontal="center" vertical="center"/>
    </xf>
    <xf numFmtId="0" fontId="22" fillId="0" borderId="8" xfId="1" applyFont="1" applyBorder="1" applyAlignment="1">
      <alignment horizontal="center" vertical="center"/>
    </xf>
    <xf numFmtId="0" fontId="25" fillId="0" borderId="0" xfId="0" applyFont="1" applyAlignment="1">
      <alignment vertical="center" wrapText="1"/>
    </xf>
    <xf numFmtId="0" fontId="26" fillId="0" borderId="0" xfId="0" applyFont="1" applyAlignment="1">
      <alignment vertical="center" wrapText="1"/>
    </xf>
    <xf numFmtId="0" fontId="27" fillId="0" borderId="0" xfId="0" applyFont="1" applyAlignment="1">
      <alignment vertical="center" wrapText="1"/>
    </xf>
    <xf numFmtId="0" fontId="28" fillId="0" borderId="0" xfId="0" applyFont="1" applyAlignment="1">
      <alignment vertical="center" wrapText="1"/>
    </xf>
    <xf numFmtId="44" fontId="16" fillId="0" borderId="9" xfId="0" applyNumberFormat="1" applyFont="1" applyBorder="1" applyAlignment="1">
      <alignment vertical="center"/>
    </xf>
    <xf numFmtId="44" fontId="16" fillId="0" borderId="10" xfId="0" applyNumberFormat="1" applyFont="1" applyBorder="1" applyAlignment="1">
      <alignment vertical="center"/>
    </xf>
    <xf numFmtId="0" fontId="3" fillId="0" borderId="26" xfId="0" applyFont="1" applyBorder="1"/>
    <xf numFmtId="0" fontId="3" fillId="0" borderId="41" xfId="0" applyFont="1" applyBorder="1"/>
    <xf numFmtId="44" fontId="3" fillId="7" borderId="41" xfId="0" applyNumberFormat="1" applyFont="1" applyFill="1" applyBorder="1"/>
    <xf numFmtId="0" fontId="29" fillId="0" borderId="15" xfId="0" applyFont="1" applyBorder="1" applyAlignment="1">
      <alignment horizontal="left" vertical="center"/>
    </xf>
    <xf numFmtId="7" fontId="5" fillId="0" borderId="8" xfId="0" applyNumberFormat="1" applyFont="1" applyBorder="1" applyAlignment="1">
      <alignment horizontal="center" vertical="center"/>
    </xf>
    <xf numFmtId="0" fontId="2" fillId="0" borderId="0" xfId="0" applyFont="1" applyAlignment="1">
      <alignment vertical="center" wrapText="1"/>
    </xf>
    <xf numFmtId="0" fontId="31" fillId="0" borderId="0" xfId="0" applyFont="1" applyAlignment="1">
      <alignment vertical="center" wrapText="1"/>
    </xf>
    <xf numFmtId="0" fontId="28" fillId="0" borderId="0" xfId="0" applyFont="1" applyAlignment="1">
      <alignment horizontal="left" vertical="center" wrapText="1"/>
    </xf>
    <xf numFmtId="0" fontId="32" fillId="0" borderId="0" xfId="0" applyFont="1" applyAlignment="1">
      <alignment vertical="center"/>
    </xf>
    <xf numFmtId="4" fontId="6" fillId="0" borderId="9" xfId="0" applyNumberFormat="1" applyFont="1" applyBorder="1" applyAlignment="1">
      <alignment vertical="center"/>
    </xf>
    <xf numFmtId="0" fontId="2" fillId="0" borderId="0" xfId="0" applyFont="1" applyAlignment="1">
      <alignment horizontal="left" vertical="center"/>
    </xf>
    <xf numFmtId="0" fontId="6" fillId="0" borderId="0" xfId="0" applyFont="1" applyAlignment="1">
      <alignment horizontal="left" vertical="center"/>
    </xf>
    <xf numFmtId="6" fontId="6" fillId="0" borderId="1" xfId="0" applyNumberFormat="1" applyFont="1" applyBorder="1" applyAlignment="1">
      <alignment vertical="center"/>
    </xf>
    <xf numFmtId="8" fontId="0" fillId="0" borderId="0" xfId="0" applyNumberFormat="1" applyAlignment="1">
      <alignment vertical="center"/>
    </xf>
    <xf numFmtId="6" fontId="2" fillId="7" borderId="8" xfId="0" applyNumberFormat="1" applyFont="1" applyFill="1" applyBorder="1" applyAlignment="1">
      <alignment vertical="center"/>
    </xf>
    <xf numFmtId="44" fontId="2" fillId="0" borderId="1" xfId="0" applyNumberFormat="1" applyFont="1" applyBorder="1" applyAlignment="1">
      <alignment vertical="center"/>
    </xf>
    <xf numFmtId="44" fontId="2" fillId="0" borderId="39" xfId="0" applyNumberFormat="1" applyFont="1" applyBorder="1" applyAlignment="1">
      <alignment vertical="center"/>
    </xf>
    <xf numFmtId="44" fontId="2" fillId="7" borderId="39" xfId="0" applyNumberFormat="1" applyFont="1" applyFill="1" applyBorder="1" applyAlignment="1">
      <alignment vertical="center"/>
    </xf>
    <xf numFmtId="44" fontId="6" fillId="7" borderId="36" xfId="0" applyNumberFormat="1" applyFont="1" applyFill="1" applyBorder="1" applyAlignment="1">
      <alignment vertical="center"/>
    </xf>
    <xf numFmtId="44" fontId="6" fillId="7" borderId="4" xfId="0" applyNumberFormat="1" applyFont="1" applyFill="1" applyBorder="1" applyAlignment="1">
      <alignment vertical="center"/>
    </xf>
    <xf numFmtId="44" fontId="3" fillId="7" borderId="1" xfId="0" applyNumberFormat="1" applyFont="1" applyFill="1" applyBorder="1" applyAlignment="1">
      <alignment horizontal="center"/>
    </xf>
    <xf numFmtId="0" fontId="3" fillId="0" borderId="42" xfId="0" applyFont="1" applyBorder="1"/>
    <xf numFmtId="0" fontId="34" fillId="0" borderId="0" xfId="0" applyFont="1" applyAlignment="1">
      <alignment vertical="center"/>
    </xf>
    <xf numFmtId="0" fontId="35" fillId="0" borderId="0" xfId="0" applyFont="1" applyAlignment="1">
      <alignment vertical="center"/>
    </xf>
    <xf numFmtId="14" fontId="2" fillId="0" borderId="21" xfId="0" applyNumberFormat="1" applyFont="1"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3" fillId="0" borderId="16" xfId="0" applyFont="1" applyBorder="1" applyAlignment="1">
      <alignment horizontal="center"/>
    </xf>
    <xf numFmtId="0" fontId="3" fillId="0" borderId="17" xfId="0" applyFont="1" applyBorder="1" applyAlignment="1">
      <alignment horizontal="center"/>
    </xf>
    <xf numFmtId="0" fontId="3" fillId="0" borderId="18" xfId="0" applyFont="1" applyBorder="1" applyAlignment="1">
      <alignment horizontal="center"/>
    </xf>
    <xf numFmtId="0" fontId="3" fillId="0" borderId="15" xfId="0" applyFont="1" applyBorder="1" applyAlignment="1">
      <alignment horizontal="center"/>
    </xf>
    <xf numFmtId="0" fontId="36" fillId="0" borderId="21" xfId="0" applyFont="1" applyBorder="1" applyAlignment="1">
      <alignment horizontal="center" vertical="center"/>
    </xf>
    <xf numFmtId="0" fontId="33" fillId="0" borderId="21" xfId="0" applyFont="1" applyBorder="1" applyAlignment="1">
      <alignment horizontal="center" vertical="center"/>
    </xf>
    <xf numFmtId="0" fontId="17" fillId="0" borderId="21" xfId="0" applyFont="1" applyBorder="1" applyAlignment="1">
      <alignment horizontal="center" vertical="center"/>
    </xf>
    <xf numFmtId="0" fontId="2" fillId="0" borderId="21" xfId="0" applyFont="1" applyBorder="1" applyAlignment="1">
      <alignment horizontal="center" vertical="center"/>
    </xf>
    <xf numFmtId="0" fontId="2" fillId="0" borderId="0" xfId="0" applyFont="1" applyAlignment="1">
      <alignment horizontal="left" vertical="center" wrapText="1"/>
    </xf>
    <xf numFmtId="0" fontId="6" fillId="0" borderId="0" xfId="0" applyFont="1" applyAlignment="1">
      <alignment vertical="center"/>
    </xf>
    <xf numFmtId="0" fontId="2" fillId="0" borderId="0" xfId="0" applyFont="1" applyAlignment="1">
      <alignment horizontal="center"/>
    </xf>
    <xf numFmtId="44" fontId="2" fillId="0" borderId="0" xfId="0" applyNumberFormat="1" applyFont="1" applyAlignment="1">
      <alignment vertical="center"/>
    </xf>
    <xf numFmtId="0" fontId="0" fillId="0" borderId="9" xfId="0" applyBorder="1" applyAlignment="1">
      <alignment horizontal="left" vertical="center"/>
    </xf>
    <xf numFmtId="0" fontId="2" fillId="0" borderId="0" xfId="0" applyFont="1" applyAlignment="1">
      <alignment horizontal="left" vertical="center"/>
    </xf>
    <xf numFmtId="0" fontId="6" fillId="0" borderId="0" xfId="0" applyFont="1" applyAlignment="1">
      <alignment horizontal="left" vertical="center"/>
    </xf>
    <xf numFmtId="0" fontId="6" fillId="0" borderId="9" xfId="0" applyFont="1" applyBorder="1" applyAlignment="1">
      <alignment horizontal="left" vertical="center"/>
    </xf>
    <xf numFmtId="0" fontId="24" fillId="0" borderId="21" xfId="0" applyFont="1" applyBorder="1" applyAlignment="1">
      <alignment horizontal="left" vertical="center"/>
    </xf>
    <xf numFmtId="1" fontId="21" fillId="6" borderId="24" xfId="0" applyNumberFormat="1" applyFont="1" applyFill="1" applyBorder="1" applyAlignment="1">
      <alignment horizontal="center" vertical="center"/>
    </xf>
    <xf numFmtId="1" fontId="21" fillId="6" borderId="23" xfId="0" applyNumberFormat="1" applyFont="1" applyFill="1" applyBorder="1" applyAlignment="1">
      <alignment horizontal="center" vertical="center"/>
    </xf>
    <xf numFmtId="1" fontId="2" fillId="6" borderId="23" xfId="0" applyNumberFormat="1" applyFont="1" applyFill="1" applyBorder="1" applyAlignment="1">
      <alignment horizontal="center" vertical="center"/>
    </xf>
    <xf numFmtId="1" fontId="2" fillId="6" borderId="25" xfId="0" applyNumberFormat="1" applyFont="1" applyFill="1" applyBorder="1" applyAlignment="1">
      <alignment horizontal="center" vertical="center"/>
    </xf>
    <xf numFmtId="1" fontId="21" fillId="0" borderId="24" xfId="0" applyNumberFormat="1" applyFont="1" applyBorder="1" applyAlignment="1">
      <alignment horizontal="center" vertical="center"/>
    </xf>
    <xf numFmtId="1" fontId="21" fillId="0" borderId="23" xfId="0" applyNumberFormat="1" applyFont="1" applyBorder="1" applyAlignment="1">
      <alignment horizontal="center" vertical="center"/>
    </xf>
    <xf numFmtId="1" fontId="21" fillId="0" borderId="25" xfId="0" applyNumberFormat="1" applyFont="1" applyBorder="1" applyAlignment="1">
      <alignment horizontal="center" vertical="center"/>
    </xf>
    <xf numFmtId="166" fontId="21" fillId="4" borderId="24" xfId="0" applyNumberFormat="1" applyFont="1" applyFill="1" applyBorder="1" applyAlignment="1">
      <alignment horizontal="center" vertical="center"/>
    </xf>
    <xf numFmtId="166" fontId="21" fillId="4" borderId="25" xfId="0" applyNumberFormat="1" applyFont="1" applyFill="1" applyBorder="1" applyAlignment="1">
      <alignment horizontal="center" vertical="center"/>
    </xf>
    <xf numFmtId="1" fontId="21" fillId="4" borderId="24" xfId="0" applyNumberFormat="1" applyFont="1" applyFill="1" applyBorder="1" applyAlignment="1">
      <alignment horizontal="center" vertical="center"/>
    </xf>
    <xf numFmtId="1" fontId="21" fillId="4" borderId="25" xfId="0" applyNumberFormat="1" applyFont="1" applyFill="1" applyBorder="1" applyAlignment="1">
      <alignment horizontal="center" vertical="center"/>
    </xf>
  </cellXfs>
  <cellStyles count="2">
    <cellStyle name="Normal" xfId="0" builtinId="0"/>
    <cellStyle name="Normal 2" xfId="1" xr:uid="{5495ACD4-4592-4D49-BB07-0780F64C0325}"/>
  </cellStyles>
  <dxfs count="0"/>
  <tableStyles count="0" defaultTableStyle="TableStyleMedium9" defaultPivotStyle="PivotStyleLight16"/>
  <colors>
    <mruColors>
      <color rgb="FFF2F5EB"/>
      <color rgb="FFFAFBF7"/>
      <color rgb="FFEEF3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B4D40-0F0A-4B9A-97DE-D230827F5B45}">
  <sheetPr>
    <tabColor rgb="FFFFFF00"/>
  </sheetPr>
  <dimension ref="A1:K101"/>
  <sheetViews>
    <sheetView topLeftCell="A32" zoomScale="115" zoomScaleNormal="115" workbookViewId="0">
      <selection activeCell="U17" sqref="U17"/>
    </sheetView>
  </sheetViews>
  <sheetFormatPr defaultColWidth="9.109375" defaultRowHeight="20.100000000000001" customHeight="1" x14ac:dyDescent="0.25"/>
  <cols>
    <col min="1" max="1" width="109.6640625" style="193" customWidth="1"/>
    <col min="2" max="16384" width="9.109375" style="180"/>
  </cols>
  <sheetData>
    <row r="1" spans="1:1" ht="30" x14ac:dyDescent="0.25">
      <c r="A1" s="214" t="s">
        <v>0</v>
      </c>
    </row>
    <row r="2" spans="1:1" ht="5.0999999999999996" customHeight="1" x14ac:dyDescent="0.25">
      <c r="A2" s="204"/>
    </row>
    <row r="3" spans="1:1" ht="20.100000000000001" customHeight="1" x14ac:dyDescent="0.25">
      <c r="A3" s="204" t="s">
        <v>1</v>
      </c>
    </row>
    <row r="4" spans="1:1" ht="5.0999999999999996" customHeight="1" x14ac:dyDescent="0.25">
      <c r="A4" s="204"/>
    </row>
    <row r="5" spans="1:1" ht="29.25" customHeight="1" x14ac:dyDescent="0.25">
      <c r="A5" s="204" t="s">
        <v>2</v>
      </c>
    </row>
    <row r="6" spans="1:1" ht="5.0999999999999996" customHeight="1" x14ac:dyDescent="0.25"/>
    <row r="7" spans="1:1" ht="30" x14ac:dyDescent="0.25">
      <c r="A7" s="204" t="s">
        <v>3</v>
      </c>
    </row>
    <row r="8" spans="1:1" ht="5.0999999999999996" customHeight="1" x14ac:dyDescent="0.25"/>
    <row r="9" spans="1:1" ht="15" x14ac:dyDescent="0.25">
      <c r="A9" s="204" t="s">
        <v>4</v>
      </c>
    </row>
    <row r="10" spans="1:1" ht="5.0999999999999996" customHeight="1" x14ac:dyDescent="0.25"/>
    <row r="11" spans="1:1" ht="30" x14ac:dyDescent="0.25">
      <c r="A11" s="204" t="s">
        <v>5</v>
      </c>
    </row>
    <row r="13" spans="1:1" ht="20.100000000000001" customHeight="1" x14ac:dyDescent="0.25">
      <c r="A13" s="201" t="s">
        <v>6</v>
      </c>
    </row>
    <row r="14" spans="1:1" ht="20.100000000000001" customHeight="1" x14ac:dyDescent="0.25">
      <c r="A14" s="193" t="s">
        <v>7</v>
      </c>
    </row>
    <row r="15" spans="1:1" ht="5.0999999999999996" customHeight="1" x14ac:dyDescent="0.25"/>
    <row r="16" spans="1:1" ht="30" x14ac:dyDescent="0.25">
      <c r="A16" s="193" t="s">
        <v>8</v>
      </c>
    </row>
    <row r="17" spans="1:1" ht="5.0999999999999996" customHeight="1" x14ac:dyDescent="0.25"/>
    <row r="18" spans="1:1" ht="20.100000000000001" customHeight="1" x14ac:dyDescent="0.25">
      <c r="A18" s="193" t="s">
        <v>9</v>
      </c>
    </row>
    <row r="19" spans="1:1" ht="5.0999999999999996" customHeight="1" x14ac:dyDescent="0.25"/>
    <row r="20" spans="1:1" ht="30" x14ac:dyDescent="0.25">
      <c r="A20" s="193" t="s">
        <v>10</v>
      </c>
    </row>
    <row r="21" spans="1:1" ht="5.0999999999999996" customHeight="1" x14ac:dyDescent="0.25"/>
    <row r="22" spans="1:1" ht="20.100000000000001" customHeight="1" x14ac:dyDescent="0.25">
      <c r="A22" s="193" t="s">
        <v>11</v>
      </c>
    </row>
    <row r="23" spans="1:1" ht="5.0999999999999996" customHeight="1" x14ac:dyDescent="0.25"/>
    <row r="24" spans="1:1" ht="30" x14ac:dyDescent="0.25">
      <c r="A24" s="193" t="s">
        <v>12</v>
      </c>
    </row>
    <row r="25" spans="1:1" ht="5.0999999999999996" customHeight="1" x14ac:dyDescent="0.25"/>
    <row r="26" spans="1:1" ht="30" x14ac:dyDescent="0.25">
      <c r="A26" s="193" t="s">
        <v>13</v>
      </c>
    </row>
    <row r="27" spans="1:1" ht="5.0999999999999996" customHeight="1" x14ac:dyDescent="0.25"/>
    <row r="28" spans="1:1" ht="20.100000000000001" customHeight="1" x14ac:dyDescent="0.25">
      <c r="A28" s="193" t="s">
        <v>14</v>
      </c>
    </row>
    <row r="29" spans="1:1" ht="5.0999999999999996" customHeight="1" x14ac:dyDescent="0.25"/>
    <row r="30" spans="1:1" ht="45" x14ac:dyDescent="0.25">
      <c r="A30" s="193" t="s">
        <v>15</v>
      </c>
    </row>
    <row r="31" spans="1:1" ht="5.0999999999999996" customHeight="1" x14ac:dyDescent="0.25"/>
    <row r="32" spans="1:1" ht="45" x14ac:dyDescent="0.25">
      <c r="A32" s="204" t="s">
        <v>16</v>
      </c>
    </row>
    <row r="33" spans="1:1" ht="5.0999999999999996" customHeight="1" x14ac:dyDescent="0.25"/>
    <row r="34" spans="1:1" ht="20.100000000000001" customHeight="1" x14ac:dyDescent="0.25">
      <c r="A34" s="213" t="s">
        <v>17</v>
      </c>
    </row>
    <row r="35" spans="1:1" ht="5.0999999999999996" customHeight="1" x14ac:dyDescent="0.25"/>
    <row r="36" spans="1:1" ht="30" x14ac:dyDescent="0.25">
      <c r="A36" s="213" t="s">
        <v>18</v>
      </c>
    </row>
    <row r="38" spans="1:1" ht="20.100000000000001" customHeight="1" x14ac:dyDescent="0.25">
      <c r="A38" s="201" t="s">
        <v>19</v>
      </c>
    </row>
    <row r="39" spans="1:1" ht="20.100000000000001" customHeight="1" x14ac:dyDescent="0.25">
      <c r="A39" s="193" t="s">
        <v>7</v>
      </c>
    </row>
    <row r="40" spans="1:1" ht="5.0999999999999996" customHeight="1" x14ac:dyDescent="0.25"/>
    <row r="41" spans="1:1" ht="30" x14ac:dyDescent="0.25">
      <c r="A41" s="193" t="s">
        <v>20</v>
      </c>
    </row>
    <row r="42" spans="1:1" ht="5.0999999999999996" customHeight="1" x14ac:dyDescent="0.25"/>
    <row r="43" spans="1:1" ht="30" x14ac:dyDescent="0.25">
      <c r="A43" s="193" t="s">
        <v>21</v>
      </c>
    </row>
    <row r="44" spans="1:1" ht="5.0999999999999996" customHeight="1" x14ac:dyDescent="0.25"/>
    <row r="45" spans="1:1" s="193" customFormat="1" ht="30" x14ac:dyDescent="0.25">
      <c r="A45" s="193" t="s">
        <v>22</v>
      </c>
    </row>
    <row r="46" spans="1:1" ht="5.0999999999999996" customHeight="1" x14ac:dyDescent="0.25"/>
    <row r="47" spans="1:1" s="193" customFormat="1" ht="30" x14ac:dyDescent="0.25">
      <c r="A47" s="193" t="s">
        <v>23</v>
      </c>
    </row>
    <row r="48" spans="1:1" ht="5.0999999999999996" customHeight="1" x14ac:dyDescent="0.25"/>
    <row r="49" spans="1:1" ht="20.100000000000001" customHeight="1" x14ac:dyDescent="0.25">
      <c r="A49" s="193" t="s">
        <v>24</v>
      </c>
    </row>
    <row r="50" spans="1:1" ht="5.0999999999999996" customHeight="1" x14ac:dyDescent="0.25"/>
    <row r="51" spans="1:1" ht="20.100000000000001" customHeight="1" x14ac:dyDescent="0.25">
      <c r="A51" s="193" t="s">
        <v>25</v>
      </c>
    </row>
    <row r="52" spans="1:1" ht="5.0999999999999996" customHeight="1" x14ac:dyDescent="0.25"/>
    <row r="53" spans="1:1" ht="20.100000000000001" customHeight="1" x14ac:dyDescent="0.25">
      <c r="A53" s="193" t="s">
        <v>26</v>
      </c>
    </row>
    <row r="54" spans="1:1" ht="5.0999999999999996" customHeight="1" x14ac:dyDescent="0.25"/>
    <row r="55" spans="1:1" ht="45" x14ac:dyDescent="0.25">
      <c r="A55" s="193" t="s">
        <v>27</v>
      </c>
    </row>
    <row r="57" spans="1:1" ht="20.100000000000001" customHeight="1" x14ac:dyDescent="0.25">
      <c r="A57" s="201" t="s">
        <v>28</v>
      </c>
    </row>
    <row r="58" spans="1:1" ht="20.100000000000001" customHeight="1" x14ac:dyDescent="0.25">
      <c r="A58" s="193" t="s">
        <v>7</v>
      </c>
    </row>
    <row r="59" spans="1:1" ht="5.0999999999999996" customHeight="1" x14ac:dyDescent="0.25"/>
    <row r="60" spans="1:1" ht="30" x14ac:dyDescent="0.25">
      <c r="A60" s="193" t="s">
        <v>29</v>
      </c>
    </row>
    <row r="61" spans="1:1" ht="5.0999999999999996" customHeight="1" x14ac:dyDescent="0.25"/>
    <row r="62" spans="1:1" ht="57.75" customHeight="1" x14ac:dyDescent="0.25">
      <c r="A62" s="193" t="s">
        <v>30</v>
      </c>
    </row>
    <row r="63" spans="1:1" ht="5.0999999999999996" customHeight="1" x14ac:dyDescent="0.25"/>
    <row r="64" spans="1:1" ht="30" x14ac:dyDescent="0.25">
      <c r="A64" s="193" t="s">
        <v>31</v>
      </c>
    </row>
    <row r="65" spans="1:1" ht="5.0999999999999996" customHeight="1" x14ac:dyDescent="0.25"/>
    <row r="66" spans="1:1" ht="30" x14ac:dyDescent="0.25">
      <c r="A66" s="193" t="s">
        <v>32</v>
      </c>
    </row>
    <row r="68" spans="1:1" ht="20.100000000000001" customHeight="1" x14ac:dyDescent="0.25">
      <c r="A68" s="201" t="s">
        <v>33</v>
      </c>
    </row>
    <row r="69" spans="1:1" ht="20.100000000000001" customHeight="1" x14ac:dyDescent="0.25">
      <c r="A69" s="193" t="s">
        <v>34</v>
      </c>
    </row>
    <row r="72" spans="1:1" ht="20.100000000000001" customHeight="1" x14ac:dyDescent="0.25">
      <c r="A72" s="202" t="s">
        <v>35</v>
      </c>
    </row>
    <row r="73" spans="1:1" ht="20.100000000000001" customHeight="1" x14ac:dyDescent="0.25">
      <c r="A73" s="203" t="s">
        <v>36</v>
      </c>
    </row>
    <row r="74" spans="1:1" ht="30" x14ac:dyDescent="0.25">
      <c r="A74" s="193" t="s">
        <v>37</v>
      </c>
    </row>
    <row r="75" spans="1:1" ht="5.0999999999999996" customHeight="1" x14ac:dyDescent="0.25"/>
    <row r="76" spans="1:1" ht="30" x14ac:dyDescent="0.25">
      <c r="A76" s="193" t="s">
        <v>38</v>
      </c>
    </row>
    <row r="78" spans="1:1" ht="20.100000000000001" customHeight="1" x14ac:dyDescent="0.25">
      <c r="A78" s="202" t="s">
        <v>39</v>
      </c>
    </row>
    <row r="79" spans="1:1" ht="20.100000000000001" customHeight="1" x14ac:dyDescent="0.25">
      <c r="A79" s="203" t="s">
        <v>40</v>
      </c>
    </row>
    <row r="80" spans="1:1" ht="30" x14ac:dyDescent="0.25">
      <c r="A80" s="193" t="s">
        <v>41</v>
      </c>
    </row>
    <row r="81" spans="1:1" ht="5.0999999999999996" customHeight="1" x14ac:dyDescent="0.25"/>
    <row r="82" spans="1:1" ht="30" x14ac:dyDescent="0.25">
      <c r="A82" s="193" t="s">
        <v>42</v>
      </c>
    </row>
    <row r="83" spans="1:1" ht="5.0999999999999996" customHeight="1" x14ac:dyDescent="0.25"/>
    <row r="84" spans="1:1" ht="30" x14ac:dyDescent="0.25">
      <c r="A84" s="193" t="s">
        <v>43</v>
      </c>
    </row>
    <row r="85" spans="1:1" ht="5.0999999999999996" customHeight="1" x14ac:dyDescent="0.25"/>
    <row r="86" spans="1:1" ht="15" x14ac:dyDescent="0.25">
      <c r="A86" s="193" t="s">
        <v>44</v>
      </c>
    </row>
    <row r="87" spans="1:1" ht="15" x14ac:dyDescent="0.25"/>
    <row r="88" spans="1:1" ht="20.100000000000001" customHeight="1" x14ac:dyDescent="0.25">
      <c r="A88" s="203" t="s">
        <v>45</v>
      </c>
    </row>
    <row r="89" spans="1:1" ht="15" x14ac:dyDescent="0.25">
      <c r="A89" s="193" t="s">
        <v>46</v>
      </c>
    </row>
    <row r="91" spans="1:1" ht="20.100000000000001" customHeight="1" x14ac:dyDescent="0.25">
      <c r="A91" s="203" t="s">
        <v>47</v>
      </c>
    </row>
    <row r="92" spans="1:1" ht="20.100000000000001" customHeight="1" x14ac:dyDescent="0.25">
      <c r="A92" s="193" t="s">
        <v>48</v>
      </c>
    </row>
    <row r="93" spans="1:1" ht="5.0999999999999996" customHeight="1" x14ac:dyDescent="0.25"/>
    <row r="94" spans="1:1" ht="30" x14ac:dyDescent="0.25">
      <c r="A94" s="193" t="s">
        <v>49</v>
      </c>
    </row>
    <row r="97" spans="1:11" ht="15" x14ac:dyDescent="0.25">
      <c r="A97" s="180"/>
      <c r="B97" s="212"/>
      <c r="C97" s="212"/>
      <c r="D97" s="212"/>
      <c r="E97" s="212"/>
      <c r="F97" s="212"/>
      <c r="G97" s="212"/>
      <c r="H97" s="212"/>
      <c r="I97" s="212"/>
      <c r="J97" s="212"/>
      <c r="K97" s="212"/>
    </row>
    <row r="98" spans="1:11" ht="20.100000000000001" customHeight="1" x14ac:dyDescent="0.25">
      <c r="A98" s="180"/>
      <c r="B98" s="37"/>
      <c r="C98" s="37"/>
      <c r="D98" s="37"/>
      <c r="E98" s="37"/>
      <c r="F98" s="37"/>
      <c r="G98" s="37"/>
      <c r="H98" s="37"/>
      <c r="I98" s="37"/>
      <c r="J98" s="37"/>
      <c r="K98" s="37"/>
    </row>
    <row r="99" spans="1:11" ht="15" x14ac:dyDescent="0.25">
      <c r="A99" s="180"/>
      <c r="B99" s="35"/>
      <c r="C99" s="35"/>
      <c r="D99" s="35"/>
      <c r="E99" s="35"/>
      <c r="F99" s="35"/>
      <c r="G99" s="35"/>
      <c r="H99" s="35"/>
      <c r="I99" s="35"/>
      <c r="J99" s="35"/>
      <c r="K99" s="35"/>
    </row>
    <row r="100" spans="1:11" ht="20.100000000000001" customHeight="1" x14ac:dyDescent="0.25">
      <c r="A100" s="180"/>
      <c r="B100" s="37"/>
      <c r="C100" s="37"/>
      <c r="D100" s="37"/>
      <c r="E100" s="37"/>
      <c r="F100" s="37"/>
      <c r="G100" s="37"/>
      <c r="H100" s="37"/>
      <c r="I100" s="37"/>
      <c r="J100" s="37"/>
      <c r="K100" s="37"/>
    </row>
    <row r="101" spans="1:11" ht="15" x14ac:dyDescent="0.25">
      <c r="A101" s="180"/>
      <c r="B101" s="212"/>
      <c r="C101" s="212"/>
      <c r="D101" s="212"/>
      <c r="E101" s="212"/>
      <c r="F101" s="212"/>
      <c r="G101" s="212"/>
      <c r="H101" s="212"/>
      <c r="I101" s="212"/>
      <c r="J101" s="212"/>
      <c r="K101" s="212"/>
    </row>
  </sheetData>
  <pageMargins left="0.25" right="0.25" top="0.75" bottom="0.75" header="0.3" footer="0.3"/>
  <pageSetup paperSize="9" orientation="portrait" r:id="rId1"/>
  <rowBreaks count="1" manualBreakCount="1">
    <brk id="56"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20FD8-4646-4DE4-B207-A8CF2704EFB6}">
  <sheetPr>
    <tabColor rgb="FFFF0000"/>
  </sheetPr>
  <dimension ref="A2:A7"/>
  <sheetViews>
    <sheetView workbookViewId="0">
      <selection activeCell="A4" sqref="A4"/>
    </sheetView>
  </sheetViews>
  <sheetFormatPr defaultRowHeight="13.2" x14ac:dyDescent="0.25"/>
  <sheetData>
    <row r="2" spans="1:1" ht="15.6" x14ac:dyDescent="0.25">
      <c r="A2" s="215" t="s">
        <v>50</v>
      </c>
    </row>
    <row r="3" spans="1:1" ht="15.6" x14ac:dyDescent="0.25">
      <c r="A3" s="215"/>
    </row>
    <row r="4" spans="1:1" ht="15.6" x14ac:dyDescent="0.25">
      <c r="A4" s="215" t="s">
        <v>51</v>
      </c>
    </row>
    <row r="5" spans="1:1" ht="15.6" x14ac:dyDescent="0.25">
      <c r="A5" s="215"/>
    </row>
    <row r="6" spans="1:1" x14ac:dyDescent="0.25">
      <c r="A6" s="5" t="s">
        <v>52</v>
      </c>
    </row>
    <row r="7" spans="1:1" ht="15.6" x14ac:dyDescent="0.25">
      <c r="A7" s="21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A73E5-2C8D-467D-AC37-415982A8AECD}">
  <sheetPr>
    <tabColor rgb="FF92D050"/>
    <pageSetUpPr fitToPage="1"/>
  </sheetPr>
  <dimension ref="A1:V91"/>
  <sheetViews>
    <sheetView tabSelected="1" zoomScaleNormal="100" workbookViewId="0">
      <pane ySplit="7" topLeftCell="A65" activePane="bottomLeft" state="frozen"/>
      <selection pane="bottomLeft" activeCell="S54" sqref="S54"/>
    </sheetView>
  </sheetViews>
  <sheetFormatPr defaultColWidth="8.88671875" defaultRowHeight="13.2" x14ac:dyDescent="0.25"/>
  <cols>
    <col min="1" max="1" width="14.6640625" style="36" customWidth="1"/>
    <col min="2" max="2" width="21.6640625" style="36" customWidth="1"/>
    <col min="3" max="3" width="11.33203125" style="45" customWidth="1"/>
    <col min="4" max="4" width="12.6640625" style="151" customWidth="1"/>
    <col min="5" max="5" width="1.6640625" style="151" customWidth="1"/>
    <col min="6" max="6" width="12.6640625" style="151" customWidth="1"/>
    <col min="7" max="7" width="1.6640625" style="151" customWidth="1"/>
    <col min="8" max="8" width="18.33203125" style="151" customWidth="1"/>
    <col min="9" max="9" width="1.6640625" style="151" customWidth="1"/>
    <col min="10" max="10" width="12.6640625" style="151" customWidth="1"/>
    <col min="11" max="11" width="1.6640625" style="151" customWidth="1"/>
    <col min="12" max="12" width="12.6640625" style="151" customWidth="1"/>
    <col min="13" max="13" width="1.6640625" style="151" customWidth="1"/>
    <col min="14" max="14" width="12.6640625" style="151" customWidth="1"/>
    <col min="15" max="15" width="3.6640625" style="36" customWidth="1"/>
    <col min="16" max="16" width="12.6640625" style="151" customWidth="1"/>
    <col min="17" max="17" width="6.33203125" style="36" customWidth="1"/>
    <col min="18" max="18" width="4.44140625" style="36" customWidth="1"/>
    <col min="19" max="16384" width="8.88671875" style="36"/>
  </cols>
  <sheetData>
    <row r="1" spans="1:16" x14ac:dyDescent="0.25">
      <c r="A1" s="157" t="s">
        <v>54</v>
      </c>
    </row>
    <row r="2" spans="1:16" ht="15" customHeight="1" x14ac:dyDescent="0.25">
      <c r="A2" s="244" t="s">
        <v>293</v>
      </c>
      <c r="B2" s="244"/>
      <c r="C2" s="244"/>
      <c r="L2" s="245" t="s">
        <v>294</v>
      </c>
      <c r="M2" s="245"/>
      <c r="N2" s="245"/>
      <c r="P2" s="80" t="s">
        <v>55</v>
      </c>
    </row>
    <row r="3" spans="1:16" ht="15" customHeight="1" x14ac:dyDescent="0.25">
      <c r="A3" s="35"/>
      <c r="P3" s="80"/>
    </row>
    <row r="4" spans="1:16" ht="12" customHeight="1" x14ac:dyDescent="0.25">
      <c r="A4" s="35" t="s">
        <v>56</v>
      </c>
      <c r="B4" s="35"/>
      <c r="C4" s="49"/>
      <c r="D4" s="83"/>
      <c r="E4" s="83"/>
      <c r="F4" s="83"/>
      <c r="G4" s="83"/>
      <c r="H4" s="83"/>
      <c r="I4" s="83"/>
      <c r="J4" s="83"/>
    </row>
    <row r="5" spans="1:16" ht="12.75" customHeight="1" thickBot="1" x14ac:dyDescent="0.3"/>
    <row r="6" spans="1:16" x14ac:dyDescent="0.25">
      <c r="A6" s="35" t="s">
        <v>57</v>
      </c>
      <c r="B6" s="35" t="s">
        <v>295</v>
      </c>
      <c r="C6" s="218" t="s">
        <v>58</v>
      </c>
      <c r="D6" s="158" t="s">
        <v>59</v>
      </c>
      <c r="E6" s="75"/>
      <c r="F6" s="158" t="s">
        <v>60</v>
      </c>
      <c r="H6" s="158" t="s">
        <v>61</v>
      </c>
      <c r="J6" s="158" t="s">
        <v>62</v>
      </c>
      <c r="K6" s="75"/>
      <c r="L6" s="158" t="s">
        <v>63</v>
      </c>
      <c r="M6" s="75"/>
      <c r="N6" s="158" t="s">
        <v>64</v>
      </c>
      <c r="P6" s="158" t="s">
        <v>64</v>
      </c>
    </row>
    <row r="7" spans="1:16" ht="13.8" thickBot="1" x14ac:dyDescent="0.3">
      <c r="A7" s="35" t="s">
        <v>65</v>
      </c>
      <c r="B7" s="36" t="s">
        <v>67</v>
      </c>
      <c r="C7" s="218" t="s">
        <v>66</v>
      </c>
      <c r="D7" s="164" t="s">
        <v>67</v>
      </c>
      <c r="E7" s="168"/>
      <c r="F7" s="164" t="s">
        <v>68</v>
      </c>
      <c r="H7" s="164" t="s">
        <v>68</v>
      </c>
      <c r="J7" s="164" t="s">
        <v>68</v>
      </c>
      <c r="K7" s="168"/>
      <c r="L7" s="164" t="s">
        <v>68</v>
      </c>
      <c r="M7" s="168"/>
      <c r="N7" s="165">
        <v>2025</v>
      </c>
      <c r="P7" s="165">
        <v>2024</v>
      </c>
    </row>
    <row r="8" spans="1:16" ht="15" customHeight="1" x14ac:dyDescent="0.25">
      <c r="A8" s="68" t="s">
        <v>69</v>
      </c>
      <c r="D8" s="75"/>
      <c r="F8" s="75"/>
      <c r="H8" s="75"/>
      <c r="J8" s="75"/>
      <c r="L8" s="75"/>
      <c r="N8" s="75"/>
      <c r="O8" s="152"/>
      <c r="P8" s="75"/>
    </row>
    <row r="9" spans="1:16" ht="15" customHeight="1" x14ac:dyDescent="0.25">
      <c r="A9" s="36" t="s">
        <v>70</v>
      </c>
      <c r="B9" s="152" t="s">
        <v>71</v>
      </c>
      <c r="C9" s="137"/>
      <c r="D9" s="219">
        <v>9564.8700000000008</v>
      </c>
      <c r="E9" s="154"/>
      <c r="F9" s="162"/>
      <c r="G9" s="154"/>
      <c r="H9" s="162"/>
      <c r="I9" s="154"/>
      <c r="J9" s="162"/>
      <c r="K9" s="154"/>
      <c r="L9" s="162"/>
      <c r="N9" s="171">
        <v>9564.8700000000008</v>
      </c>
      <c r="O9" s="152"/>
      <c r="P9" s="162">
        <v>3363.97</v>
      </c>
    </row>
    <row r="10" spans="1:16" ht="15" customHeight="1" x14ac:dyDescent="0.25">
      <c r="B10" s="152" t="s">
        <v>72</v>
      </c>
      <c r="C10" s="137"/>
      <c r="D10" s="162">
        <v>400</v>
      </c>
      <c r="E10" s="154"/>
      <c r="F10" s="162"/>
      <c r="G10" s="154"/>
      <c r="H10" s="162"/>
      <c r="I10" s="154"/>
      <c r="J10" s="162"/>
      <c r="K10" s="154"/>
      <c r="L10" s="162"/>
      <c r="N10" s="171">
        <f t="shared" ref="N10:N13" si="0">SUM(D10:M10)</f>
        <v>400</v>
      </c>
      <c r="O10" s="152"/>
      <c r="P10" s="162">
        <v>635</v>
      </c>
    </row>
    <row r="11" spans="1:16" ht="15" customHeight="1" x14ac:dyDescent="0.25">
      <c r="B11" s="152" t="s">
        <v>73</v>
      </c>
      <c r="C11" s="137"/>
      <c r="D11" s="162">
        <v>5068.6400000000003</v>
      </c>
      <c r="E11" s="154"/>
      <c r="F11" s="162"/>
      <c r="G11" s="154"/>
      <c r="H11" s="162"/>
      <c r="I11" s="154"/>
      <c r="J11" s="162"/>
      <c r="K11" s="154"/>
      <c r="L11" s="162"/>
      <c r="N11" s="171">
        <f t="shared" si="0"/>
        <v>5068.6400000000003</v>
      </c>
      <c r="O11" s="152"/>
      <c r="P11" s="162">
        <v>3235</v>
      </c>
    </row>
    <row r="12" spans="1:16" ht="15" customHeight="1" x14ac:dyDescent="0.25">
      <c r="B12" s="152" t="s">
        <v>74</v>
      </c>
      <c r="C12" s="137"/>
      <c r="D12" s="162">
        <v>10361.81</v>
      </c>
      <c r="E12" s="154"/>
      <c r="F12" s="162"/>
      <c r="G12" s="154"/>
      <c r="H12" s="162"/>
      <c r="I12" s="154"/>
      <c r="J12" s="162"/>
      <c r="K12" s="154"/>
      <c r="L12" s="153"/>
      <c r="N12" s="171">
        <f t="shared" si="0"/>
        <v>10361.81</v>
      </c>
      <c r="O12" s="152"/>
      <c r="P12" s="162"/>
    </row>
    <row r="13" spans="1:16" ht="15" customHeight="1" thickBot="1" x14ac:dyDescent="0.3">
      <c r="B13" s="152" t="s">
        <v>75</v>
      </c>
      <c r="C13" s="36" t="s">
        <v>76</v>
      </c>
      <c r="D13" s="153">
        <v>16012.96</v>
      </c>
      <c r="E13" s="154"/>
      <c r="F13" s="153"/>
      <c r="G13" s="154"/>
      <c r="H13" s="153"/>
      <c r="I13" s="154"/>
      <c r="J13" s="153"/>
      <c r="K13" s="169"/>
      <c r="L13" s="153"/>
      <c r="N13" s="225">
        <f t="shared" si="0"/>
        <v>16012.96</v>
      </c>
      <c r="O13" s="152"/>
      <c r="P13" s="153"/>
    </row>
    <row r="14" spans="1:16" ht="15" customHeight="1" thickBot="1" x14ac:dyDescent="0.3">
      <c r="B14" s="155" t="s">
        <v>77</v>
      </c>
      <c r="C14" s="138"/>
      <c r="D14" s="221">
        <f>SUM(D9:D13)</f>
        <v>41408.28</v>
      </c>
      <c r="F14" s="170">
        <f>SUM(F9:F13)</f>
        <v>0</v>
      </c>
      <c r="H14" s="170">
        <f>SUM(H9:H13)</f>
        <v>0</v>
      </c>
      <c r="J14" s="170">
        <f>SUM(J9:J13)</f>
        <v>0</v>
      </c>
      <c r="L14" s="170">
        <f>SUM(L9:L13)</f>
        <v>0</v>
      </c>
      <c r="N14" s="170">
        <f>SUM(N9:N13)</f>
        <v>41408.28</v>
      </c>
      <c r="O14" s="152"/>
      <c r="P14" s="170">
        <f>SUM(P9:P13)</f>
        <v>7233.9699999999993</v>
      </c>
    </row>
    <row r="15" spans="1:16" ht="15" customHeight="1" x14ac:dyDescent="0.25">
      <c r="A15" s="36" t="s">
        <v>78</v>
      </c>
      <c r="B15" s="152" t="s">
        <v>79</v>
      </c>
      <c r="C15" s="36" t="s">
        <v>80</v>
      </c>
      <c r="D15" s="167"/>
      <c r="E15" s="154"/>
      <c r="F15" s="167"/>
      <c r="G15" s="154"/>
      <c r="H15" s="167"/>
      <c r="I15" s="154"/>
      <c r="J15" s="167"/>
      <c r="K15" s="154"/>
      <c r="L15" s="167"/>
      <c r="N15" s="172">
        <f t="shared" ref="N15:N35" si="1">SUM(D15:M15)</f>
        <v>0</v>
      </c>
      <c r="O15" s="152"/>
      <c r="P15" s="166"/>
    </row>
    <row r="16" spans="1:16" ht="15" customHeight="1" thickBot="1" x14ac:dyDescent="0.3">
      <c r="B16" s="152" t="s">
        <v>75</v>
      </c>
      <c r="C16" s="36" t="s">
        <v>80</v>
      </c>
      <c r="D16" s="153">
        <v>5165</v>
      </c>
      <c r="E16" s="154"/>
      <c r="F16" s="153"/>
      <c r="G16" s="154"/>
      <c r="H16" s="153"/>
      <c r="I16" s="154"/>
      <c r="J16" s="153"/>
      <c r="K16" s="154"/>
      <c r="L16" s="153"/>
      <c r="N16" s="173">
        <f t="shared" si="1"/>
        <v>5165</v>
      </c>
      <c r="O16" s="152"/>
      <c r="P16" s="154">
        <v>2442.5</v>
      </c>
    </row>
    <row r="17" spans="1:16" ht="15" customHeight="1" thickBot="1" x14ac:dyDescent="0.3">
      <c r="B17" s="155" t="s">
        <v>77</v>
      </c>
      <c r="C17" s="138"/>
      <c r="D17" s="170">
        <f>SUM(D15:D16)</f>
        <v>5165</v>
      </c>
      <c r="F17" s="170">
        <f>SUM(F15:F16)</f>
        <v>0</v>
      </c>
      <c r="H17" s="170">
        <f>SUM(H15:H16)</f>
        <v>0</v>
      </c>
      <c r="J17" s="170">
        <f>SUM(J15:J16)</f>
        <v>0</v>
      </c>
      <c r="L17" s="170">
        <f>SUM(L15:L16)</f>
        <v>0</v>
      </c>
      <c r="N17" s="170">
        <f t="shared" si="1"/>
        <v>5165</v>
      </c>
      <c r="O17" s="152"/>
      <c r="P17" s="170">
        <f>SUM(P15:P16)</f>
        <v>2442.5</v>
      </c>
    </row>
    <row r="18" spans="1:16" ht="15" customHeight="1" x14ac:dyDescent="0.25">
      <c r="A18" s="36" t="s">
        <v>75</v>
      </c>
      <c r="B18" s="152" t="s">
        <v>81</v>
      </c>
      <c r="C18" s="137"/>
      <c r="D18" s="167">
        <v>2706.63</v>
      </c>
      <c r="E18" s="154"/>
      <c r="F18" s="167"/>
      <c r="G18" s="154"/>
      <c r="H18" s="167"/>
      <c r="I18" s="154"/>
      <c r="J18" s="167"/>
      <c r="K18" s="154"/>
      <c r="L18" s="167"/>
      <c r="N18" s="172">
        <f t="shared" si="1"/>
        <v>2706.63</v>
      </c>
      <c r="O18" s="152"/>
      <c r="P18" s="166">
        <v>395.98</v>
      </c>
    </row>
    <row r="19" spans="1:16" ht="15" customHeight="1" x14ac:dyDescent="0.25">
      <c r="B19" s="152" t="s">
        <v>82</v>
      </c>
      <c r="C19" s="137"/>
      <c r="D19" s="162">
        <v>44452.17</v>
      </c>
      <c r="E19" s="154"/>
      <c r="F19" s="162"/>
      <c r="G19" s="154"/>
      <c r="H19" s="162"/>
      <c r="I19" s="154"/>
      <c r="J19" s="162"/>
      <c r="K19" s="154"/>
      <c r="L19" s="162"/>
      <c r="N19" s="171">
        <f t="shared" si="1"/>
        <v>44452.17</v>
      </c>
      <c r="O19" s="152"/>
      <c r="P19" s="162">
        <v>36756.769999999997</v>
      </c>
    </row>
    <row r="20" spans="1:16" ht="15" customHeight="1" x14ac:dyDescent="0.25">
      <c r="B20" s="152" t="s">
        <v>83</v>
      </c>
      <c r="C20" s="137"/>
      <c r="D20" s="162">
        <v>40</v>
      </c>
      <c r="E20" s="154"/>
      <c r="F20" s="162"/>
      <c r="G20" s="154"/>
      <c r="H20" s="162"/>
      <c r="I20" s="154"/>
      <c r="J20" s="162"/>
      <c r="K20" s="154"/>
      <c r="L20" s="162"/>
      <c r="N20" s="171">
        <f t="shared" si="1"/>
        <v>40</v>
      </c>
      <c r="O20" s="152"/>
      <c r="P20" s="162">
        <v>60</v>
      </c>
    </row>
    <row r="21" spans="1:16" ht="15" customHeight="1" thickBot="1" x14ac:dyDescent="0.3">
      <c r="B21" s="152" t="s">
        <v>84</v>
      </c>
      <c r="C21" s="36" t="s">
        <v>85</v>
      </c>
      <c r="D21" s="153">
        <v>313.5</v>
      </c>
      <c r="E21" s="154"/>
      <c r="F21" s="153"/>
      <c r="G21" s="154"/>
      <c r="H21" s="153"/>
      <c r="I21" s="154"/>
      <c r="J21" s="153"/>
      <c r="K21" s="154"/>
      <c r="L21" s="153"/>
      <c r="N21" s="225">
        <f t="shared" si="1"/>
        <v>313.5</v>
      </c>
      <c r="O21" s="152"/>
      <c r="P21" s="163">
        <v>1137.24</v>
      </c>
    </row>
    <row r="22" spans="1:16" ht="15" customHeight="1" thickBot="1" x14ac:dyDescent="0.3">
      <c r="B22" s="155" t="s">
        <v>77</v>
      </c>
      <c r="C22" s="138"/>
      <c r="D22" s="170">
        <f>SUM(D18:D21)</f>
        <v>47512.299999999996</v>
      </c>
      <c r="F22" s="170">
        <f>SUM(F18:F21)</f>
        <v>0</v>
      </c>
      <c r="H22" s="170">
        <f>SUM(H18:H21)</f>
        <v>0</v>
      </c>
      <c r="J22" s="170">
        <f>SUM(J18:J21)</f>
        <v>0</v>
      </c>
      <c r="L22" s="170">
        <f>SUM(L18:L21)</f>
        <v>0</v>
      </c>
      <c r="N22" s="170">
        <f t="shared" si="1"/>
        <v>47512.299999999996</v>
      </c>
      <c r="O22" s="152"/>
      <c r="P22" s="170">
        <f>SUM(P18:P21)</f>
        <v>38349.99</v>
      </c>
    </row>
    <row r="23" spans="1:16" ht="4.95" customHeight="1" thickBot="1" x14ac:dyDescent="0.3"/>
    <row r="24" spans="1:16" ht="15" customHeight="1" thickBot="1" x14ac:dyDescent="0.3">
      <c r="A24" s="36" t="s">
        <v>86</v>
      </c>
      <c r="B24" s="152" t="s">
        <v>87</v>
      </c>
      <c r="C24" s="137"/>
      <c r="D24" s="156">
        <v>0</v>
      </c>
      <c r="F24" s="156">
        <v>0</v>
      </c>
      <c r="H24" s="156">
        <v>0</v>
      </c>
      <c r="J24" s="156">
        <v>0</v>
      </c>
      <c r="L24" s="156">
        <v>0</v>
      </c>
      <c r="N24" s="170">
        <f>SUM(D24:M24)</f>
        <v>0</v>
      </c>
      <c r="O24" s="152"/>
      <c r="P24" s="156">
        <v>0</v>
      </c>
    </row>
    <row r="25" spans="1:16" ht="4.95" customHeight="1" thickBot="1" x14ac:dyDescent="0.3">
      <c r="B25" s="152"/>
      <c r="C25" s="137"/>
      <c r="O25" s="152"/>
    </row>
    <row r="26" spans="1:16" ht="15" customHeight="1" thickBot="1" x14ac:dyDescent="0.3">
      <c r="A26" s="35" t="s">
        <v>88</v>
      </c>
      <c r="B26" s="159"/>
      <c r="C26" s="56"/>
      <c r="D26" s="170">
        <f>SUM(D24+D22+D17+D14)</f>
        <v>94085.579999999987</v>
      </c>
      <c r="F26" s="170">
        <f>SUM(F24+F22+F17+F14)</f>
        <v>0</v>
      </c>
      <c r="H26" s="170">
        <f>SUM(H24+H22+H17+H14)</f>
        <v>0</v>
      </c>
      <c r="J26" s="170">
        <f>SUM(J24+J22+J17+J14)</f>
        <v>0</v>
      </c>
      <c r="L26" s="170">
        <f>SUM(L24+L22+L17+L14)</f>
        <v>0</v>
      </c>
      <c r="N26" s="170">
        <f t="shared" ref="N26" si="2">SUM(D26:M26)</f>
        <v>94085.579999999987</v>
      </c>
      <c r="O26" s="152"/>
      <c r="P26" s="170">
        <f>SUM(P24+P22+P17+P14)</f>
        <v>48026.46</v>
      </c>
    </row>
    <row r="27" spans="1:16" ht="4.95" customHeight="1" x14ac:dyDescent="0.25">
      <c r="B27" s="152"/>
      <c r="C27" s="137"/>
      <c r="O27" s="152"/>
    </row>
    <row r="28" spans="1:16" ht="15" customHeight="1" x14ac:dyDescent="0.25">
      <c r="A28" s="36" t="s">
        <v>89</v>
      </c>
      <c r="B28" s="152" t="s">
        <v>90</v>
      </c>
      <c r="C28" s="137"/>
      <c r="D28" s="222"/>
      <c r="E28" s="154"/>
      <c r="F28" s="162"/>
      <c r="G28" s="154"/>
      <c r="H28" s="162"/>
      <c r="I28" s="154"/>
      <c r="J28" s="162"/>
      <c r="K28" s="154"/>
      <c r="L28" s="162"/>
      <c r="N28" s="174">
        <f t="shared" si="1"/>
        <v>0</v>
      </c>
      <c r="O28" s="152"/>
      <c r="P28" s="162"/>
    </row>
    <row r="29" spans="1:16" ht="15" customHeight="1" x14ac:dyDescent="0.25">
      <c r="B29" s="152" t="s">
        <v>91</v>
      </c>
      <c r="C29" s="137"/>
      <c r="D29" s="162"/>
      <c r="E29" s="154"/>
      <c r="F29" s="162"/>
      <c r="G29" s="154"/>
      <c r="H29" s="162"/>
      <c r="I29" s="154"/>
      <c r="J29" s="162"/>
      <c r="K29" s="154"/>
      <c r="L29" s="162"/>
      <c r="M29" s="151">
        <f t="shared" ref="M29" si="3">SUM(M28)</f>
        <v>0</v>
      </c>
      <c r="N29" s="171">
        <f t="shared" si="1"/>
        <v>0</v>
      </c>
      <c r="O29" s="152"/>
      <c r="P29" s="162"/>
    </row>
    <row r="30" spans="1:16" ht="15" customHeight="1" thickBot="1" x14ac:dyDescent="0.3">
      <c r="B30" s="152" t="s">
        <v>75</v>
      </c>
      <c r="C30" s="36" t="s">
        <v>92</v>
      </c>
      <c r="D30" s="153"/>
      <c r="E30" s="154"/>
      <c r="F30" s="153"/>
      <c r="G30" s="154"/>
      <c r="H30" s="153"/>
      <c r="I30" s="154"/>
      <c r="J30" s="153"/>
      <c r="K30" s="154"/>
      <c r="L30" s="153"/>
      <c r="N30" s="173">
        <f t="shared" si="1"/>
        <v>0</v>
      </c>
      <c r="O30" s="152"/>
      <c r="P30" s="163">
        <v>21248.33</v>
      </c>
    </row>
    <row r="31" spans="1:16" ht="15" customHeight="1" thickBot="1" x14ac:dyDescent="0.3">
      <c r="B31" s="155" t="s">
        <v>77</v>
      </c>
      <c r="C31" s="36"/>
      <c r="D31" s="170">
        <f>SUM(D28:D30)</f>
        <v>0</v>
      </c>
      <c r="F31" s="170">
        <f>SUM(F28:F30)</f>
        <v>0</v>
      </c>
      <c r="H31" s="170">
        <f>SUM(H28:H30)</f>
        <v>0</v>
      </c>
      <c r="J31" s="170">
        <f>SUM(J28:J30)</f>
        <v>0</v>
      </c>
      <c r="L31" s="170">
        <f>SUM(L28:L30)</f>
        <v>0</v>
      </c>
      <c r="N31" s="170">
        <f>SUM(D31:M31)</f>
        <v>0</v>
      </c>
      <c r="O31" s="152"/>
      <c r="P31" s="170">
        <f>SUM(P28:P30)</f>
        <v>21248.33</v>
      </c>
    </row>
    <row r="32" spans="1:16" ht="4.95" customHeight="1" thickBot="1" x14ac:dyDescent="0.3">
      <c r="B32" s="155"/>
      <c r="C32" s="138"/>
      <c r="D32" s="160"/>
      <c r="F32" s="160"/>
      <c r="H32" s="160"/>
      <c r="J32" s="160"/>
      <c r="L32" s="83"/>
      <c r="N32" s="160"/>
      <c r="O32" s="152"/>
    </row>
    <row r="33" spans="1:22" ht="15" customHeight="1" thickBot="1" x14ac:dyDescent="0.3">
      <c r="A33" s="36" t="s">
        <v>93</v>
      </c>
      <c r="B33" s="152" t="s">
        <v>94</v>
      </c>
      <c r="C33" s="36" t="s">
        <v>95</v>
      </c>
      <c r="D33" s="156">
        <v>0</v>
      </c>
      <c r="F33" s="156">
        <v>0</v>
      </c>
      <c r="H33" s="156">
        <v>0</v>
      </c>
      <c r="J33" s="156">
        <v>0</v>
      </c>
      <c r="L33" s="156">
        <v>0</v>
      </c>
      <c r="N33" s="170">
        <f t="shared" si="1"/>
        <v>0</v>
      </c>
      <c r="O33" s="152"/>
      <c r="P33" s="156">
        <v>0</v>
      </c>
    </row>
    <row r="34" spans="1:22" ht="4.95" customHeight="1" thickBot="1" x14ac:dyDescent="0.3">
      <c r="B34" s="155"/>
      <c r="C34" s="138"/>
      <c r="D34" s="160"/>
      <c r="E34" s="160"/>
      <c r="N34" s="160"/>
      <c r="O34" s="152"/>
      <c r="P34" s="160"/>
    </row>
    <row r="35" spans="1:22" ht="15" customHeight="1" thickBot="1" x14ac:dyDescent="0.3">
      <c r="A35" s="35" t="s">
        <v>96</v>
      </c>
      <c r="B35" s="159"/>
      <c r="C35" s="56"/>
      <c r="D35" s="170">
        <f>SUM(D26+D31+D33)</f>
        <v>94085.579999999987</v>
      </c>
      <c r="F35" s="170">
        <f>SUM(F26+F31+F33)</f>
        <v>0</v>
      </c>
      <c r="H35" s="170">
        <f>SUM(H26+H31+H33)</f>
        <v>0</v>
      </c>
      <c r="J35" s="170">
        <f>SUM(J26+J31+J33)</f>
        <v>0</v>
      </c>
      <c r="L35" s="170">
        <f>SUM(L26+L31+L33)</f>
        <v>0</v>
      </c>
      <c r="N35" s="170">
        <f t="shared" si="1"/>
        <v>94085.579999999987</v>
      </c>
      <c r="O35" s="152"/>
      <c r="P35" s="170">
        <f>SUM(P26+P31+P33)</f>
        <v>69274.790000000008</v>
      </c>
    </row>
    <row r="36" spans="1:22" ht="15" customHeight="1" x14ac:dyDescent="0.25"/>
    <row r="37" spans="1:22" ht="15" customHeight="1" x14ac:dyDescent="0.25">
      <c r="A37" s="68" t="s">
        <v>97</v>
      </c>
      <c r="O37" s="152"/>
    </row>
    <row r="38" spans="1:22" ht="15" customHeight="1" x14ac:dyDescent="0.25">
      <c r="A38" s="36" t="s">
        <v>98</v>
      </c>
      <c r="B38" s="36" t="s">
        <v>99</v>
      </c>
      <c r="D38" s="162">
        <v>28578.21</v>
      </c>
      <c r="F38" s="162"/>
      <c r="H38" s="162"/>
      <c r="J38" s="162"/>
      <c r="L38" s="162"/>
      <c r="N38" s="171">
        <f t="shared" ref="N38:N42" si="4">SUM(D38:M38)</f>
        <v>28578.21</v>
      </c>
      <c r="O38" s="152"/>
      <c r="P38" s="162">
        <v>26950.799999999999</v>
      </c>
    </row>
    <row r="39" spans="1:22" ht="15" customHeight="1" x14ac:dyDescent="0.25">
      <c r="B39" s="36" t="s">
        <v>100</v>
      </c>
      <c r="D39" s="162"/>
      <c r="F39" s="162"/>
      <c r="H39" s="162"/>
      <c r="J39" s="162"/>
      <c r="L39" s="162"/>
      <c r="N39" s="171">
        <f t="shared" si="4"/>
        <v>0</v>
      </c>
      <c r="O39" s="152"/>
      <c r="P39" s="162"/>
    </row>
    <row r="40" spans="1:22" ht="15" customHeight="1" x14ac:dyDescent="0.25">
      <c r="B40" s="36" t="s">
        <v>101</v>
      </c>
      <c r="D40" s="162">
        <v>900</v>
      </c>
      <c r="F40" s="162"/>
      <c r="H40" s="162"/>
      <c r="J40" s="162"/>
      <c r="L40" s="162"/>
      <c r="N40" s="171">
        <f t="shared" si="4"/>
        <v>900</v>
      </c>
      <c r="O40" s="152"/>
      <c r="P40" s="162">
        <v>1000</v>
      </c>
    </row>
    <row r="41" spans="1:22" ht="15" customHeight="1" thickBot="1" x14ac:dyDescent="0.3">
      <c r="B41" s="36" t="s">
        <v>102</v>
      </c>
      <c r="D41" s="153"/>
      <c r="F41" s="153"/>
      <c r="H41" s="153"/>
      <c r="J41" s="153"/>
      <c r="L41" s="153"/>
      <c r="N41" s="174">
        <f t="shared" si="4"/>
        <v>0</v>
      </c>
      <c r="O41" s="152"/>
      <c r="P41" s="153"/>
    </row>
    <row r="42" spans="1:22" ht="15" customHeight="1" thickBot="1" x14ac:dyDescent="0.3">
      <c r="B42" s="155" t="s">
        <v>77</v>
      </c>
      <c r="C42" s="139"/>
      <c r="D42" s="170">
        <f>SUM(D38:D41)</f>
        <v>29478.21</v>
      </c>
      <c r="F42" s="170">
        <f>SUM(F38:F41)</f>
        <v>0</v>
      </c>
      <c r="H42" s="170">
        <f>SUM(H38:H41)</f>
        <v>0</v>
      </c>
      <c r="J42" s="170">
        <f>SUM(J38:J41)</f>
        <v>0</v>
      </c>
      <c r="L42" s="170">
        <f>SUM(L38:L41)</f>
        <v>0</v>
      </c>
      <c r="N42" s="170">
        <f t="shared" si="4"/>
        <v>29478.21</v>
      </c>
      <c r="O42" s="152"/>
      <c r="P42" s="170">
        <f>SUM(P38:P41)</f>
        <v>27950.799999999999</v>
      </c>
      <c r="V42" s="36">
        <v>3276</v>
      </c>
    </row>
    <row r="43" spans="1:22" ht="15" customHeight="1" thickBot="1" x14ac:dyDescent="0.3">
      <c r="B43" s="155"/>
      <c r="C43" s="139"/>
      <c r="D43" s="83"/>
      <c r="F43" s="83"/>
      <c r="H43" s="83"/>
      <c r="J43" s="83"/>
      <c r="L43" s="83"/>
      <c r="N43" s="83"/>
      <c r="O43" s="152"/>
      <c r="P43" s="83"/>
    </row>
    <row r="44" spans="1:22" ht="15" customHeight="1" thickBot="1" x14ac:dyDescent="0.3">
      <c r="A44" s="36" t="s">
        <v>103</v>
      </c>
      <c r="B44" s="36" t="s">
        <v>104</v>
      </c>
      <c r="D44" s="156">
        <v>3276</v>
      </c>
      <c r="F44" s="156">
        <v>0</v>
      </c>
      <c r="H44" s="156">
        <v>0</v>
      </c>
      <c r="J44" s="156">
        <v>0</v>
      </c>
      <c r="L44" s="156">
        <v>0</v>
      </c>
      <c r="N44" s="170">
        <f t="shared" ref="N44" si="5">SUM(D44:M44)</f>
        <v>3276</v>
      </c>
      <c r="O44" s="152"/>
      <c r="P44" s="156">
        <v>3237</v>
      </c>
    </row>
    <row r="45" spans="1:22" ht="4.95" customHeight="1" x14ac:dyDescent="0.25">
      <c r="O45" s="152"/>
    </row>
    <row r="46" spans="1:22" ht="15" customHeight="1" x14ac:dyDescent="0.25">
      <c r="A46" s="36" t="s">
        <v>105</v>
      </c>
      <c r="B46" s="36" t="s">
        <v>106</v>
      </c>
      <c r="D46" s="162"/>
      <c r="F46" s="162"/>
      <c r="H46" s="162"/>
      <c r="J46" s="162"/>
      <c r="L46" s="162"/>
      <c r="N46" s="171">
        <f t="shared" ref="N46:N52" si="6">SUM(D46:M46)</f>
        <v>0</v>
      </c>
      <c r="O46" s="152"/>
      <c r="P46" s="162"/>
    </row>
    <row r="47" spans="1:22" ht="15" customHeight="1" x14ac:dyDescent="0.25">
      <c r="B47" s="36" t="s">
        <v>107</v>
      </c>
      <c r="D47" s="162">
        <v>2099.31</v>
      </c>
      <c r="F47" s="162"/>
      <c r="H47" s="162"/>
      <c r="J47" s="162"/>
      <c r="L47" s="162"/>
      <c r="N47" s="171">
        <f t="shared" si="6"/>
        <v>2099.31</v>
      </c>
      <c r="O47" s="152"/>
      <c r="P47" s="162">
        <v>2062.0500000000002</v>
      </c>
    </row>
    <row r="48" spans="1:22" ht="15" customHeight="1" x14ac:dyDescent="0.25">
      <c r="B48" s="36" t="s">
        <v>108</v>
      </c>
      <c r="D48" s="162">
        <v>11164.07</v>
      </c>
      <c r="F48" s="162"/>
      <c r="H48" s="162"/>
      <c r="J48" s="162"/>
      <c r="L48" s="162"/>
      <c r="N48" s="171">
        <f t="shared" si="6"/>
        <v>11164.07</v>
      </c>
      <c r="O48" s="152"/>
      <c r="P48" s="162">
        <v>8893.85</v>
      </c>
    </row>
    <row r="49" spans="1:16" ht="15" customHeight="1" x14ac:dyDescent="0.25">
      <c r="B49" s="36" t="s">
        <v>109</v>
      </c>
      <c r="D49" s="162">
        <v>2315.84</v>
      </c>
      <c r="F49" s="162"/>
      <c r="H49" s="162"/>
      <c r="J49" s="162"/>
      <c r="L49" s="162"/>
      <c r="N49" s="171">
        <f t="shared" si="6"/>
        <v>2315.84</v>
      </c>
      <c r="O49" s="152"/>
      <c r="P49" s="162">
        <v>4582.4799999999996</v>
      </c>
    </row>
    <row r="50" spans="1:16" ht="15" customHeight="1" x14ac:dyDescent="0.25">
      <c r="B50" s="36" t="s">
        <v>110</v>
      </c>
      <c r="D50" s="162">
        <v>4391.67</v>
      </c>
      <c r="F50" s="162"/>
      <c r="H50" s="162"/>
      <c r="J50" s="162"/>
      <c r="L50" s="162"/>
      <c r="N50" s="171">
        <f t="shared" si="6"/>
        <v>4391.67</v>
      </c>
      <c r="O50" s="152"/>
      <c r="P50" s="162">
        <v>4495.71</v>
      </c>
    </row>
    <row r="51" spans="1:16" ht="15" customHeight="1" thickBot="1" x14ac:dyDescent="0.3">
      <c r="B51" s="36" t="s">
        <v>75</v>
      </c>
      <c r="C51" s="36" t="s">
        <v>111</v>
      </c>
      <c r="D51" s="153">
        <v>4330.21</v>
      </c>
      <c r="F51" s="153"/>
      <c r="H51" s="153"/>
      <c r="J51" s="153"/>
      <c r="L51" s="153"/>
      <c r="N51" s="174">
        <f t="shared" si="6"/>
        <v>4330.21</v>
      </c>
      <c r="O51" s="152"/>
      <c r="P51" s="153">
        <v>3810.14</v>
      </c>
    </row>
    <row r="52" spans="1:16" ht="15" customHeight="1" thickBot="1" x14ac:dyDescent="0.3">
      <c r="B52" s="155" t="s">
        <v>77</v>
      </c>
      <c r="C52" s="36"/>
      <c r="D52" s="170">
        <f>SUM(D46:D51)</f>
        <v>24301.1</v>
      </c>
      <c r="E52" s="160"/>
      <c r="F52" s="170">
        <f>SUM(F46:F51)</f>
        <v>0</v>
      </c>
      <c r="G52" s="160"/>
      <c r="H52" s="170">
        <f>SUM(H46:H51)</f>
        <v>0</v>
      </c>
      <c r="I52" s="160"/>
      <c r="J52" s="170">
        <f>SUM(J46:J51)</f>
        <v>0</v>
      </c>
      <c r="K52" s="160"/>
      <c r="L52" s="170">
        <f>SUM(L46:L51)</f>
        <v>0</v>
      </c>
      <c r="M52" s="160"/>
      <c r="N52" s="170">
        <f t="shared" si="6"/>
        <v>24301.1</v>
      </c>
      <c r="O52" s="152"/>
      <c r="P52" s="170">
        <f>SUM(P46:P51)</f>
        <v>23844.23</v>
      </c>
    </row>
    <row r="53" spans="1:16" ht="15" customHeight="1" x14ac:dyDescent="0.25">
      <c r="A53" s="36" t="s">
        <v>75</v>
      </c>
      <c r="B53" s="36" t="s">
        <v>112</v>
      </c>
      <c r="D53" s="167">
        <v>204</v>
      </c>
      <c r="F53" s="167"/>
      <c r="H53" s="167"/>
      <c r="J53" s="167"/>
      <c r="L53" s="167"/>
      <c r="N53" s="226">
        <f t="shared" ref="N53:N58" si="7">SUM(D53:M53)</f>
        <v>204</v>
      </c>
      <c r="O53" s="152"/>
      <c r="P53" s="167">
        <v>102</v>
      </c>
    </row>
    <row r="54" spans="1:16" ht="15" customHeight="1" x14ac:dyDescent="0.25">
      <c r="B54" s="36" t="s">
        <v>113</v>
      </c>
      <c r="C54" s="36" t="s">
        <v>114</v>
      </c>
      <c r="D54" s="162">
        <v>140</v>
      </c>
      <c r="F54" s="162"/>
      <c r="H54" s="162"/>
      <c r="J54" s="162"/>
      <c r="L54" s="162"/>
      <c r="N54" s="171">
        <f t="shared" si="7"/>
        <v>140</v>
      </c>
      <c r="O54" s="152"/>
      <c r="P54" s="162">
        <v>113</v>
      </c>
    </row>
    <row r="55" spans="1:16" ht="15" customHeight="1" x14ac:dyDescent="0.25">
      <c r="B55" s="36" t="s">
        <v>115</v>
      </c>
      <c r="D55" s="162">
        <v>10</v>
      </c>
      <c r="F55" s="162"/>
      <c r="H55" s="162"/>
      <c r="J55" s="162"/>
      <c r="L55" s="162"/>
      <c r="N55" s="171">
        <f t="shared" si="7"/>
        <v>10</v>
      </c>
      <c r="O55" s="152"/>
      <c r="P55" s="162"/>
    </row>
    <row r="56" spans="1:16" ht="15" customHeight="1" x14ac:dyDescent="0.25">
      <c r="B56" s="36" t="s">
        <v>84</v>
      </c>
      <c r="C56" s="36" t="s">
        <v>116</v>
      </c>
      <c r="D56" s="162">
        <v>770.84</v>
      </c>
      <c r="F56" s="162"/>
      <c r="H56" s="162"/>
      <c r="J56" s="162"/>
      <c r="L56" s="162"/>
      <c r="N56" s="171">
        <f t="shared" si="7"/>
        <v>770.84</v>
      </c>
      <c r="O56" s="152"/>
      <c r="P56" s="162">
        <v>1603.68</v>
      </c>
    </row>
    <row r="57" spans="1:16" ht="15" customHeight="1" thickBot="1" x14ac:dyDescent="0.3">
      <c r="B57" s="36" t="s">
        <v>117</v>
      </c>
      <c r="D57" s="153"/>
      <c r="F57" s="153"/>
      <c r="H57" s="153"/>
      <c r="J57" s="153"/>
      <c r="L57" s="153"/>
      <c r="N57" s="174">
        <f t="shared" si="7"/>
        <v>0</v>
      </c>
      <c r="O57" s="152"/>
      <c r="P57" s="153"/>
    </row>
    <row r="58" spans="1:16" ht="15" customHeight="1" thickBot="1" x14ac:dyDescent="0.3">
      <c r="B58" s="155" t="s">
        <v>77</v>
      </c>
      <c r="C58" s="138"/>
      <c r="D58" s="170">
        <f>SUM(D53:D57)</f>
        <v>1124.8400000000001</v>
      </c>
      <c r="E58" s="160"/>
      <c r="F58" s="170">
        <f>SUM(F53:F57)</f>
        <v>0</v>
      </c>
      <c r="G58" s="160"/>
      <c r="H58" s="170">
        <f>SUM(H53:H57)</f>
        <v>0</v>
      </c>
      <c r="I58" s="160"/>
      <c r="J58" s="170">
        <f>SUM(J53:J57)</f>
        <v>0</v>
      </c>
      <c r="K58" s="160"/>
      <c r="L58" s="170">
        <f>SUM(L53:L57)</f>
        <v>0</v>
      </c>
      <c r="M58" s="160"/>
      <c r="N58" s="170">
        <f t="shared" si="7"/>
        <v>1124.8400000000001</v>
      </c>
      <c r="O58" s="152"/>
      <c r="P58" s="170">
        <f>SUM(P53:P57)</f>
        <v>1818.68</v>
      </c>
    </row>
    <row r="59" spans="1:16" ht="4.95" customHeight="1" thickBot="1" x14ac:dyDescent="0.3"/>
    <row r="60" spans="1:16" ht="15" customHeight="1" thickBot="1" x14ac:dyDescent="0.3">
      <c r="A60" s="36" t="s">
        <v>87</v>
      </c>
      <c r="B60" s="36" t="s">
        <v>100</v>
      </c>
      <c r="D60" s="156">
        <v>0</v>
      </c>
      <c r="F60" s="156">
        <v>0</v>
      </c>
      <c r="H60" s="156">
        <v>0</v>
      </c>
      <c r="J60" s="156">
        <v>0</v>
      </c>
      <c r="L60" s="156">
        <v>0</v>
      </c>
      <c r="N60" s="170">
        <f>SUM(D60:M60)</f>
        <v>0</v>
      </c>
      <c r="O60" s="152"/>
      <c r="P60" s="156">
        <v>0</v>
      </c>
    </row>
    <row r="61" spans="1:16" ht="4.95" customHeight="1" x14ac:dyDescent="0.25">
      <c r="O61" s="152"/>
    </row>
    <row r="62" spans="1:16" ht="15" customHeight="1" x14ac:dyDescent="0.25">
      <c r="A62" s="36" t="s">
        <v>118</v>
      </c>
      <c r="B62" s="36" t="s">
        <v>119</v>
      </c>
      <c r="D62" s="162"/>
      <c r="F62" s="162"/>
      <c r="H62" s="162"/>
      <c r="J62" s="162"/>
      <c r="L62" s="162"/>
      <c r="N62" s="171">
        <f>SUM(D62:M62)</f>
        <v>0</v>
      </c>
      <c r="O62" s="152"/>
      <c r="P62" s="162"/>
    </row>
    <row r="63" spans="1:16" ht="15" customHeight="1" x14ac:dyDescent="0.25">
      <c r="B63" s="36" t="s">
        <v>120</v>
      </c>
      <c r="D63" s="222">
        <v>3482</v>
      </c>
      <c r="F63" s="162"/>
      <c r="H63" s="162"/>
      <c r="J63" s="162"/>
      <c r="L63" s="162"/>
      <c r="N63" s="171">
        <f>SUM(D63:M63)</f>
        <v>3482</v>
      </c>
      <c r="O63" s="152"/>
      <c r="P63" s="162">
        <v>2882</v>
      </c>
    </row>
    <row r="64" spans="1:16" ht="15" customHeight="1" thickBot="1" x14ac:dyDescent="0.3">
      <c r="B64" s="36" t="s">
        <v>121</v>
      </c>
      <c r="C64" s="36" t="s">
        <v>122</v>
      </c>
      <c r="D64" s="153"/>
      <c r="F64" s="153"/>
      <c r="H64" s="153"/>
      <c r="J64" s="153"/>
      <c r="L64" s="153"/>
      <c r="N64" s="174">
        <f>SUM(D64:M64)</f>
        <v>0</v>
      </c>
      <c r="O64" s="152"/>
      <c r="P64" s="153"/>
    </row>
    <row r="65" spans="1:16" ht="15" customHeight="1" thickBot="1" x14ac:dyDescent="0.3">
      <c r="B65" s="39" t="s">
        <v>77</v>
      </c>
      <c r="C65" s="140"/>
      <c r="D65" s="170">
        <f>SUM(D62:D64)</f>
        <v>3482</v>
      </c>
      <c r="E65" s="160"/>
      <c r="F65" s="170">
        <f>SUM(F62:F64)</f>
        <v>0</v>
      </c>
      <c r="G65" s="160"/>
      <c r="H65" s="170">
        <f>SUM(H62:H64)</f>
        <v>0</v>
      </c>
      <c r="I65" s="160"/>
      <c r="J65" s="170">
        <f>SUM(J62:J64)</f>
        <v>0</v>
      </c>
      <c r="K65" s="160"/>
      <c r="L65" s="170">
        <f>SUM(L62:L64)</f>
        <v>0</v>
      </c>
      <c r="M65" s="160"/>
      <c r="N65" s="170">
        <f>SUM(D65:M65)</f>
        <v>3482</v>
      </c>
      <c r="O65" s="152"/>
      <c r="P65" s="170">
        <f>SUM(P62:P64)</f>
        <v>2882</v>
      </c>
    </row>
    <row r="66" spans="1:16" ht="4.95" customHeight="1" thickBot="1" x14ac:dyDescent="0.3"/>
    <row r="67" spans="1:16" ht="15" customHeight="1" thickBot="1" x14ac:dyDescent="0.3">
      <c r="A67" s="35" t="s">
        <v>123</v>
      </c>
      <c r="D67" s="170">
        <f>SUM(D65+D60+D58+D52+D44+D42)</f>
        <v>61662.149999999994</v>
      </c>
      <c r="E67" s="83"/>
      <c r="F67" s="170">
        <f>SUM(F65+F60+F58+F52+F44+F42)</f>
        <v>0</v>
      </c>
      <c r="G67" s="83"/>
      <c r="H67" s="170">
        <f>SUM(H65+H60+H58+H52+H44+H42)</f>
        <v>0</v>
      </c>
      <c r="I67" s="83"/>
      <c r="J67" s="170">
        <f>SUM(J65+J60+J58+J52+J44+J42)</f>
        <v>0</v>
      </c>
      <c r="K67" s="83"/>
      <c r="L67" s="170">
        <f>SUM(L65+L60+L58+L52+L44+L42)</f>
        <v>0</v>
      </c>
      <c r="M67" s="83"/>
      <c r="N67" s="170">
        <f>SUM(D67:M67)</f>
        <v>61662.149999999994</v>
      </c>
      <c r="O67" s="152"/>
      <c r="P67" s="170">
        <f>SUM(P65+P60+P58+P52+P44+P42)</f>
        <v>59732.71</v>
      </c>
    </row>
    <row r="68" spans="1:16" ht="4.95" customHeight="1" thickBot="1" x14ac:dyDescent="0.3"/>
    <row r="69" spans="1:16" ht="15" customHeight="1" thickBot="1" x14ac:dyDescent="0.3">
      <c r="A69" s="36" t="s">
        <v>89</v>
      </c>
      <c r="B69" s="36" t="s">
        <v>124</v>
      </c>
      <c r="C69" s="36" t="s">
        <v>125</v>
      </c>
      <c r="D69" s="156">
        <v>4727</v>
      </c>
      <c r="F69" s="156">
        <v>0</v>
      </c>
      <c r="H69" s="156">
        <v>0</v>
      </c>
      <c r="J69" s="156">
        <v>0</v>
      </c>
      <c r="L69" s="156">
        <v>0</v>
      </c>
      <c r="N69" s="170">
        <f>SUM(D69:M69)</f>
        <v>4727</v>
      </c>
      <c r="O69" s="152"/>
      <c r="P69" s="156">
        <v>13164.74</v>
      </c>
    </row>
    <row r="70" spans="1:16" ht="4.95" customHeight="1" thickBot="1" x14ac:dyDescent="0.3">
      <c r="O70" s="152"/>
    </row>
    <row r="71" spans="1:16" ht="15" customHeight="1" thickBot="1" x14ac:dyDescent="0.3">
      <c r="A71" s="36" t="s">
        <v>60</v>
      </c>
      <c r="B71" s="36" t="s">
        <v>94</v>
      </c>
      <c r="C71" s="36" t="s">
        <v>126</v>
      </c>
      <c r="D71" s="156">
        <v>2005</v>
      </c>
      <c r="F71" s="156">
        <v>0</v>
      </c>
      <c r="H71" s="156">
        <v>0</v>
      </c>
      <c r="J71" s="156">
        <v>0</v>
      </c>
      <c r="L71" s="156">
        <v>0</v>
      </c>
      <c r="N71" s="170">
        <f>SUM(D71:M71)</f>
        <v>2005</v>
      </c>
      <c r="O71" s="152"/>
      <c r="P71" s="156">
        <v>0</v>
      </c>
    </row>
    <row r="72" spans="1:16" ht="4.95" customHeight="1" thickBot="1" x14ac:dyDescent="0.3">
      <c r="B72" s="152"/>
      <c r="C72" s="137"/>
      <c r="O72" s="152"/>
    </row>
    <row r="73" spans="1:16" ht="15" customHeight="1" thickBot="1" x14ac:dyDescent="0.3">
      <c r="A73" s="35" t="s">
        <v>127</v>
      </c>
      <c r="D73" s="170">
        <f>SUM(D71+D69+D67)</f>
        <v>68394.149999999994</v>
      </c>
      <c r="E73" s="83"/>
      <c r="F73" s="170">
        <f>SUM(F71+F69+F67)</f>
        <v>0</v>
      </c>
      <c r="G73" s="83"/>
      <c r="H73" s="170">
        <f>SUM(H71+H69+H67)</f>
        <v>0</v>
      </c>
      <c r="I73" s="83"/>
      <c r="J73" s="170">
        <f>SUM(J71+J69+J67)</f>
        <v>0</v>
      </c>
      <c r="K73" s="83"/>
      <c r="L73" s="170">
        <f>SUM(L71+L69+L67)</f>
        <v>0</v>
      </c>
      <c r="M73" s="83"/>
      <c r="N73" s="170">
        <f>SUM(D73:M73)</f>
        <v>68394.149999999994</v>
      </c>
      <c r="O73" s="152"/>
      <c r="P73" s="170">
        <f>SUM(P71+P69+P67)</f>
        <v>72897.45</v>
      </c>
    </row>
    <row r="74" spans="1:16" ht="15" customHeight="1" x14ac:dyDescent="0.25"/>
    <row r="75" spans="1:16" ht="15" customHeight="1" thickBot="1" x14ac:dyDescent="0.3"/>
    <row r="76" spans="1:16" ht="15" customHeight="1" x14ac:dyDescent="0.25">
      <c r="A76" s="35" t="s">
        <v>128</v>
      </c>
      <c r="B76" s="36" t="s">
        <v>129</v>
      </c>
      <c r="D76" s="178">
        <f>D35-D73</f>
        <v>25691.429999999993</v>
      </c>
      <c r="E76" s="83"/>
      <c r="F76" s="177">
        <f>F35-F73</f>
        <v>0</v>
      </c>
      <c r="G76" s="83"/>
      <c r="H76" s="177">
        <f>H35-H73</f>
        <v>0</v>
      </c>
      <c r="I76" s="83"/>
      <c r="J76" s="177">
        <f>J35-J73</f>
        <v>0</v>
      </c>
      <c r="K76" s="83"/>
      <c r="L76" s="177">
        <f>L35-L73</f>
        <v>0</v>
      </c>
      <c r="M76" s="83"/>
      <c r="N76" s="178">
        <f>SUM(D76:M76)</f>
        <v>25691.429999999993</v>
      </c>
      <c r="O76" s="152"/>
      <c r="P76" s="177">
        <f>P35-P73</f>
        <v>-3622.6599999999889</v>
      </c>
    </row>
    <row r="77" spans="1:16" ht="15" customHeight="1" x14ac:dyDescent="0.25">
      <c r="A77" s="36" t="s">
        <v>130</v>
      </c>
      <c r="D77" s="223">
        <v>7678.45</v>
      </c>
      <c r="F77" s="175">
        <v>0</v>
      </c>
      <c r="H77" s="175">
        <v>0</v>
      </c>
      <c r="J77" s="175">
        <v>0</v>
      </c>
      <c r="L77" s="175">
        <v>0</v>
      </c>
      <c r="N77" s="224">
        <f>SUM(D77:M77)</f>
        <v>7678.45</v>
      </c>
      <c r="O77" s="152"/>
      <c r="P77" s="175">
        <v>0</v>
      </c>
    </row>
    <row r="78" spans="1:16" ht="15" customHeight="1" thickBot="1" x14ac:dyDescent="0.3">
      <c r="A78" s="36" t="s">
        <v>131</v>
      </c>
      <c r="D78" s="176">
        <v>0</v>
      </c>
      <c r="F78" s="176">
        <v>0</v>
      </c>
      <c r="H78" s="176">
        <v>0</v>
      </c>
      <c r="J78" s="176">
        <v>0</v>
      </c>
      <c r="L78" s="176">
        <v>0</v>
      </c>
      <c r="N78" s="179">
        <f>SUM(D78:M78)</f>
        <v>0</v>
      </c>
      <c r="O78" s="152"/>
      <c r="P78" s="176">
        <v>0</v>
      </c>
    </row>
    <row r="79" spans="1:16" ht="15" customHeight="1" thickBot="1" x14ac:dyDescent="0.3">
      <c r="A79" s="35" t="s">
        <v>132</v>
      </c>
      <c r="B79" s="35"/>
      <c r="C79" s="49"/>
      <c r="D79" s="170">
        <f>SUM(D76:D78)</f>
        <v>33369.87999999999</v>
      </c>
      <c r="E79" s="83"/>
      <c r="F79" s="170">
        <f>SUM(F76:F78)</f>
        <v>0</v>
      </c>
      <c r="G79" s="83"/>
      <c r="H79" s="170">
        <f>SUM(H76:H78)</f>
        <v>0</v>
      </c>
      <c r="I79" s="83"/>
      <c r="J79" s="170">
        <f>SUM(J76:J78)</f>
        <v>0</v>
      </c>
      <c r="K79" s="83"/>
      <c r="L79" s="170">
        <f>SUM(L76:L78)</f>
        <v>0</v>
      </c>
      <c r="M79" s="83"/>
      <c r="N79" s="170">
        <f>SUM(D79:M79)</f>
        <v>33369.87999999999</v>
      </c>
      <c r="P79" s="170">
        <f>SUM(P76:P78)</f>
        <v>-3622.6599999999889</v>
      </c>
    </row>
    <row r="80" spans="1:16" ht="12" customHeight="1" x14ac:dyDescent="0.25"/>
    <row r="81" spans="1:1" ht="12" customHeight="1" x14ac:dyDescent="0.25"/>
    <row r="83" spans="1:1" x14ac:dyDescent="0.25">
      <c r="A83" s="1" t="s">
        <v>133</v>
      </c>
    </row>
    <row r="84" spans="1:1" ht="12" customHeight="1" x14ac:dyDescent="0.25">
      <c r="A84" s="1" t="s">
        <v>134</v>
      </c>
    </row>
    <row r="85" spans="1:1" ht="14.25" customHeight="1" x14ac:dyDescent="0.25"/>
    <row r="87" spans="1:1" ht="15" customHeight="1" x14ac:dyDescent="0.25"/>
    <row r="89" spans="1:1" ht="14.25" customHeight="1" x14ac:dyDescent="0.25"/>
    <row r="91" spans="1:1" ht="15.75" customHeight="1" x14ac:dyDescent="0.25"/>
  </sheetData>
  <mergeCells count="2">
    <mergeCell ref="A2:C2"/>
    <mergeCell ref="L2:N2"/>
  </mergeCells>
  <phoneticPr fontId="0" type="noConversion"/>
  <pageMargins left="0.7" right="0.7" top="0.75" bottom="0.75" header="0.3" footer="0.3"/>
  <pageSetup paperSize="9" scale="58" orientation="portrait" r:id="rId1"/>
  <headerFooter alignWithMargins="0"/>
  <colBreaks count="1" manualBreakCount="1">
    <brk id="19" max="8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BE703C-06EC-4778-9641-62C697D4D8E8}">
  <sheetPr>
    <tabColor rgb="FF92D050"/>
    <pageSetUpPr fitToPage="1"/>
  </sheetPr>
  <dimension ref="A1:W74"/>
  <sheetViews>
    <sheetView zoomScaleNormal="100" workbookViewId="0">
      <selection activeCell="R57" sqref="R57"/>
    </sheetView>
  </sheetViews>
  <sheetFormatPr defaultRowHeight="13.2" x14ac:dyDescent="0.25"/>
  <cols>
    <col min="1" max="1" width="14.6640625" customWidth="1"/>
    <col min="2" max="2" width="11.5546875" customWidth="1"/>
    <col min="3" max="3" width="11.6640625" customWidth="1"/>
    <col min="4" max="4" width="0.88671875" customWidth="1"/>
    <col min="5" max="5" width="11.6640625" customWidth="1"/>
    <col min="6" max="6" width="0.5546875" customWidth="1"/>
    <col min="7" max="7" width="11.6640625" customWidth="1"/>
    <col min="8" max="8" width="1" customWidth="1"/>
    <col min="9" max="9" width="11.6640625" customWidth="1"/>
    <col min="10" max="10" width="0.6640625" customWidth="1"/>
    <col min="11" max="11" width="11.6640625" customWidth="1"/>
    <col min="12" max="12" width="0.6640625" customWidth="1"/>
    <col min="13" max="13" width="11.6640625" customWidth="1"/>
    <col min="14" max="14" width="1" customWidth="1"/>
    <col min="15" max="15" width="11.6640625" customWidth="1"/>
    <col min="16" max="16" width="1" customWidth="1"/>
    <col min="17" max="17" width="13.33203125" customWidth="1"/>
    <col min="18" max="18" width="11.6640625" customWidth="1"/>
  </cols>
  <sheetData>
    <row r="1" spans="1:21" x14ac:dyDescent="0.25">
      <c r="A1" s="157" t="s">
        <v>54</v>
      </c>
    </row>
    <row r="2" spans="1:21" x14ac:dyDescent="0.25">
      <c r="A2" s="1" t="str">
        <f>'OSCR Receipt &amp; Pay''ts Detail p8'!A2</f>
        <v>Corstorphine Community Church</v>
      </c>
      <c r="B2" s="1"/>
      <c r="C2" s="1"/>
      <c r="D2" s="1"/>
      <c r="E2" s="1"/>
      <c r="F2" s="1"/>
      <c r="G2" s="1"/>
      <c r="H2" s="1"/>
      <c r="I2" s="1"/>
      <c r="J2" s="1"/>
      <c r="K2" s="1"/>
      <c r="L2" s="1"/>
      <c r="M2" s="1"/>
      <c r="N2" s="1"/>
      <c r="O2" s="11">
        <f>'OSCR Receipt &amp; Pay''ts Detail p8'!N2</f>
        <v>0</v>
      </c>
      <c r="P2" s="1"/>
      <c r="Q2" s="1"/>
      <c r="R2" s="11" t="s">
        <v>135</v>
      </c>
    </row>
    <row r="3" spans="1:21" x14ac:dyDescent="0.25">
      <c r="A3" s="1"/>
      <c r="B3" s="1"/>
      <c r="C3" s="1"/>
      <c r="D3" s="1"/>
      <c r="E3" s="1"/>
      <c r="F3" s="1"/>
      <c r="G3" s="1"/>
      <c r="H3" s="1"/>
      <c r="I3" s="1"/>
      <c r="J3" s="1"/>
      <c r="K3" s="1"/>
      <c r="L3" s="1"/>
      <c r="M3" s="1"/>
      <c r="N3" s="1"/>
      <c r="O3" s="5"/>
      <c r="P3" s="1"/>
      <c r="Q3" s="1"/>
      <c r="R3" s="5"/>
    </row>
    <row r="4" spans="1:21" x14ac:dyDescent="0.25">
      <c r="A4" s="1" t="s">
        <v>136</v>
      </c>
      <c r="B4" s="1"/>
      <c r="C4" s="1"/>
      <c r="D4" s="1"/>
      <c r="E4" s="1"/>
      <c r="F4" s="1"/>
      <c r="G4" s="1"/>
      <c r="H4" s="1"/>
      <c r="I4" s="1"/>
      <c r="J4" s="1"/>
      <c r="K4" s="5"/>
      <c r="L4" s="5"/>
      <c r="M4" s="5"/>
      <c r="N4" s="5"/>
      <c r="O4" s="5"/>
      <c r="P4" s="5"/>
      <c r="Q4" s="5"/>
      <c r="R4" s="5"/>
    </row>
    <row r="5" spans="1:21" ht="13.8" thickBot="1" x14ac:dyDescent="0.3">
      <c r="A5" s="5"/>
      <c r="B5" s="5"/>
      <c r="C5" s="5"/>
      <c r="D5" s="5"/>
      <c r="E5" s="5"/>
      <c r="F5" s="5"/>
      <c r="G5" s="5"/>
      <c r="H5" s="5"/>
      <c r="I5" s="5"/>
      <c r="J5" s="5"/>
      <c r="K5" s="5"/>
      <c r="L5" s="5"/>
      <c r="M5" s="5"/>
      <c r="N5" s="5"/>
      <c r="O5" s="5"/>
      <c r="P5" s="5"/>
      <c r="Q5" s="5"/>
      <c r="R5" s="5"/>
      <c r="S5" s="3"/>
      <c r="T5" s="3"/>
    </row>
    <row r="6" spans="1:21" x14ac:dyDescent="0.25">
      <c r="A6" s="15" t="s">
        <v>137</v>
      </c>
      <c r="B6" s="12" t="s">
        <v>138</v>
      </c>
      <c r="C6" s="12" t="s">
        <v>139</v>
      </c>
      <c r="D6" s="7"/>
      <c r="E6" s="17" t="s">
        <v>69</v>
      </c>
      <c r="F6" s="2"/>
      <c r="G6" s="17" t="s">
        <v>140</v>
      </c>
      <c r="H6" s="2"/>
      <c r="I6" s="17" t="s">
        <v>141</v>
      </c>
      <c r="J6" s="2"/>
      <c r="K6" s="12" t="s">
        <v>142</v>
      </c>
      <c r="L6" s="2"/>
      <c r="M6" s="12" t="s">
        <v>143</v>
      </c>
      <c r="N6" s="2"/>
      <c r="O6" s="12" t="s">
        <v>144</v>
      </c>
      <c r="P6" s="2"/>
      <c r="Q6" s="234" t="s">
        <v>145</v>
      </c>
      <c r="R6" s="235"/>
      <c r="S6" s="3"/>
    </row>
    <row r="7" spans="1:21" x14ac:dyDescent="0.25">
      <c r="A7" s="16"/>
      <c r="B7" s="13" t="s">
        <v>146</v>
      </c>
      <c r="C7" s="13" t="s">
        <v>147</v>
      </c>
      <c r="D7" s="7"/>
      <c r="E7" s="13">
        <v>2025</v>
      </c>
      <c r="F7" s="2"/>
      <c r="G7" s="13">
        <v>2025</v>
      </c>
      <c r="H7" s="2"/>
      <c r="I7" s="19" t="s">
        <v>148</v>
      </c>
      <c r="J7" s="2"/>
      <c r="K7" s="13" t="s">
        <v>149</v>
      </c>
      <c r="L7" s="2"/>
      <c r="M7" s="13" t="s">
        <v>150</v>
      </c>
      <c r="N7" s="2"/>
      <c r="O7" s="13" t="s">
        <v>151</v>
      </c>
      <c r="P7" s="2"/>
      <c r="Q7" s="236" t="s">
        <v>152</v>
      </c>
      <c r="R7" s="237"/>
    </row>
    <row r="8" spans="1:21" ht="13.8" thickBot="1" x14ac:dyDescent="0.3">
      <c r="A8" s="50"/>
      <c r="B8" s="50"/>
      <c r="C8" s="14" t="s">
        <v>153</v>
      </c>
      <c r="D8" s="7"/>
      <c r="E8" s="18" t="s">
        <v>153</v>
      </c>
      <c r="F8" s="8"/>
      <c r="G8" s="18" t="s">
        <v>153</v>
      </c>
      <c r="H8" s="8"/>
      <c r="I8" s="18" t="s">
        <v>153</v>
      </c>
      <c r="J8" s="2"/>
      <c r="K8" s="14" t="s">
        <v>153</v>
      </c>
      <c r="L8" s="2"/>
      <c r="M8" s="14" t="s">
        <v>153</v>
      </c>
      <c r="N8" s="2"/>
      <c r="O8" s="14" t="s">
        <v>153</v>
      </c>
      <c r="P8" s="2"/>
      <c r="Q8" s="33" t="s">
        <v>154</v>
      </c>
      <c r="R8" s="34" t="s">
        <v>153</v>
      </c>
    </row>
    <row r="9" spans="1:21" x14ac:dyDescent="0.25">
      <c r="A9" s="207" t="s">
        <v>59</v>
      </c>
      <c r="B9" s="51" t="s">
        <v>67</v>
      </c>
      <c r="C9" s="52">
        <v>25985.68</v>
      </c>
      <c r="D9" s="53"/>
      <c r="E9" s="181">
        <f>'OSCR Receipt &amp; Pay''ts Detail p8'!D35</f>
        <v>94085.579999999987</v>
      </c>
      <c r="F9" s="53"/>
      <c r="G9" s="181">
        <f>'OSCR Receipt &amp; Pay''ts Detail p8'!D73</f>
        <v>68394.149999999994</v>
      </c>
      <c r="H9" s="53"/>
      <c r="I9" s="181">
        <f>E9-G9</f>
        <v>25691.429999999993</v>
      </c>
      <c r="J9" s="53"/>
      <c r="K9" s="181">
        <f>'OSCR Receipt &amp; Pay''ts Detail p8'!D77+'OSCR Receipt &amp; Pay''ts Detail p8'!D78</f>
        <v>7678.45</v>
      </c>
      <c r="L9" s="53"/>
      <c r="M9" s="181">
        <f>I9+K9</f>
        <v>33369.87999999999</v>
      </c>
      <c r="N9" s="53"/>
      <c r="O9" s="181">
        <f>C9+M9</f>
        <v>59355.55999999999</v>
      </c>
      <c r="P9" s="2"/>
      <c r="Q9" s="9" t="s">
        <v>296</v>
      </c>
      <c r="R9" s="55">
        <v>59355.56</v>
      </c>
    </row>
    <row r="10" spans="1:21" x14ac:dyDescent="0.25">
      <c r="A10" s="208"/>
      <c r="B10" s="51" t="s">
        <v>155</v>
      </c>
      <c r="C10" s="52"/>
      <c r="D10" s="53"/>
      <c r="E10" s="52"/>
      <c r="F10" s="53"/>
      <c r="G10" s="52"/>
      <c r="H10" s="53"/>
      <c r="I10" s="52"/>
      <c r="J10" s="53"/>
      <c r="K10" s="52"/>
      <c r="L10" s="53"/>
      <c r="M10" s="52"/>
      <c r="N10" s="53"/>
      <c r="O10" s="52"/>
      <c r="P10" s="2"/>
      <c r="Q10" s="9"/>
      <c r="R10" s="55"/>
    </row>
    <row r="11" spans="1:21" x14ac:dyDescent="0.25">
      <c r="A11" s="208"/>
      <c r="B11" s="51"/>
      <c r="C11" s="52"/>
      <c r="D11" s="53"/>
      <c r="E11" s="52"/>
      <c r="F11" s="53"/>
      <c r="G11" s="52"/>
      <c r="H11" s="53"/>
      <c r="I11" s="52"/>
      <c r="J11" s="53"/>
      <c r="K11" s="52"/>
      <c r="L11" s="53"/>
      <c r="M11" s="52"/>
      <c r="N11" s="53"/>
      <c r="O11" s="52"/>
      <c r="P11" s="2"/>
      <c r="Q11" s="9"/>
      <c r="R11" s="55"/>
    </row>
    <row r="12" spans="1:21" x14ac:dyDescent="0.25">
      <c r="A12" s="209" t="s">
        <v>305</v>
      </c>
      <c r="B12" s="185" t="s">
        <v>299</v>
      </c>
      <c r="C12" s="52">
        <v>22000</v>
      </c>
      <c r="D12" s="53"/>
      <c r="E12" s="181">
        <f>'OSCR Receipt &amp; Pay''ts Detail p8'!F35</f>
        <v>0</v>
      </c>
      <c r="F12" s="53"/>
      <c r="G12" s="181">
        <f>'OSCR Receipt &amp; Pay''ts Detail p8'!F73</f>
        <v>0</v>
      </c>
      <c r="H12" s="53"/>
      <c r="I12" s="181">
        <f>E12-G12</f>
        <v>0</v>
      </c>
      <c r="J12" s="53"/>
      <c r="K12" s="181">
        <f>'OSCR Receipt &amp; Pay''ts Detail p8'!F77+'OSCR Receipt &amp; Pay''ts Detail p8'!F78</f>
        <v>0</v>
      </c>
      <c r="L12" s="53"/>
      <c r="M12" s="181">
        <f>I12+K12</f>
        <v>0</v>
      </c>
      <c r="N12" s="53"/>
      <c r="O12" s="181">
        <f>C12+M12</f>
        <v>22000</v>
      </c>
      <c r="P12" s="2"/>
      <c r="Q12" s="9" t="s">
        <v>300</v>
      </c>
      <c r="R12" s="55">
        <v>22000</v>
      </c>
    </row>
    <row r="13" spans="1:21" x14ac:dyDescent="0.25">
      <c r="A13" s="208" t="s">
        <v>306</v>
      </c>
      <c r="B13" s="51" t="s">
        <v>157</v>
      </c>
      <c r="C13" s="52"/>
      <c r="D13" s="53"/>
      <c r="E13" s="52"/>
      <c r="F13" s="53"/>
      <c r="G13" s="52"/>
      <c r="H13" s="53"/>
      <c r="I13" s="52"/>
      <c r="J13" s="53"/>
      <c r="K13" s="52"/>
      <c r="L13" s="53"/>
      <c r="M13" s="52"/>
      <c r="N13" s="53"/>
      <c r="O13" s="52"/>
      <c r="P13" s="2"/>
      <c r="Q13" s="9"/>
      <c r="R13" s="55"/>
      <c r="U13" s="5" t="s">
        <v>156</v>
      </c>
    </row>
    <row r="14" spans="1:21" x14ac:dyDescent="0.25">
      <c r="A14" s="208"/>
      <c r="B14" s="51"/>
      <c r="C14" s="52"/>
      <c r="D14" s="53"/>
      <c r="E14" s="52"/>
      <c r="F14" s="53"/>
      <c r="G14" s="52"/>
      <c r="H14" s="53"/>
      <c r="I14" s="52"/>
      <c r="J14" s="53"/>
      <c r="K14" s="52"/>
      <c r="L14" s="53"/>
      <c r="M14" s="52"/>
      <c r="N14" s="53"/>
      <c r="O14" s="52"/>
      <c r="P14" s="2"/>
      <c r="Q14" s="9"/>
      <c r="R14" s="55"/>
    </row>
    <row r="15" spans="1:21" x14ac:dyDescent="0.25">
      <c r="A15" s="209" t="s">
        <v>301</v>
      </c>
      <c r="B15" s="185" t="s">
        <v>299</v>
      </c>
      <c r="C15" s="52">
        <v>276.67</v>
      </c>
      <c r="D15" s="53"/>
      <c r="E15" s="52">
        <v>40</v>
      </c>
      <c r="F15" s="53"/>
      <c r="G15" s="52">
        <v>24.5</v>
      </c>
      <c r="H15" s="53"/>
      <c r="I15" s="181">
        <f>E15-G15</f>
        <v>15.5</v>
      </c>
      <c r="J15" s="53"/>
      <c r="K15" s="181">
        <f>'OSCR Receipt &amp; Pay''ts Detail p8'!H77+'OSCR Receipt &amp; Pay''ts Detail p8'!H78</f>
        <v>0</v>
      </c>
      <c r="L15" s="53"/>
      <c r="M15" s="181">
        <f>I15+K15</f>
        <v>15.5</v>
      </c>
      <c r="N15" s="53"/>
      <c r="O15" s="181">
        <f>C15+M15</f>
        <v>292.17</v>
      </c>
      <c r="P15" s="2"/>
      <c r="Q15" s="20" t="s">
        <v>302</v>
      </c>
      <c r="R15" s="55">
        <v>292.17</v>
      </c>
    </row>
    <row r="16" spans="1:21" x14ac:dyDescent="0.25">
      <c r="A16" s="208"/>
      <c r="B16" s="51" t="s">
        <v>158</v>
      </c>
      <c r="C16" s="52"/>
      <c r="D16" s="53"/>
      <c r="E16" s="52"/>
      <c r="F16" s="53"/>
      <c r="G16" s="52"/>
      <c r="H16" s="53"/>
      <c r="I16" s="52"/>
      <c r="J16" s="53"/>
      <c r="K16" s="52"/>
      <c r="L16" s="53"/>
      <c r="M16" s="52"/>
      <c r="N16" s="53"/>
      <c r="O16" s="52"/>
      <c r="P16" s="2"/>
      <c r="Q16" s="9"/>
      <c r="R16" s="55"/>
    </row>
    <row r="17" spans="1:18" x14ac:dyDescent="0.25">
      <c r="A17" s="208"/>
      <c r="B17" s="51"/>
      <c r="C17" s="52"/>
      <c r="D17" s="53"/>
      <c r="E17" s="52"/>
      <c r="F17" s="53"/>
      <c r="G17" s="52"/>
      <c r="H17" s="53"/>
      <c r="I17" s="52"/>
      <c r="J17" s="53"/>
      <c r="K17" s="52"/>
      <c r="L17" s="53"/>
      <c r="M17" s="52"/>
      <c r="N17" s="53"/>
      <c r="O17" s="52"/>
      <c r="P17" s="2"/>
      <c r="Q17" s="9"/>
      <c r="R17" s="55"/>
    </row>
    <row r="18" spans="1:18" x14ac:dyDescent="0.25">
      <c r="A18" s="209" t="str">
        <f>'OSCR Receipt &amp; Pay''ts Detail p8'!J6</f>
        <v>Youth</v>
      </c>
      <c r="B18" s="185" t="str">
        <f>'OSCR Receipt &amp; Pay''ts Detail p8'!J7</f>
        <v>Designated</v>
      </c>
      <c r="C18" s="52">
        <v>0</v>
      </c>
      <c r="D18" s="53"/>
      <c r="E18" s="181">
        <f>'OSCR Receipt &amp; Pay''ts Detail p8'!J35</f>
        <v>0</v>
      </c>
      <c r="F18" s="53"/>
      <c r="G18" s="181">
        <f>'OSCR Receipt &amp; Pay''ts Detail p8'!J73</f>
        <v>0</v>
      </c>
      <c r="H18" s="53"/>
      <c r="I18" s="181">
        <f>E18-G18</f>
        <v>0</v>
      </c>
      <c r="J18" s="53"/>
      <c r="K18" s="181">
        <f>'OSCR Receipt &amp; Pay''ts Detail p8'!J77+'OSCR Receipt &amp; Pay''ts Detail p8'!J78</f>
        <v>0</v>
      </c>
      <c r="L18" s="53"/>
      <c r="M18" s="181">
        <f>I18+K18</f>
        <v>0</v>
      </c>
      <c r="N18" s="53"/>
      <c r="O18" s="181">
        <f>C18+M18</f>
        <v>0</v>
      </c>
      <c r="P18" s="2"/>
      <c r="Q18" s="9"/>
      <c r="R18" s="55"/>
    </row>
    <row r="19" spans="1:18" x14ac:dyDescent="0.25">
      <c r="A19" s="208"/>
      <c r="B19" s="51" t="s">
        <v>159</v>
      </c>
      <c r="C19" s="52"/>
      <c r="D19" s="53"/>
      <c r="E19" s="52"/>
      <c r="F19" s="53"/>
      <c r="G19" s="52"/>
      <c r="H19" s="53"/>
      <c r="I19" s="52"/>
      <c r="J19" s="53"/>
      <c r="K19" s="52"/>
      <c r="L19" s="53"/>
      <c r="M19" s="52"/>
      <c r="N19" s="53"/>
      <c r="O19" s="52"/>
      <c r="P19" s="2"/>
      <c r="Q19" s="9"/>
      <c r="R19" s="55"/>
    </row>
    <row r="20" spans="1:18" x14ac:dyDescent="0.25">
      <c r="A20" s="208"/>
      <c r="B20" s="51"/>
      <c r="C20" s="52"/>
      <c r="D20" s="53"/>
      <c r="E20" s="52"/>
      <c r="F20" s="53"/>
      <c r="G20" s="52"/>
      <c r="H20" s="53"/>
      <c r="I20" s="52"/>
      <c r="J20" s="53"/>
      <c r="K20" s="52"/>
      <c r="L20" s="53"/>
      <c r="M20" s="52"/>
      <c r="N20" s="53"/>
      <c r="O20" s="52"/>
      <c r="P20" s="2"/>
      <c r="Q20" s="9"/>
      <c r="R20" s="55"/>
    </row>
    <row r="21" spans="1:18" x14ac:dyDescent="0.25">
      <c r="A21" s="209" t="s">
        <v>63</v>
      </c>
      <c r="B21" s="227" t="s">
        <v>299</v>
      </c>
      <c r="C21" s="52"/>
      <c r="D21" s="53"/>
      <c r="E21" s="181"/>
      <c r="F21" s="53"/>
      <c r="G21" s="181">
        <f>'OSCR Receipt &amp; Pay''ts Detail p8'!L73</f>
        <v>0</v>
      </c>
      <c r="H21" s="53"/>
      <c r="I21" s="181">
        <f>E21-G21</f>
        <v>0</v>
      </c>
      <c r="J21" s="53"/>
      <c r="K21" s="181">
        <f>'OSCR Receipt &amp; Pay''ts Detail p8'!L77+'OSCR Receipt &amp; Pay''ts Detail p8'!L78</f>
        <v>0</v>
      </c>
      <c r="L21" s="53"/>
      <c r="M21" s="181">
        <f>I21+K21</f>
        <v>0</v>
      </c>
      <c r="N21" s="53"/>
      <c r="O21" s="181">
        <f>C21+M21</f>
        <v>0</v>
      </c>
      <c r="P21" s="2"/>
      <c r="Q21" s="9"/>
      <c r="R21" s="55"/>
    </row>
    <row r="22" spans="1:18" x14ac:dyDescent="0.25">
      <c r="A22" s="208"/>
      <c r="B22" s="51" t="s">
        <v>160</v>
      </c>
      <c r="C22" s="52"/>
      <c r="D22" s="53"/>
      <c r="E22" s="52"/>
      <c r="F22" s="53"/>
      <c r="G22" s="52"/>
      <c r="H22" s="53"/>
      <c r="I22" s="52"/>
      <c r="J22" s="53"/>
      <c r="K22" s="52"/>
      <c r="L22" s="53"/>
      <c r="M22" s="52"/>
      <c r="N22" s="53"/>
      <c r="O22" s="52"/>
      <c r="P22" s="2"/>
      <c r="Q22" s="9"/>
      <c r="R22" s="55"/>
    </row>
    <row r="23" spans="1:18" ht="13.8" thickBot="1" x14ac:dyDescent="0.3">
      <c r="A23" s="228"/>
      <c r="B23" s="227"/>
      <c r="C23" s="52"/>
      <c r="D23" s="53"/>
      <c r="E23" s="52"/>
      <c r="F23" s="53"/>
      <c r="G23" s="52"/>
      <c r="H23" s="53"/>
      <c r="I23" s="52"/>
      <c r="J23" s="53"/>
      <c r="K23" s="52"/>
      <c r="L23" s="53"/>
      <c r="M23" s="52"/>
      <c r="N23" s="53"/>
      <c r="O23" s="52"/>
      <c r="P23" s="2"/>
      <c r="Q23" s="20"/>
      <c r="R23" s="55"/>
    </row>
    <row r="24" spans="1:18" ht="13.8" thickBot="1" x14ac:dyDescent="0.3">
      <c r="A24" s="6" t="s">
        <v>161</v>
      </c>
      <c r="B24" s="6"/>
      <c r="C24" s="183">
        <f>SUM(C9:C23)</f>
        <v>48262.35</v>
      </c>
      <c r="D24" s="54"/>
      <c r="E24" s="183">
        <f>SUM(E9:E23)</f>
        <v>94125.579999999987</v>
      </c>
      <c r="F24" s="54"/>
      <c r="G24" s="183">
        <f>SUM(G9:G23)</f>
        <v>68418.649999999994</v>
      </c>
      <c r="H24" s="54"/>
      <c r="I24" s="183">
        <f>SUM(I9:I23)</f>
        <v>25706.929999999993</v>
      </c>
      <c r="J24" s="54"/>
      <c r="K24" s="183">
        <f>SUM(K9:K23)</f>
        <v>7678.45</v>
      </c>
      <c r="L24" s="54"/>
      <c r="M24" s="183">
        <f>SUM(M9:M23)</f>
        <v>33385.37999999999</v>
      </c>
      <c r="N24" s="54"/>
      <c r="O24" s="183">
        <f>SUM(O9:O23)</f>
        <v>81647.73</v>
      </c>
      <c r="P24" s="6"/>
      <c r="Q24" s="6"/>
      <c r="R24" s="182">
        <f>SUM(R9:R23)</f>
        <v>81647.73</v>
      </c>
    </row>
    <row r="25" spans="1:18" x14ac:dyDescent="0.25">
      <c r="A25" s="5"/>
      <c r="B25" s="5"/>
      <c r="C25" s="5"/>
      <c r="D25" s="5"/>
      <c r="E25" s="5"/>
      <c r="F25" s="5"/>
      <c r="G25" s="5"/>
      <c r="H25" s="5"/>
      <c r="I25" s="5"/>
      <c r="J25" s="5"/>
      <c r="K25" s="5"/>
      <c r="L25" s="5"/>
      <c r="M25" s="5"/>
      <c r="N25" s="5"/>
      <c r="O25" s="5"/>
      <c r="P25" s="5"/>
      <c r="Q25" s="5"/>
      <c r="R25" s="5"/>
    </row>
    <row r="26" spans="1:18" x14ac:dyDescent="0.25">
      <c r="A26" s="1" t="s">
        <v>133</v>
      </c>
      <c r="B26" s="5"/>
      <c r="C26" s="5"/>
      <c r="D26" s="5"/>
      <c r="E26" s="5"/>
      <c r="F26" s="5"/>
      <c r="G26" s="5"/>
      <c r="H26" s="5"/>
      <c r="I26" s="2"/>
      <c r="J26" s="5"/>
      <c r="K26" s="5"/>
      <c r="L26" s="5"/>
      <c r="M26" s="5"/>
      <c r="N26" s="5"/>
      <c r="O26" s="5"/>
      <c r="P26" s="5"/>
      <c r="Q26" s="5"/>
      <c r="R26" s="5"/>
    </row>
    <row r="27" spans="1:18" x14ac:dyDescent="0.25">
      <c r="A27" s="1" t="s">
        <v>134</v>
      </c>
      <c r="B27" s="5"/>
      <c r="C27" s="5"/>
      <c r="D27" s="5"/>
      <c r="E27" s="5"/>
      <c r="F27" s="5"/>
      <c r="G27" s="5"/>
      <c r="H27" s="5"/>
      <c r="I27" s="5"/>
      <c r="J27" s="5"/>
      <c r="K27" s="5"/>
      <c r="L27" s="5"/>
      <c r="M27" s="5"/>
      <c r="N27" s="5"/>
      <c r="O27" s="5"/>
      <c r="P27" s="5"/>
      <c r="Q27" s="5"/>
      <c r="R27" s="5"/>
    </row>
    <row r="28" spans="1:18" x14ac:dyDescent="0.25">
      <c r="A28" s="5"/>
      <c r="B28" s="5"/>
      <c r="C28" s="5"/>
      <c r="D28" s="5"/>
      <c r="E28" s="5"/>
      <c r="F28" s="5"/>
      <c r="G28" s="5"/>
      <c r="H28" s="5"/>
      <c r="I28" s="5"/>
      <c r="J28" s="5"/>
      <c r="K28" s="5"/>
      <c r="L28" s="5"/>
      <c r="M28" s="5"/>
      <c r="N28" s="5"/>
      <c r="O28" s="5"/>
      <c r="P28" s="5"/>
      <c r="Q28" s="5"/>
      <c r="R28" s="5"/>
    </row>
    <row r="29" spans="1:18" x14ac:dyDescent="0.25">
      <c r="A29" s="1" t="s">
        <v>162</v>
      </c>
      <c r="B29" s="1"/>
      <c r="C29" s="1"/>
      <c r="D29" s="1"/>
      <c r="E29" s="1"/>
      <c r="F29" s="1"/>
      <c r="G29" s="1"/>
      <c r="H29" s="5"/>
      <c r="I29" s="5"/>
      <c r="J29" s="5"/>
      <c r="K29" s="5"/>
      <c r="L29" s="5"/>
      <c r="M29" s="5"/>
      <c r="N29" s="5"/>
      <c r="O29" s="5"/>
      <c r="P29" s="5"/>
      <c r="Q29" s="5"/>
      <c r="R29" s="2"/>
    </row>
    <row r="30" spans="1:18" x14ac:dyDescent="0.25">
      <c r="A30" s="5"/>
      <c r="B30" s="5"/>
      <c r="C30" s="5"/>
      <c r="D30" s="5"/>
      <c r="E30" s="5"/>
      <c r="F30" s="5"/>
      <c r="G30" s="5"/>
      <c r="H30" s="5"/>
      <c r="I30" s="5"/>
      <c r="J30" s="5"/>
      <c r="K30" s="5"/>
      <c r="L30" s="5"/>
      <c r="M30" s="5"/>
      <c r="N30" s="5"/>
      <c r="O30" s="5"/>
      <c r="P30" s="5"/>
      <c r="Q30" s="5"/>
      <c r="R30" s="2"/>
    </row>
    <row r="31" spans="1:18" x14ac:dyDescent="0.25">
      <c r="A31" s="6" t="s">
        <v>163</v>
      </c>
      <c r="B31" s="2"/>
      <c r="C31" s="6"/>
      <c r="D31" s="6"/>
      <c r="E31" s="2"/>
      <c r="F31" s="2"/>
      <c r="G31" s="2"/>
      <c r="H31" s="2"/>
      <c r="I31" s="2"/>
      <c r="J31" s="2"/>
      <c r="K31" s="2"/>
      <c r="L31" s="2"/>
      <c r="M31" s="2"/>
      <c r="N31" s="2"/>
      <c r="O31" s="2"/>
      <c r="P31" s="2"/>
      <c r="Q31" s="2"/>
      <c r="R31" s="2"/>
    </row>
    <row r="32" spans="1:18" s="37" customFormat="1" ht="24.75" customHeight="1" x14ac:dyDescent="0.25">
      <c r="A32" s="43" t="s">
        <v>164</v>
      </c>
      <c r="B32" s="44" t="s">
        <v>67</v>
      </c>
      <c r="C32" s="43" t="s">
        <v>165</v>
      </c>
      <c r="D32" s="42"/>
      <c r="E32" s="232" t="s">
        <v>166</v>
      </c>
      <c r="F32" s="232"/>
      <c r="G32" s="232"/>
      <c r="H32" s="232"/>
      <c r="I32" s="232"/>
      <c r="J32" s="232"/>
      <c r="K32" s="232"/>
      <c r="L32" s="232"/>
      <c r="M32" s="232"/>
      <c r="N32" s="232"/>
      <c r="O32" s="232"/>
      <c r="P32" s="232"/>
      <c r="Q32" s="232"/>
      <c r="R32" s="232"/>
    </row>
    <row r="33" spans="1:20" s="37" customFormat="1" x14ac:dyDescent="0.25">
      <c r="A33" s="41" t="s">
        <v>305</v>
      </c>
      <c r="B33" s="41"/>
      <c r="C33" s="41"/>
      <c r="D33" s="42"/>
      <c r="E33" s="42"/>
      <c r="F33" s="42"/>
      <c r="G33" s="42"/>
      <c r="H33" s="42"/>
      <c r="I33" s="42"/>
      <c r="J33" s="42"/>
      <c r="K33" s="42"/>
      <c r="L33" s="42"/>
      <c r="M33" s="42"/>
      <c r="N33" s="42"/>
      <c r="O33" s="42"/>
      <c r="P33" s="42"/>
      <c r="Q33" s="42"/>
      <c r="R33" s="36"/>
    </row>
    <row r="34" spans="1:20" s="37" customFormat="1" x14ac:dyDescent="0.25">
      <c r="A34" s="43" t="s">
        <v>306</v>
      </c>
      <c r="B34" s="44" t="s">
        <v>299</v>
      </c>
      <c r="C34" s="43" t="s">
        <v>157</v>
      </c>
      <c r="D34" s="42"/>
      <c r="E34" s="233" t="s">
        <v>308</v>
      </c>
      <c r="F34" s="233"/>
      <c r="G34" s="233"/>
      <c r="H34" s="233"/>
      <c r="I34" s="233"/>
      <c r="J34" s="233"/>
      <c r="K34" s="233"/>
      <c r="L34" s="233"/>
      <c r="M34" s="233"/>
      <c r="N34" s="233"/>
      <c r="O34" s="233"/>
      <c r="P34" s="233"/>
      <c r="Q34" s="233"/>
      <c r="R34" s="233"/>
    </row>
    <row r="35" spans="1:20" s="37" customFormat="1" x14ac:dyDescent="0.25">
      <c r="A35" s="44"/>
      <c r="B35" s="44"/>
      <c r="C35" s="44"/>
      <c r="D35" s="42"/>
      <c r="E35" s="42"/>
      <c r="F35" s="42"/>
      <c r="G35" s="42"/>
      <c r="H35" s="42"/>
      <c r="I35" s="42"/>
      <c r="J35" s="42"/>
      <c r="K35" s="42"/>
      <c r="L35" s="42"/>
      <c r="M35" s="42"/>
      <c r="N35" s="42"/>
      <c r="O35" s="42"/>
      <c r="P35" s="42"/>
      <c r="Q35" s="42"/>
      <c r="R35" s="36"/>
    </row>
    <row r="36" spans="1:20" s="37" customFormat="1" x14ac:dyDescent="0.25">
      <c r="A36" s="43" t="s">
        <v>301</v>
      </c>
      <c r="B36" s="44" t="s">
        <v>299</v>
      </c>
      <c r="C36" s="43" t="s">
        <v>158</v>
      </c>
      <c r="D36" s="42"/>
      <c r="E36" s="233" t="s">
        <v>307</v>
      </c>
      <c r="F36" s="233"/>
      <c r="G36" s="233"/>
      <c r="H36" s="233"/>
      <c r="I36" s="233"/>
      <c r="J36" s="233"/>
      <c r="K36" s="233"/>
      <c r="L36" s="233"/>
      <c r="M36" s="233"/>
      <c r="N36" s="233"/>
      <c r="O36" s="233"/>
      <c r="P36" s="233"/>
      <c r="Q36" s="233"/>
      <c r="R36" s="233"/>
      <c r="T36" s="37" t="s">
        <v>156</v>
      </c>
    </row>
    <row r="37" spans="1:20" s="37" customFormat="1" x14ac:dyDescent="0.25">
      <c r="A37" s="44"/>
      <c r="B37" s="44"/>
      <c r="C37" s="44"/>
      <c r="D37" s="42"/>
      <c r="E37" s="42"/>
      <c r="F37" s="42"/>
      <c r="G37" s="42"/>
      <c r="H37" s="42"/>
      <c r="I37" s="42"/>
      <c r="J37" s="42"/>
      <c r="K37" s="42"/>
      <c r="L37" s="42"/>
      <c r="M37" s="42"/>
      <c r="N37" s="42"/>
      <c r="O37" s="42"/>
      <c r="P37" s="42"/>
      <c r="Q37" s="42"/>
      <c r="R37" s="42"/>
    </row>
    <row r="38" spans="1:20" s="37" customFormat="1" ht="12.75" customHeight="1" x14ac:dyDescent="0.25">
      <c r="A38" s="46" t="s">
        <v>62</v>
      </c>
      <c r="B38" s="44" t="s">
        <v>68</v>
      </c>
      <c r="C38" s="43" t="s">
        <v>159</v>
      </c>
      <c r="D38" s="42"/>
      <c r="E38" s="232" t="s">
        <v>167</v>
      </c>
      <c r="F38" s="232"/>
      <c r="G38" s="232"/>
      <c r="H38" s="232"/>
      <c r="I38" s="232"/>
      <c r="J38" s="232"/>
      <c r="K38" s="232"/>
      <c r="L38" s="232"/>
      <c r="M38" s="232"/>
      <c r="N38" s="232"/>
      <c r="O38" s="232"/>
      <c r="P38" s="232"/>
      <c r="Q38" s="232"/>
      <c r="R38" s="232"/>
    </row>
    <row r="39" spans="1:20" s="37" customFormat="1" x14ac:dyDescent="0.25">
      <c r="A39" s="44"/>
      <c r="B39" s="44"/>
      <c r="C39" s="44"/>
      <c r="D39" s="42"/>
      <c r="E39" s="232"/>
      <c r="F39" s="232"/>
      <c r="G39" s="232"/>
      <c r="H39" s="232"/>
      <c r="I39" s="232"/>
      <c r="J39" s="232"/>
      <c r="K39" s="232"/>
      <c r="L39" s="232"/>
      <c r="M39" s="232"/>
      <c r="N39" s="232"/>
      <c r="O39" s="232"/>
      <c r="P39" s="232"/>
      <c r="Q39" s="232"/>
      <c r="R39" s="232"/>
    </row>
    <row r="40" spans="1:20" s="37" customFormat="1" x14ac:dyDescent="0.25">
      <c r="A40" s="44"/>
      <c r="B40" s="44"/>
      <c r="C40" s="44"/>
      <c r="D40" s="42"/>
      <c r="E40" s="42"/>
      <c r="F40" s="42"/>
      <c r="G40" s="42"/>
      <c r="H40" s="42"/>
      <c r="I40" s="42"/>
      <c r="J40" s="42"/>
      <c r="K40" s="42"/>
      <c r="L40" s="42"/>
      <c r="M40" s="42"/>
      <c r="N40" s="42"/>
      <c r="O40" s="42"/>
      <c r="P40" s="42"/>
      <c r="Q40" s="42"/>
      <c r="R40" s="36"/>
    </row>
    <row r="41" spans="1:20" s="37" customFormat="1" x14ac:dyDescent="0.25">
      <c r="A41" s="43" t="s">
        <v>168</v>
      </c>
      <c r="B41" s="44" t="s">
        <v>68</v>
      </c>
      <c r="C41" s="43" t="s">
        <v>160</v>
      </c>
      <c r="D41" s="42"/>
      <c r="E41" s="233" t="s">
        <v>169</v>
      </c>
      <c r="F41" s="233"/>
      <c r="G41" s="233"/>
      <c r="H41" s="233"/>
      <c r="I41" s="233"/>
      <c r="J41" s="233"/>
      <c r="K41" s="233"/>
      <c r="L41" s="233"/>
      <c r="M41" s="233"/>
      <c r="N41" s="233"/>
      <c r="O41" s="233"/>
      <c r="P41" s="233"/>
      <c r="Q41" s="233"/>
      <c r="R41" s="233"/>
    </row>
    <row r="42" spans="1:20" s="37" customFormat="1" x14ac:dyDescent="0.25">
      <c r="A42" s="44"/>
      <c r="B42" s="44"/>
      <c r="C42" s="44"/>
      <c r="D42" s="42"/>
      <c r="E42" s="42"/>
      <c r="F42" s="42"/>
      <c r="G42" s="42"/>
      <c r="H42" s="42"/>
      <c r="I42" s="42"/>
      <c r="J42" s="42"/>
      <c r="K42" s="42"/>
      <c r="L42" s="42"/>
      <c r="M42" s="42"/>
      <c r="N42" s="42"/>
      <c r="O42" s="42"/>
      <c r="P42" s="42"/>
      <c r="Q42" s="42"/>
      <c r="R42" s="36"/>
    </row>
    <row r="43" spans="1:20" s="37" customFormat="1" x14ac:dyDescent="0.25">
      <c r="A43" s="43" t="s">
        <v>170</v>
      </c>
      <c r="B43" s="44"/>
      <c r="C43" s="43" t="s">
        <v>171</v>
      </c>
      <c r="D43" s="42"/>
      <c r="E43" s="233" t="s">
        <v>172</v>
      </c>
      <c r="F43" s="233"/>
      <c r="G43" s="233"/>
      <c r="H43" s="233"/>
      <c r="I43" s="233"/>
      <c r="J43" s="233"/>
      <c r="K43" s="233"/>
      <c r="L43" s="233"/>
      <c r="M43" s="233"/>
      <c r="N43" s="233"/>
      <c r="O43" s="233"/>
      <c r="P43" s="233"/>
      <c r="Q43" s="233"/>
      <c r="R43" s="233"/>
    </row>
    <row r="44" spans="1:20" s="37" customFormat="1" x14ac:dyDescent="0.25">
      <c r="A44" s="44"/>
      <c r="B44" s="44"/>
      <c r="C44" s="44"/>
      <c r="D44" s="42"/>
      <c r="E44" s="42"/>
      <c r="F44" s="42"/>
      <c r="G44" s="42"/>
      <c r="H44" s="42"/>
      <c r="I44" s="42"/>
      <c r="J44" s="42"/>
      <c r="K44" s="42"/>
      <c r="L44" s="42"/>
      <c r="M44" s="42"/>
      <c r="N44" s="42"/>
      <c r="O44" s="42"/>
      <c r="P44" s="42"/>
      <c r="Q44" s="42"/>
      <c r="R44" s="36"/>
    </row>
    <row r="45" spans="1:20" s="37" customFormat="1" x14ac:dyDescent="0.25">
      <c r="A45" s="43" t="s">
        <v>105</v>
      </c>
      <c r="B45" s="44" t="s">
        <v>173</v>
      </c>
      <c r="C45" s="43" t="s">
        <v>174</v>
      </c>
      <c r="D45" s="42"/>
      <c r="E45" s="232" t="s">
        <v>175</v>
      </c>
      <c r="F45" s="232"/>
      <c r="G45" s="232"/>
      <c r="H45" s="232"/>
      <c r="I45" s="232"/>
      <c r="J45" s="232"/>
      <c r="K45" s="232"/>
      <c r="L45" s="232"/>
      <c r="M45" s="232"/>
      <c r="N45" s="232"/>
      <c r="O45" s="232"/>
      <c r="P45" s="232"/>
      <c r="Q45" s="232"/>
      <c r="R45" s="232"/>
    </row>
    <row r="46" spans="1:20" s="37" customFormat="1" x14ac:dyDescent="0.25">
      <c r="A46" s="44"/>
      <c r="B46" s="44" t="s">
        <v>176</v>
      </c>
      <c r="C46" s="44"/>
      <c r="D46" s="42"/>
      <c r="E46" s="232"/>
      <c r="F46" s="232"/>
      <c r="G46" s="232"/>
      <c r="H46" s="232"/>
      <c r="I46" s="232"/>
      <c r="J46" s="232"/>
      <c r="K46" s="232"/>
      <c r="L46" s="232"/>
      <c r="M46" s="232"/>
      <c r="N46" s="232"/>
      <c r="O46" s="232"/>
      <c r="P46" s="232"/>
      <c r="Q46" s="232"/>
      <c r="R46" s="232"/>
    </row>
    <row r="47" spans="1:20" s="37" customFormat="1" x14ac:dyDescent="0.25">
      <c r="A47" s="44"/>
      <c r="B47" s="44"/>
      <c r="C47" s="44"/>
      <c r="D47" s="42"/>
      <c r="E47" s="232"/>
      <c r="F47" s="232"/>
      <c r="G47" s="232"/>
      <c r="H47" s="232"/>
      <c r="I47" s="232"/>
      <c r="J47" s="232"/>
      <c r="K47" s="232"/>
      <c r="L47" s="232"/>
      <c r="M47" s="232"/>
      <c r="N47" s="232"/>
      <c r="O47" s="232"/>
      <c r="P47" s="232"/>
      <c r="Q47" s="232"/>
      <c r="R47" s="232"/>
    </row>
    <row r="48" spans="1:20" s="37" customFormat="1" x14ac:dyDescent="0.25">
      <c r="A48" s="44"/>
      <c r="B48" s="44"/>
      <c r="C48" s="44"/>
      <c r="D48" s="42"/>
      <c r="E48" s="42"/>
      <c r="F48" s="42"/>
      <c r="G48" s="42"/>
      <c r="H48" s="42"/>
      <c r="I48" s="42"/>
      <c r="J48" s="42"/>
      <c r="K48" s="42"/>
      <c r="L48" s="42"/>
      <c r="M48" s="42"/>
      <c r="N48" s="42"/>
      <c r="O48" s="42"/>
      <c r="P48" s="42"/>
      <c r="Q48" s="42"/>
      <c r="R48" s="36"/>
    </row>
    <row r="49" spans="1:21" s="37" customFormat="1" x14ac:dyDescent="0.25">
      <c r="A49" s="43" t="s">
        <v>177</v>
      </c>
      <c r="B49" s="44"/>
      <c r="C49" s="43" t="s">
        <v>178</v>
      </c>
      <c r="D49" s="42"/>
      <c r="E49" s="232" t="s">
        <v>179</v>
      </c>
      <c r="F49" s="232"/>
      <c r="G49" s="232"/>
      <c r="H49" s="232"/>
      <c r="I49" s="232"/>
      <c r="J49" s="232"/>
      <c r="K49" s="232"/>
      <c r="L49" s="232"/>
      <c r="M49" s="232"/>
      <c r="N49" s="232"/>
      <c r="O49" s="232"/>
      <c r="P49" s="232"/>
      <c r="Q49" s="232"/>
      <c r="R49" s="232"/>
    </row>
    <row r="50" spans="1:21" s="37" customFormat="1" x14ac:dyDescent="0.25">
      <c r="A50" s="44"/>
      <c r="B50" s="44"/>
      <c r="C50" s="44"/>
      <c r="D50" s="42"/>
      <c r="E50" s="232"/>
      <c r="F50" s="232"/>
      <c r="G50" s="232"/>
      <c r="H50" s="232"/>
      <c r="I50" s="232"/>
      <c r="J50" s="232"/>
      <c r="K50" s="232"/>
      <c r="L50" s="232"/>
      <c r="M50" s="232"/>
      <c r="N50" s="232"/>
      <c r="O50" s="232"/>
      <c r="P50" s="232"/>
      <c r="Q50" s="232"/>
      <c r="R50" s="232"/>
    </row>
    <row r="51" spans="1:21" s="37" customFormat="1" x14ac:dyDescent="0.25">
      <c r="A51" s="44"/>
      <c r="B51" s="44"/>
      <c r="C51" s="44"/>
      <c r="D51" s="42"/>
      <c r="E51" s="232"/>
      <c r="F51" s="232"/>
      <c r="G51" s="232"/>
      <c r="H51" s="232"/>
      <c r="I51" s="232"/>
      <c r="J51" s="232"/>
      <c r="K51" s="232"/>
      <c r="L51" s="232"/>
      <c r="M51" s="232"/>
      <c r="N51" s="232"/>
      <c r="O51" s="232"/>
      <c r="P51" s="232"/>
      <c r="Q51" s="232"/>
      <c r="R51" s="232"/>
    </row>
    <row r="52" spans="1:21" s="37" customFormat="1" x14ac:dyDescent="0.25">
      <c r="A52" s="44"/>
      <c r="B52" s="44"/>
      <c r="C52" s="44"/>
      <c r="D52" s="42"/>
      <c r="E52" s="42"/>
      <c r="F52" s="42"/>
      <c r="G52" s="42"/>
      <c r="H52" s="42"/>
      <c r="I52" s="42"/>
      <c r="J52" s="42"/>
      <c r="K52" s="42"/>
      <c r="L52" s="42"/>
      <c r="M52" s="42"/>
      <c r="N52" s="42"/>
      <c r="O52" s="42"/>
      <c r="P52" s="42"/>
      <c r="Q52" s="42"/>
      <c r="R52" s="36"/>
    </row>
    <row r="53" spans="1:21" s="37" customFormat="1" ht="14.4" x14ac:dyDescent="0.25">
      <c r="A53" s="43" t="s">
        <v>180</v>
      </c>
      <c r="B53" s="44"/>
      <c r="C53" s="43" t="s">
        <v>181</v>
      </c>
      <c r="D53" s="42"/>
      <c r="E53" s="232" t="s">
        <v>182</v>
      </c>
      <c r="F53" s="232"/>
      <c r="G53" s="232"/>
      <c r="H53" s="232"/>
      <c r="I53" s="232"/>
      <c r="J53" s="232"/>
      <c r="K53" s="232"/>
      <c r="L53" s="232"/>
      <c r="M53" s="232"/>
      <c r="N53" s="232"/>
      <c r="O53" s="232"/>
      <c r="P53" s="232"/>
      <c r="Q53" s="232"/>
      <c r="R53" s="232"/>
      <c r="T53" s="229"/>
    </row>
    <row r="54" spans="1:21" s="37" customFormat="1" x14ac:dyDescent="0.25">
      <c r="A54" s="43"/>
      <c r="B54" s="44"/>
      <c r="C54" s="44"/>
      <c r="D54" s="42"/>
      <c r="E54" s="232"/>
      <c r="F54" s="232"/>
      <c r="G54" s="232"/>
      <c r="H54" s="232"/>
      <c r="I54" s="232"/>
      <c r="J54" s="232"/>
      <c r="K54" s="232"/>
      <c r="L54" s="232"/>
      <c r="M54" s="232"/>
      <c r="N54" s="232"/>
      <c r="O54" s="232"/>
      <c r="P54" s="232"/>
      <c r="Q54" s="232"/>
      <c r="R54" s="232"/>
    </row>
    <row r="55" spans="1:21" s="37" customFormat="1" x14ac:dyDescent="0.25">
      <c r="A55" s="44"/>
      <c r="B55" s="44"/>
      <c r="C55" s="44"/>
      <c r="D55" s="42"/>
      <c r="E55" s="42"/>
      <c r="F55" s="42"/>
      <c r="G55" s="42"/>
      <c r="H55" s="42"/>
      <c r="I55" s="42"/>
      <c r="J55" s="42"/>
      <c r="K55" s="42"/>
      <c r="L55" s="42"/>
      <c r="M55" s="42"/>
      <c r="N55" s="42"/>
      <c r="O55" s="42"/>
      <c r="P55" s="42"/>
      <c r="Q55" s="42" t="s">
        <v>303</v>
      </c>
      <c r="R55" s="36"/>
    </row>
    <row r="56" spans="1:21" s="37" customFormat="1" x14ac:dyDescent="0.25">
      <c r="A56" s="44"/>
      <c r="B56" s="44"/>
      <c r="C56" s="44"/>
      <c r="D56" s="42"/>
      <c r="E56" s="42" t="s">
        <v>183</v>
      </c>
      <c r="F56" s="42"/>
      <c r="G56" s="42"/>
      <c r="H56" s="42"/>
      <c r="I56" s="42"/>
      <c r="J56" s="42"/>
      <c r="K56" s="42"/>
      <c r="L56" s="42"/>
      <c r="M56" s="42"/>
      <c r="N56" s="42"/>
      <c r="O56" s="42"/>
      <c r="P56" s="42"/>
      <c r="Q56" s="42"/>
      <c r="R56" s="36"/>
      <c r="U56" s="36"/>
    </row>
    <row r="57" spans="1:21" s="37" customFormat="1" x14ac:dyDescent="0.25">
      <c r="A57" s="47"/>
      <c r="B57" s="47"/>
      <c r="C57" s="47"/>
      <c r="D57" s="36"/>
      <c r="E57" s="36"/>
      <c r="F57" s="36"/>
      <c r="G57" s="36"/>
      <c r="H57" s="36"/>
      <c r="I57" s="36"/>
      <c r="J57" s="36"/>
      <c r="K57" s="36"/>
      <c r="L57" s="36"/>
      <c r="M57" s="36"/>
      <c r="N57" s="36"/>
      <c r="O57" s="36"/>
      <c r="P57" s="36"/>
      <c r="Q57" s="36"/>
      <c r="R57" s="36"/>
    </row>
    <row r="58" spans="1:21" s="37" customFormat="1" x14ac:dyDescent="0.25">
      <c r="A58" s="48" t="s">
        <v>184</v>
      </c>
      <c r="B58" s="48"/>
      <c r="C58" s="48" t="s">
        <v>185</v>
      </c>
      <c r="D58" s="36"/>
      <c r="E58" s="232" t="s">
        <v>304</v>
      </c>
      <c r="F58" s="232"/>
      <c r="G58" s="232"/>
      <c r="H58" s="232"/>
      <c r="I58" s="232"/>
      <c r="J58" s="232"/>
      <c r="K58" s="232"/>
      <c r="L58" s="232"/>
      <c r="M58" s="232"/>
      <c r="N58" s="232"/>
      <c r="O58" s="232"/>
      <c r="P58" s="232"/>
      <c r="Q58" s="232"/>
      <c r="R58" s="232"/>
    </row>
    <row r="59" spans="1:21" s="37" customFormat="1" x14ac:dyDescent="0.25">
      <c r="A59" s="36"/>
      <c r="B59" s="36"/>
      <c r="C59" s="36"/>
      <c r="D59" s="36"/>
      <c r="E59" s="232"/>
      <c r="F59" s="232"/>
      <c r="G59" s="232"/>
      <c r="H59" s="232"/>
      <c r="I59" s="232"/>
      <c r="J59" s="232"/>
      <c r="K59" s="232"/>
      <c r="L59" s="232"/>
      <c r="M59" s="232"/>
      <c r="N59" s="232"/>
      <c r="O59" s="232"/>
      <c r="P59" s="232"/>
      <c r="Q59" s="232"/>
      <c r="R59" s="232"/>
    </row>
    <row r="60" spans="1:21" s="37" customFormat="1" x14ac:dyDescent="0.25">
      <c r="A60" s="36"/>
      <c r="B60" s="36"/>
      <c r="C60" s="36"/>
      <c r="D60" s="36"/>
      <c r="E60" s="243" t="s">
        <v>309</v>
      </c>
      <c r="F60" s="243"/>
      <c r="G60" s="243"/>
      <c r="H60" s="243"/>
      <c r="I60" s="243"/>
      <c r="J60" s="36"/>
      <c r="K60" s="36"/>
      <c r="L60" s="36"/>
      <c r="M60" s="36"/>
      <c r="N60" s="36"/>
      <c r="O60" s="36"/>
      <c r="P60" s="36"/>
      <c r="Q60" s="36"/>
      <c r="R60" s="36"/>
    </row>
    <row r="61" spans="1:21" s="37" customFormat="1" x14ac:dyDescent="0.25">
      <c r="A61" s="36"/>
      <c r="B61" s="36"/>
      <c r="C61" s="36"/>
      <c r="D61" s="36"/>
      <c r="E61" s="36"/>
      <c r="F61" s="36"/>
      <c r="G61" s="36"/>
      <c r="H61" s="36"/>
      <c r="I61" s="36"/>
      <c r="J61" s="36"/>
      <c r="K61" s="36"/>
      <c r="L61" s="36"/>
      <c r="M61" s="36"/>
      <c r="N61" s="36"/>
      <c r="O61" s="36"/>
      <c r="P61" s="36"/>
      <c r="Q61" s="36"/>
      <c r="R61" s="36"/>
    </row>
    <row r="62" spans="1:21" s="37" customFormat="1" x14ac:dyDescent="0.25">
      <c r="A62" s="242" t="s">
        <v>186</v>
      </c>
      <c r="B62" s="242"/>
      <c r="C62" s="242"/>
      <c r="D62" s="242"/>
      <c r="E62" s="242"/>
      <c r="F62" s="242"/>
      <c r="G62" s="242"/>
      <c r="H62" s="242"/>
      <c r="I62" s="242"/>
      <c r="J62" s="242"/>
      <c r="K62" s="242"/>
      <c r="L62" s="242"/>
      <c r="M62" s="242"/>
      <c r="N62" s="242"/>
      <c r="O62" s="242"/>
      <c r="P62" s="242"/>
      <c r="Q62" s="242"/>
      <c r="R62" s="242"/>
    </row>
    <row r="63" spans="1:21" s="37" customFormat="1" x14ac:dyDescent="0.25">
      <c r="A63" s="242"/>
      <c r="B63" s="242"/>
      <c r="C63" s="242"/>
      <c r="D63" s="242"/>
      <c r="E63" s="242"/>
      <c r="F63" s="242"/>
      <c r="G63" s="242"/>
      <c r="H63" s="242"/>
      <c r="I63" s="242"/>
      <c r="J63" s="242"/>
      <c r="K63" s="242"/>
      <c r="L63" s="242"/>
      <c r="M63" s="242"/>
      <c r="N63" s="242"/>
      <c r="O63" s="242"/>
      <c r="P63" s="242"/>
      <c r="Q63" s="242"/>
      <c r="R63" s="242"/>
    </row>
    <row r="64" spans="1:21" s="37" customFormat="1" x14ac:dyDescent="0.25">
      <c r="A64" s="36"/>
      <c r="B64" s="36"/>
      <c r="C64" s="36"/>
      <c r="D64" s="36"/>
      <c r="E64" s="36"/>
      <c r="F64" s="36"/>
      <c r="G64" s="36"/>
      <c r="H64" s="36"/>
      <c r="I64" s="36"/>
      <c r="J64" s="36"/>
      <c r="K64" s="36"/>
      <c r="L64" s="36"/>
      <c r="M64" s="36"/>
      <c r="N64" s="36"/>
      <c r="O64" s="36"/>
      <c r="P64" s="36"/>
      <c r="Q64" s="36"/>
      <c r="R64" s="36"/>
    </row>
    <row r="65" spans="1:23" s="37" customFormat="1" ht="24.9" customHeight="1" x14ac:dyDescent="0.25">
      <c r="A65" s="35" t="s">
        <v>187</v>
      </c>
      <c r="B65" s="35"/>
      <c r="C65" s="35"/>
      <c r="D65" s="36"/>
      <c r="E65" s="36"/>
      <c r="F65" s="36"/>
      <c r="G65" s="238" t="s">
        <v>297</v>
      </c>
      <c r="H65" s="239"/>
      <c r="I65" s="239"/>
      <c r="J65" s="239"/>
      <c r="K65" s="239"/>
      <c r="L65" s="239"/>
      <c r="M65" s="239"/>
      <c r="O65" s="38" t="s">
        <v>188</v>
      </c>
      <c r="P65" s="39"/>
      <c r="Q65" s="241" t="s">
        <v>297</v>
      </c>
      <c r="R65" s="241"/>
      <c r="W65" s="230"/>
    </row>
    <row r="66" spans="1:23" x14ac:dyDescent="0.25">
      <c r="A66" s="5"/>
      <c r="B66" s="5"/>
      <c r="C66" s="5"/>
      <c r="D66" s="5"/>
      <c r="E66" s="5"/>
      <c r="F66" s="5"/>
      <c r="G66" s="5"/>
      <c r="H66" s="5"/>
      <c r="I66" s="5"/>
      <c r="J66" s="5"/>
      <c r="K66" s="5"/>
      <c r="L66" s="5"/>
      <c r="M66" s="5"/>
      <c r="O66" s="5"/>
      <c r="P66" s="10"/>
      <c r="Q66" s="10"/>
      <c r="R66" s="5"/>
    </row>
    <row r="67" spans="1:23" s="37" customFormat="1" ht="24.9" customHeight="1" x14ac:dyDescent="0.25">
      <c r="A67" s="35" t="s">
        <v>189</v>
      </c>
      <c r="B67" s="35"/>
      <c r="C67" s="35"/>
      <c r="D67" s="36"/>
      <c r="E67" s="36"/>
      <c r="F67" s="36"/>
      <c r="G67" s="240"/>
      <c r="H67" s="240"/>
      <c r="I67" s="240"/>
      <c r="J67" s="240"/>
      <c r="K67" s="240"/>
      <c r="L67" s="240"/>
      <c r="M67" s="240"/>
      <c r="O67" s="38" t="s">
        <v>188</v>
      </c>
      <c r="P67" s="39"/>
      <c r="Q67" s="241"/>
      <c r="R67" s="241"/>
      <c r="V67" s="35"/>
    </row>
    <row r="68" spans="1:23" x14ac:dyDescent="0.25">
      <c r="A68" s="1"/>
      <c r="B68" s="1"/>
      <c r="C68" s="1"/>
      <c r="D68" s="5"/>
      <c r="E68" s="5"/>
      <c r="F68" s="5"/>
      <c r="G68" s="5"/>
      <c r="H68" s="5"/>
      <c r="I68" s="5"/>
      <c r="J68" s="5"/>
      <c r="K68" s="5"/>
      <c r="L68" s="5"/>
      <c r="M68" s="5"/>
      <c r="O68" s="5"/>
      <c r="P68" s="10"/>
      <c r="Q68" s="10"/>
      <c r="R68" s="5"/>
    </row>
    <row r="69" spans="1:23" s="37" customFormat="1" ht="24.9" customHeight="1" x14ac:dyDescent="0.25">
      <c r="A69" s="35" t="s">
        <v>190</v>
      </c>
      <c r="B69" s="35"/>
      <c r="C69" s="35"/>
      <c r="D69" s="36"/>
      <c r="E69" s="36"/>
      <c r="F69" s="36"/>
      <c r="G69" s="240" t="s">
        <v>298</v>
      </c>
      <c r="H69" s="240"/>
      <c r="I69" s="240"/>
      <c r="J69" s="240"/>
      <c r="K69" s="240"/>
      <c r="L69" s="240"/>
      <c r="M69" s="240"/>
      <c r="O69" s="38" t="s">
        <v>188</v>
      </c>
      <c r="P69" s="39"/>
      <c r="Q69" s="241" t="s">
        <v>298</v>
      </c>
      <c r="R69" s="241"/>
    </row>
    <row r="70" spans="1:23" x14ac:dyDescent="0.25">
      <c r="A70" s="5"/>
      <c r="B70" s="5"/>
      <c r="C70" s="5"/>
      <c r="D70" s="5"/>
      <c r="E70" s="5"/>
      <c r="F70" s="5"/>
      <c r="G70" s="5"/>
      <c r="H70" s="5"/>
      <c r="I70" s="5"/>
      <c r="J70" s="5"/>
      <c r="K70" s="5"/>
      <c r="L70" s="5"/>
      <c r="M70" s="5"/>
      <c r="N70" s="5"/>
      <c r="O70" s="5"/>
      <c r="P70" s="10"/>
      <c r="Q70" s="10"/>
      <c r="R70" s="5"/>
    </row>
    <row r="71" spans="1:23" s="37" customFormat="1" ht="24.9" customHeight="1" x14ac:dyDescent="0.25">
      <c r="A71" s="35" t="s">
        <v>191</v>
      </c>
      <c r="B71" s="36"/>
      <c r="C71" s="36"/>
      <c r="D71" s="36"/>
      <c r="E71" s="36"/>
      <c r="F71" s="36"/>
      <c r="G71" s="231">
        <v>46042</v>
      </c>
      <c r="H71" s="231"/>
      <c r="I71" s="231"/>
      <c r="J71" s="231"/>
      <c r="K71" s="231"/>
      <c r="L71" s="231"/>
      <c r="M71" s="231"/>
      <c r="N71" s="36"/>
      <c r="O71" s="36"/>
      <c r="P71" s="40"/>
      <c r="Q71" s="40"/>
      <c r="R71" s="36"/>
    </row>
    <row r="72" spans="1:23" x14ac:dyDescent="0.25">
      <c r="A72" s="5"/>
      <c r="B72" s="5"/>
      <c r="C72" s="5"/>
      <c r="D72" s="5"/>
      <c r="E72" s="5"/>
      <c r="F72" s="5"/>
      <c r="G72" s="5"/>
      <c r="H72" s="5"/>
      <c r="I72" s="5"/>
      <c r="J72" s="5"/>
      <c r="K72" s="5"/>
      <c r="L72" s="5"/>
      <c r="M72" s="5"/>
      <c r="N72" s="5"/>
      <c r="O72" s="5"/>
      <c r="P72" s="5"/>
      <c r="Q72" s="5"/>
      <c r="R72" s="5"/>
    </row>
    <row r="74" spans="1:23" ht="13.8" x14ac:dyDescent="0.25">
      <c r="A74" s="210" t="s">
        <v>192</v>
      </c>
    </row>
  </sheetData>
  <mergeCells count="21">
    <mergeCell ref="Q6:R6"/>
    <mergeCell ref="Q7:R7"/>
    <mergeCell ref="G65:M65"/>
    <mergeCell ref="G67:M67"/>
    <mergeCell ref="G69:M69"/>
    <mergeCell ref="Q65:R65"/>
    <mergeCell ref="Q67:R67"/>
    <mergeCell ref="Q69:R69"/>
    <mergeCell ref="E53:R54"/>
    <mergeCell ref="E58:R59"/>
    <mergeCell ref="A62:R63"/>
    <mergeCell ref="E60:I60"/>
    <mergeCell ref="G71:M71"/>
    <mergeCell ref="E32:R32"/>
    <mergeCell ref="E34:R34"/>
    <mergeCell ref="E36:R36"/>
    <mergeCell ref="E38:R39"/>
    <mergeCell ref="E41:R41"/>
    <mergeCell ref="E43:R43"/>
    <mergeCell ref="E45:R47"/>
    <mergeCell ref="E49:R51"/>
  </mergeCells>
  <phoneticPr fontId="0" type="noConversion"/>
  <pageMargins left="0.39370078740157483" right="0.19685039370078741" top="0.39370078740157483" bottom="0.39370078740157483" header="0" footer="0"/>
  <pageSetup paperSize="9" scale="7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9E694-1B8A-4A4D-95D4-412B21845532}">
  <sheetPr>
    <tabColor rgb="FF92D050"/>
    <pageSetUpPr fitToPage="1"/>
  </sheetPr>
  <dimension ref="A1:P96"/>
  <sheetViews>
    <sheetView zoomScaleNormal="100" workbookViewId="0">
      <pane ySplit="9" topLeftCell="A19" activePane="bottomLeft" state="frozen"/>
      <selection pane="bottomLeft" activeCell="R47" sqref="R47"/>
    </sheetView>
  </sheetViews>
  <sheetFormatPr defaultRowHeight="13.2" x14ac:dyDescent="0.25"/>
  <cols>
    <col min="1" max="1" width="4.88671875" customWidth="1"/>
    <col min="2" max="2" width="28.5546875" bestFit="1" customWidth="1"/>
    <col min="3" max="3" width="14.6640625" style="21" customWidth="1"/>
    <col min="4" max="4" width="1.6640625" style="21" customWidth="1"/>
    <col min="5" max="5" width="14.6640625" style="21" customWidth="1"/>
    <col min="6" max="6" width="1.6640625" style="21" customWidth="1"/>
    <col min="7" max="7" width="14.6640625" style="21" customWidth="1"/>
    <col min="8" max="8" width="1.6640625" style="21" customWidth="1"/>
    <col min="9" max="9" width="14.6640625" style="21" customWidth="1"/>
    <col min="10" max="10" width="1.6640625" style="21" customWidth="1"/>
    <col min="11" max="11" width="14.6640625" style="21" customWidth="1"/>
  </cols>
  <sheetData>
    <row r="1" spans="1:12" x14ac:dyDescent="0.25">
      <c r="A1" s="58" t="s">
        <v>54</v>
      </c>
    </row>
    <row r="2" spans="1:12" x14ac:dyDescent="0.25">
      <c r="A2" s="1" t="str">
        <f>'OSCR Receipt &amp; Pay''ts Detail p8'!A2</f>
        <v>Corstorphine Community Church</v>
      </c>
      <c r="B2" s="5"/>
      <c r="C2" s="22"/>
      <c r="D2" s="22"/>
      <c r="E2" s="22"/>
      <c r="F2" s="22"/>
      <c r="G2" s="22"/>
      <c r="H2" s="22"/>
      <c r="I2" s="22"/>
      <c r="J2" s="22"/>
      <c r="K2" s="32" t="s">
        <v>193</v>
      </c>
    </row>
    <row r="3" spans="1:12" x14ac:dyDescent="0.25">
      <c r="A3" s="1"/>
      <c r="B3" s="5"/>
      <c r="C3" s="22"/>
      <c r="D3" s="22"/>
      <c r="E3" s="22"/>
      <c r="F3" s="22"/>
      <c r="G3" s="22"/>
      <c r="H3" s="22"/>
      <c r="I3" s="22"/>
      <c r="J3" s="22"/>
      <c r="K3" s="32"/>
    </row>
    <row r="4" spans="1:12" ht="12" customHeight="1" x14ac:dyDescent="0.25">
      <c r="A4" s="1" t="s">
        <v>194</v>
      </c>
      <c r="B4" s="1"/>
      <c r="C4" s="23"/>
      <c r="D4" s="23"/>
      <c r="E4" s="23"/>
      <c r="F4" s="23"/>
      <c r="G4" s="23"/>
      <c r="H4" s="23"/>
      <c r="I4" s="23"/>
      <c r="J4" s="23"/>
      <c r="K4" s="23"/>
    </row>
    <row r="5" spans="1:12" x14ac:dyDescent="0.25">
      <c r="A5" s="5"/>
      <c r="B5" s="1"/>
      <c r="C5" s="23"/>
      <c r="D5" s="23"/>
      <c r="E5" s="23"/>
      <c r="F5" s="23"/>
      <c r="G5" s="23"/>
      <c r="H5" s="23"/>
      <c r="I5" s="23"/>
      <c r="J5" s="23"/>
      <c r="K5" s="23"/>
    </row>
    <row r="6" spans="1:12" ht="13.8" thickBot="1" x14ac:dyDescent="0.3">
      <c r="A6" s="5"/>
      <c r="B6" s="5"/>
      <c r="C6" s="22"/>
      <c r="D6" s="22"/>
      <c r="E6" s="22"/>
      <c r="F6" s="22"/>
      <c r="G6" s="22"/>
      <c r="H6" s="22"/>
      <c r="I6" s="22"/>
      <c r="J6" s="22"/>
      <c r="K6" s="22"/>
    </row>
    <row r="7" spans="1:12" x14ac:dyDescent="0.25">
      <c r="C7" s="186" t="str">
        <f>'OSCR Receipt &amp; Pay''ts Detail p8'!D6</f>
        <v>General</v>
      </c>
      <c r="D7" s="24"/>
      <c r="E7" s="186" t="str">
        <f>'OSCR Receipt &amp; Pay''ts Detail p8'!F6</f>
        <v>Mission</v>
      </c>
      <c r="F7" s="24"/>
      <c r="G7" s="188" t="str">
        <f>'OSCR Receipt &amp; Pay''ts Detail p8'!H6</f>
        <v>Fabric / Building</v>
      </c>
      <c r="H7" s="24"/>
      <c r="I7" s="186" t="str">
        <f>'OSCR Receipt &amp; Pay''ts Detail p8'!J6</f>
        <v>Youth</v>
      </c>
      <c r="J7" s="24"/>
      <c r="K7" s="186" t="str">
        <f>'OSCR Receipt &amp; Pay''ts Detail p8'!L6</f>
        <v>Manse</v>
      </c>
    </row>
    <row r="8" spans="1:12" x14ac:dyDescent="0.25">
      <c r="A8" s="7"/>
      <c r="B8" s="2"/>
      <c r="C8" s="187" t="str">
        <f>'OSCR Receipt &amp; Pay''ts Detail p8'!D7</f>
        <v>Unrestricted</v>
      </c>
      <c r="D8" s="22"/>
      <c r="E8" s="187" t="str">
        <f>'OSCR Receipt &amp; Pay''ts Detail p8'!F7</f>
        <v>Designated</v>
      </c>
      <c r="F8" s="22"/>
      <c r="G8" s="187" t="str">
        <f>'OSCR Receipt &amp; Pay''ts Detail p8'!H7</f>
        <v>Designated</v>
      </c>
      <c r="H8" s="25"/>
      <c r="I8" s="187" t="str">
        <f>'OSCR Receipt &amp; Pay''ts Detail p8'!J7</f>
        <v>Designated</v>
      </c>
      <c r="J8" s="25"/>
      <c r="K8" s="187" t="str">
        <f>'OSCR Receipt &amp; Pay''ts Detail p8'!L7</f>
        <v>Designated</v>
      </c>
    </row>
    <row r="9" spans="1:12" ht="12.75" customHeight="1" thickBot="1" x14ac:dyDescent="0.3">
      <c r="C9" s="26" t="s">
        <v>153</v>
      </c>
      <c r="D9" s="57"/>
      <c r="E9" s="26" t="s">
        <v>153</v>
      </c>
      <c r="F9" s="57"/>
      <c r="G9" s="26" t="s">
        <v>153</v>
      </c>
      <c r="H9" s="57"/>
      <c r="I9" s="26" t="s">
        <v>153</v>
      </c>
      <c r="J9" s="57"/>
      <c r="K9" s="26" t="s">
        <v>153</v>
      </c>
    </row>
    <row r="10" spans="1:12" ht="12.75" customHeight="1" x14ac:dyDescent="0.25">
      <c r="A10" s="7" t="s">
        <v>195</v>
      </c>
      <c r="B10" s="31" t="s">
        <v>196</v>
      </c>
      <c r="C10" s="57"/>
      <c r="D10" s="57"/>
      <c r="E10" s="57"/>
      <c r="F10" s="57"/>
      <c r="G10" s="57"/>
      <c r="H10" s="57"/>
      <c r="I10" s="57"/>
      <c r="J10" s="57"/>
      <c r="K10" s="57"/>
    </row>
    <row r="11" spans="1:12" ht="12.75" customHeight="1" x14ac:dyDescent="0.25">
      <c r="A11" s="8">
        <v>9.1</v>
      </c>
      <c r="B11" s="2" t="s">
        <v>197</v>
      </c>
      <c r="C11" s="30"/>
      <c r="D11" s="27"/>
      <c r="E11" s="30"/>
      <c r="F11" s="27"/>
      <c r="G11" s="30"/>
      <c r="H11" s="27"/>
      <c r="I11" s="30"/>
      <c r="J11" s="27"/>
      <c r="K11" s="30"/>
    </row>
    <row r="12" spans="1:12" ht="12.75" customHeight="1" x14ac:dyDescent="0.25">
      <c r="A12" s="8"/>
      <c r="B12" s="2"/>
      <c r="C12" s="28"/>
      <c r="D12" s="27"/>
      <c r="E12" s="28"/>
      <c r="F12" s="27"/>
      <c r="G12" s="28"/>
      <c r="H12" s="27"/>
      <c r="I12" s="28"/>
      <c r="J12" s="27"/>
      <c r="K12" s="28"/>
      <c r="L12" s="37" t="s">
        <v>198</v>
      </c>
    </row>
    <row r="13" spans="1:12" ht="12.75" customHeight="1" x14ac:dyDescent="0.25">
      <c r="A13" s="8"/>
      <c r="B13" s="2"/>
      <c r="C13" s="28"/>
      <c r="D13" s="27"/>
      <c r="E13" s="28"/>
      <c r="F13" s="27"/>
      <c r="G13" s="28"/>
      <c r="H13" s="27"/>
      <c r="I13" s="28"/>
      <c r="J13" s="27"/>
      <c r="K13" s="28"/>
      <c r="L13" s="37" t="s">
        <v>198</v>
      </c>
    </row>
    <row r="14" spans="1:12" ht="12.75" customHeight="1" thickBot="1" x14ac:dyDescent="0.3">
      <c r="A14" s="8"/>
      <c r="B14" s="2"/>
      <c r="C14" s="28"/>
      <c r="D14" s="27"/>
      <c r="E14" s="28"/>
      <c r="F14" s="27"/>
      <c r="G14" s="28"/>
      <c r="H14" s="27"/>
      <c r="I14" s="28"/>
      <c r="J14" s="27"/>
      <c r="K14" s="28"/>
      <c r="L14" s="37" t="s">
        <v>198</v>
      </c>
    </row>
    <row r="15" spans="1:12" ht="12.75" customHeight="1" thickBot="1" x14ac:dyDescent="0.3">
      <c r="A15" s="8"/>
      <c r="B15" s="2"/>
      <c r="C15" s="184">
        <v>41408.28</v>
      </c>
      <c r="D15" s="29"/>
      <c r="E15" s="184">
        <f>SUM(E11:E14)</f>
        <v>0</v>
      </c>
      <c r="F15" s="29"/>
      <c r="G15" s="184">
        <f>SUM(G11:G14)</f>
        <v>0</v>
      </c>
      <c r="H15" s="29"/>
      <c r="I15" s="184">
        <f>SUM(I11:I14)</f>
        <v>0</v>
      </c>
      <c r="J15" s="29"/>
      <c r="K15" s="184">
        <f>SUM(K11:K14)</f>
        <v>0</v>
      </c>
    </row>
    <row r="16" spans="1:12" ht="12.75" customHeight="1" x14ac:dyDescent="0.25">
      <c r="A16" s="8"/>
      <c r="B16" s="2"/>
      <c r="C16" s="29"/>
      <c r="D16" s="29"/>
      <c r="E16" s="29"/>
      <c r="F16" s="29"/>
      <c r="G16" s="29"/>
      <c r="H16" s="29"/>
      <c r="I16" s="29"/>
      <c r="J16" s="29"/>
      <c r="K16" s="29"/>
    </row>
    <row r="17" spans="1:12" x14ac:dyDescent="0.25">
      <c r="A17" s="8">
        <v>9.1999999999999993</v>
      </c>
      <c r="B17" s="2" t="s">
        <v>199</v>
      </c>
      <c r="C17" s="30"/>
      <c r="D17" s="27"/>
      <c r="E17" s="30"/>
      <c r="F17" s="27"/>
      <c r="G17" s="30"/>
      <c r="H17" s="27"/>
      <c r="I17" s="30"/>
      <c r="J17" s="27"/>
      <c r="K17" s="30"/>
    </row>
    <row r="18" spans="1:12" x14ac:dyDescent="0.25">
      <c r="A18" s="8"/>
      <c r="B18" s="2"/>
      <c r="C18" s="28"/>
      <c r="D18" s="27"/>
      <c r="E18" s="28"/>
      <c r="F18" s="27"/>
      <c r="G18" s="28"/>
      <c r="H18" s="27"/>
      <c r="I18" s="28"/>
      <c r="J18" s="27"/>
      <c r="K18" s="28"/>
      <c r="L18" s="37" t="s">
        <v>198</v>
      </c>
    </row>
    <row r="19" spans="1:12" x14ac:dyDescent="0.25">
      <c r="A19" s="8"/>
      <c r="B19" s="2"/>
      <c r="C19" s="28"/>
      <c r="D19" s="27"/>
      <c r="E19" s="28"/>
      <c r="F19" s="27"/>
      <c r="G19" s="28"/>
      <c r="H19" s="27"/>
      <c r="I19" s="28"/>
      <c r="J19" s="27"/>
      <c r="K19" s="28"/>
      <c r="L19" s="37" t="s">
        <v>198</v>
      </c>
    </row>
    <row r="20" spans="1:12" ht="13.5" customHeight="1" thickBot="1" x14ac:dyDescent="0.3">
      <c r="A20" s="8"/>
      <c r="B20" s="2"/>
      <c r="C20" s="28"/>
      <c r="D20" s="27"/>
      <c r="E20" s="28"/>
      <c r="F20" s="27"/>
      <c r="G20" s="28"/>
      <c r="H20" s="27"/>
      <c r="I20" s="28"/>
      <c r="J20" s="27"/>
      <c r="K20" s="28"/>
      <c r="L20" s="37" t="s">
        <v>198</v>
      </c>
    </row>
    <row r="21" spans="1:12" ht="12" customHeight="1" thickBot="1" x14ac:dyDescent="0.3">
      <c r="A21" s="8"/>
      <c r="B21" s="2"/>
      <c r="C21" s="184">
        <v>5165</v>
      </c>
      <c r="D21" s="29"/>
      <c r="E21" s="184">
        <f>SUM(E17:E20)</f>
        <v>0</v>
      </c>
      <c r="F21" s="29"/>
      <c r="G21" s="184">
        <f>SUM(G17:G20)</f>
        <v>0</v>
      </c>
      <c r="H21" s="29"/>
      <c r="I21" s="184">
        <f>SUM(I17:I20)</f>
        <v>0</v>
      </c>
      <c r="J21" s="29"/>
      <c r="K21" s="184">
        <f>SUM(K17:K20)</f>
        <v>0</v>
      </c>
    </row>
    <row r="22" spans="1:12" ht="12" customHeight="1" x14ac:dyDescent="0.25">
      <c r="A22" s="8"/>
      <c r="B22" s="2"/>
      <c r="C22" s="29"/>
      <c r="D22" s="29"/>
      <c r="E22" s="29"/>
      <c r="F22" s="29"/>
      <c r="G22" s="29"/>
      <c r="H22" s="29"/>
      <c r="I22" s="29"/>
      <c r="J22" s="29"/>
      <c r="K22" s="29"/>
    </row>
    <row r="23" spans="1:12" x14ac:dyDescent="0.25">
      <c r="A23" s="8">
        <v>9.3000000000000007</v>
      </c>
      <c r="B23" s="2" t="s">
        <v>200</v>
      </c>
      <c r="C23" s="59"/>
      <c r="D23" s="57"/>
      <c r="E23" s="59"/>
      <c r="F23" s="57"/>
      <c r="G23" s="59"/>
      <c r="H23" s="57"/>
      <c r="I23" s="59"/>
      <c r="J23" s="57"/>
      <c r="K23" s="59"/>
    </row>
    <row r="24" spans="1:12" x14ac:dyDescent="0.25">
      <c r="A24" s="8"/>
      <c r="B24" s="2"/>
      <c r="C24" s="61"/>
      <c r="D24" s="57"/>
      <c r="E24" s="61"/>
      <c r="F24" s="57"/>
      <c r="G24" s="61"/>
      <c r="H24" s="57"/>
      <c r="I24" s="61"/>
      <c r="J24" s="57"/>
      <c r="K24" s="61"/>
      <c r="L24" s="37" t="s">
        <v>198</v>
      </c>
    </row>
    <row r="25" spans="1:12" x14ac:dyDescent="0.25">
      <c r="A25" s="8"/>
      <c r="B25" s="2"/>
      <c r="C25" s="61"/>
      <c r="D25" s="57"/>
      <c r="E25" s="61"/>
      <c r="F25" s="57"/>
      <c r="G25" s="61"/>
      <c r="H25" s="57"/>
      <c r="I25" s="61"/>
      <c r="J25" s="57"/>
      <c r="K25" s="61"/>
      <c r="L25" s="37" t="s">
        <v>198</v>
      </c>
    </row>
    <row r="26" spans="1:12" ht="13.8" thickBot="1" x14ac:dyDescent="0.3">
      <c r="A26" s="8"/>
      <c r="B26" s="2"/>
      <c r="C26" s="61"/>
      <c r="D26" s="57"/>
      <c r="E26" s="61"/>
      <c r="F26" s="57"/>
      <c r="G26" s="61"/>
      <c r="H26" s="57"/>
      <c r="I26" s="61"/>
      <c r="J26" s="57"/>
      <c r="K26" s="61"/>
      <c r="L26" s="37" t="s">
        <v>198</v>
      </c>
    </row>
    <row r="27" spans="1:12" ht="13.8" thickBot="1" x14ac:dyDescent="0.3">
      <c r="A27" s="8"/>
      <c r="B27" s="2"/>
      <c r="C27" s="184">
        <v>47412.3</v>
      </c>
      <c r="D27" s="29"/>
      <c r="E27" s="184">
        <f>SUM(E23:E26)</f>
        <v>0</v>
      </c>
      <c r="F27" s="29"/>
      <c r="G27" s="184">
        <f>SUM(G23:G26)</f>
        <v>0</v>
      </c>
      <c r="H27" s="29"/>
      <c r="I27" s="184">
        <f>SUM(I23:I26)</f>
        <v>0</v>
      </c>
      <c r="J27" s="29"/>
      <c r="K27" s="184">
        <f>SUM(K23:K26)</f>
        <v>0</v>
      </c>
    </row>
    <row r="28" spans="1:12" x14ac:dyDescent="0.25">
      <c r="A28" s="8"/>
      <c r="B28" s="2"/>
      <c r="C28" s="27"/>
      <c r="D28" s="27"/>
      <c r="E28" s="27"/>
      <c r="F28" s="27"/>
      <c r="G28" s="27"/>
      <c r="H28" s="27"/>
      <c r="I28" s="27"/>
      <c r="J28" s="27"/>
      <c r="K28" s="27"/>
    </row>
    <row r="29" spans="1:12" x14ac:dyDescent="0.25">
      <c r="A29" s="8">
        <v>9.4</v>
      </c>
      <c r="B29" s="2" t="s">
        <v>201</v>
      </c>
      <c r="C29" s="59"/>
      <c r="D29" s="57"/>
      <c r="E29" s="59"/>
      <c r="F29" s="57"/>
      <c r="G29" s="59"/>
      <c r="H29" s="57"/>
      <c r="I29" s="59"/>
      <c r="J29" s="57"/>
      <c r="K29" s="59"/>
    </row>
    <row r="30" spans="1:12" x14ac:dyDescent="0.25">
      <c r="A30" s="8"/>
      <c r="B30" s="2"/>
      <c r="C30" s="61"/>
      <c r="D30" s="57"/>
      <c r="E30" s="61"/>
      <c r="F30" s="57"/>
      <c r="G30" s="61"/>
      <c r="H30" s="57"/>
      <c r="I30" s="61"/>
      <c r="J30" s="57"/>
      <c r="K30" s="61"/>
      <c r="L30" s="37" t="s">
        <v>198</v>
      </c>
    </row>
    <row r="31" spans="1:12" x14ac:dyDescent="0.25">
      <c r="A31" s="8"/>
      <c r="B31" s="2"/>
      <c r="C31" s="61"/>
      <c r="D31" s="57"/>
      <c r="E31" s="61"/>
      <c r="F31" s="57"/>
      <c r="G31" s="61"/>
      <c r="H31" s="57"/>
      <c r="I31" s="61"/>
      <c r="J31" s="57"/>
      <c r="K31" s="61"/>
      <c r="L31" s="37" t="s">
        <v>198</v>
      </c>
    </row>
    <row r="32" spans="1:12" ht="13.8" thickBot="1" x14ac:dyDescent="0.3">
      <c r="A32" s="8"/>
      <c r="B32" s="2"/>
      <c r="C32" s="61"/>
      <c r="D32" s="57"/>
      <c r="E32" s="61"/>
      <c r="F32" s="57"/>
      <c r="G32" s="61"/>
      <c r="H32" s="57"/>
      <c r="I32" s="61"/>
      <c r="J32" s="57"/>
      <c r="K32" s="61"/>
      <c r="L32" s="37" t="s">
        <v>198</v>
      </c>
    </row>
    <row r="33" spans="1:12" ht="13.8" thickBot="1" x14ac:dyDescent="0.3">
      <c r="A33" s="2"/>
      <c r="B33" s="2"/>
      <c r="C33" s="184">
        <f>SUM(C29:C32)</f>
        <v>0</v>
      </c>
      <c r="D33" s="29"/>
      <c r="E33" s="184">
        <f>SUM(E29:E32)</f>
        <v>0</v>
      </c>
      <c r="F33" s="29"/>
      <c r="G33" s="184">
        <f>SUM(G29:G32)</f>
        <v>0</v>
      </c>
      <c r="H33" s="29"/>
      <c r="I33" s="184">
        <f>SUM(I29:I32)</f>
        <v>0</v>
      </c>
      <c r="J33" s="29"/>
      <c r="K33" s="184">
        <f>SUM(K29:K32)</f>
        <v>0</v>
      </c>
    </row>
    <row r="34" spans="1:12" x14ac:dyDescent="0.25">
      <c r="A34" s="2"/>
      <c r="B34" s="2"/>
      <c r="C34" s="27"/>
      <c r="D34" s="27"/>
      <c r="E34" s="27"/>
      <c r="F34" s="27"/>
      <c r="G34" s="27"/>
      <c r="H34" s="27"/>
      <c r="I34" s="27"/>
      <c r="J34" s="27"/>
      <c r="K34" s="27"/>
    </row>
    <row r="35" spans="1:12" x14ac:dyDescent="0.25">
      <c r="A35" s="8">
        <v>9.5</v>
      </c>
      <c r="B35" s="2" t="s">
        <v>202</v>
      </c>
      <c r="C35" s="30"/>
      <c r="D35" s="27"/>
      <c r="E35" s="30"/>
      <c r="F35" s="27"/>
      <c r="G35" s="30"/>
      <c r="H35" s="27"/>
      <c r="I35" s="30"/>
      <c r="J35" s="27"/>
      <c r="K35" s="30"/>
    </row>
    <row r="36" spans="1:12" x14ac:dyDescent="0.25">
      <c r="A36" s="8"/>
      <c r="B36" s="2"/>
      <c r="C36" s="28"/>
      <c r="D36" s="27"/>
      <c r="E36" s="28"/>
      <c r="F36" s="27"/>
      <c r="G36" s="28"/>
      <c r="H36" s="27"/>
      <c r="I36" s="28"/>
      <c r="J36" s="27"/>
      <c r="K36" s="28"/>
      <c r="L36" s="37" t="s">
        <v>198</v>
      </c>
    </row>
    <row r="37" spans="1:12" x14ac:dyDescent="0.25">
      <c r="A37" s="8"/>
      <c r="B37" s="2"/>
      <c r="C37" s="28"/>
      <c r="D37" s="27"/>
      <c r="E37" s="28"/>
      <c r="F37" s="27"/>
      <c r="G37" s="28"/>
      <c r="H37" s="27"/>
      <c r="I37" s="28"/>
      <c r="J37" s="27"/>
      <c r="K37" s="28"/>
      <c r="L37" s="37" t="s">
        <v>198</v>
      </c>
    </row>
    <row r="38" spans="1:12" ht="13.8" thickBot="1" x14ac:dyDescent="0.3">
      <c r="A38" s="8"/>
      <c r="B38" s="2"/>
      <c r="C38" s="28"/>
      <c r="D38" s="27"/>
      <c r="E38" s="28"/>
      <c r="F38" s="27"/>
      <c r="G38" s="28"/>
      <c r="H38" s="27"/>
      <c r="I38" s="28"/>
      <c r="J38" s="27"/>
      <c r="K38" s="28"/>
      <c r="L38" s="37" t="s">
        <v>198</v>
      </c>
    </row>
    <row r="39" spans="1:12" ht="13.8" thickBot="1" x14ac:dyDescent="0.3">
      <c r="A39" s="8"/>
      <c r="B39" s="2"/>
      <c r="C39" s="184">
        <f>SUM(C35:C38)</f>
        <v>0</v>
      </c>
      <c r="D39" s="29"/>
      <c r="E39" s="184">
        <f>SUM(E35:E38)</f>
        <v>0</v>
      </c>
      <c r="F39" s="29"/>
      <c r="G39" s="184">
        <f>SUM(G35:G38)</f>
        <v>0</v>
      </c>
      <c r="H39" s="29"/>
      <c r="I39" s="184">
        <f>SUM(I35:I38)</f>
        <v>0</v>
      </c>
      <c r="J39" s="29"/>
      <c r="K39" s="184">
        <f>SUM(K35:K38)</f>
        <v>0</v>
      </c>
    </row>
    <row r="40" spans="1:12" x14ac:dyDescent="0.25">
      <c r="A40" s="7"/>
      <c r="B40" s="2"/>
      <c r="C40" s="27"/>
      <c r="D40" s="27"/>
      <c r="E40" s="27"/>
      <c r="F40" s="27"/>
      <c r="G40" s="27"/>
      <c r="H40" s="27"/>
      <c r="I40" s="27"/>
      <c r="J40" s="27"/>
      <c r="K40" s="27"/>
    </row>
    <row r="41" spans="1:12" x14ac:dyDescent="0.25">
      <c r="A41" s="7" t="s">
        <v>195</v>
      </c>
      <c r="B41" s="31" t="s">
        <v>203</v>
      </c>
      <c r="C41" s="57"/>
      <c r="D41" s="57"/>
      <c r="E41" s="57"/>
      <c r="F41" s="57"/>
      <c r="G41" s="57"/>
      <c r="H41" s="57"/>
      <c r="I41" s="57"/>
      <c r="J41" s="57"/>
      <c r="K41" s="57"/>
    </row>
    <row r="42" spans="1:12" x14ac:dyDescent="0.25">
      <c r="A42" s="8">
        <v>9.6</v>
      </c>
      <c r="B42" s="2" t="s">
        <v>204</v>
      </c>
      <c r="C42" s="62"/>
      <c r="E42" s="62"/>
      <c r="G42" s="62"/>
      <c r="I42" s="62"/>
      <c r="K42" s="62"/>
    </row>
    <row r="43" spans="1:12" x14ac:dyDescent="0.25">
      <c r="A43" s="8"/>
      <c r="B43" s="2"/>
      <c r="C43" s="60"/>
      <c r="D43" s="29"/>
      <c r="E43" s="60"/>
      <c r="F43" s="29"/>
      <c r="G43" s="60"/>
      <c r="H43" s="29"/>
      <c r="I43" s="60"/>
      <c r="J43" s="29"/>
      <c r="K43" s="60"/>
      <c r="L43" s="37" t="s">
        <v>198</v>
      </c>
    </row>
    <row r="44" spans="1:12" x14ac:dyDescent="0.25">
      <c r="A44" s="8"/>
      <c r="B44" s="2"/>
      <c r="C44" s="60"/>
      <c r="D44" s="29"/>
      <c r="E44" s="60"/>
      <c r="F44" s="29"/>
      <c r="G44" s="60"/>
      <c r="H44" s="29"/>
      <c r="I44" s="60"/>
      <c r="J44" s="29"/>
      <c r="K44" s="60"/>
      <c r="L44" s="37" t="s">
        <v>198</v>
      </c>
    </row>
    <row r="45" spans="1:12" ht="13.8" thickBot="1" x14ac:dyDescent="0.3">
      <c r="A45" s="8"/>
      <c r="B45" s="2"/>
      <c r="C45" s="60"/>
      <c r="D45" s="29"/>
      <c r="E45" s="60"/>
      <c r="F45" s="29"/>
      <c r="G45" s="60"/>
      <c r="H45" s="29"/>
      <c r="I45" s="60"/>
      <c r="J45" s="29"/>
      <c r="K45" s="60"/>
      <c r="L45" s="37" t="s">
        <v>198</v>
      </c>
    </row>
    <row r="46" spans="1:12" ht="13.8" thickBot="1" x14ac:dyDescent="0.3">
      <c r="A46" s="8"/>
      <c r="B46" s="2"/>
      <c r="C46" s="184">
        <v>24301.1</v>
      </c>
      <c r="D46" s="29"/>
      <c r="E46" s="184">
        <f>SUM(E42:E45)</f>
        <v>0</v>
      </c>
      <c r="F46" s="29"/>
      <c r="G46" s="184">
        <f>SUM(G42:G45)</f>
        <v>0</v>
      </c>
      <c r="H46" s="29"/>
      <c r="I46" s="184">
        <f>SUM(I42:I45)</f>
        <v>0</v>
      </c>
      <c r="J46" s="29"/>
      <c r="K46" s="184">
        <f>SUM(K42:K45)</f>
        <v>0</v>
      </c>
    </row>
    <row r="47" spans="1:12" x14ac:dyDescent="0.25">
      <c r="A47" s="5"/>
      <c r="B47" s="5"/>
      <c r="C47" s="22"/>
      <c r="D47" s="22"/>
      <c r="E47" s="22"/>
      <c r="F47" s="22"/>
      <c r="G47" s="22"/>
      <c r="H47" s="22"/>
      <c r="I47" s="22"/>
      <c r="J47" s="22"/>
      <c r="K47" s="22"/>
    </row>
    <row r="48" spans="1:12" x14ac:dyDescent="0.25">
      <c r="A48" s="8">
        <v>9.6999999999999993</v>
      </c>
      <c r="B48" s="2" t="s">
        <v>113</v>
      </c>
      <c r="C48" s="62"/>
      <c r="E48" s="62"/>
      <c r="G48" s="62"/>
      <c r="I48" s="62"/>
      <c r="K48" s="62"/>
    </row>
    <row r="49" spans="1:12" x14ac:dyDescent="0.25">
      <c r="A49" s="8"/>
      <c r="B49" s="2"/>
      <c r="C49" s="60"/>
      <c r="D49" s="29"/>
      <c r="E49" s="60"/>
      <c r="F49" s="29"/>
      <c r="G49" s="60"/>
      <c r="H49" s="29"/>
      <c r="I49" s="60"/>
      <c r="J49" s="29"/>
      <c r="K49" s="60"/>
      <c r="L49" s="37" t="s">
        <v>198</v>
      </c>
    </row>
    <row r="50" spans="1:12" x14ac:dyDescent="0.25">
      <c r="A50" s="8"/>
      <c r="B50" s="2"/>
      <c r="C50" s="60"/>
      <c r="D50" s="29"/>
      <c r="E50" s="60"/>
      <c r="F50" s="29"/>
      <c r="G50" s="60"/>
      <c r="H50" s="29"/>
      <c r="I50" s="60"/>
      <c r="J50" s="29"/>
      <c r="K50" s="60"/>
      <c r="L50" s="37" t="s">
        <v>198</v>
      </c>
    </row>
    <row r="51" spans="1:12" ht="13.8" thickBot="1" x14ac:dyDescent="0.3">
      <c r="A51" s="8"/>
      <c r="B51" s="2"/>
      <c r="C51" s="60"/>
      <c r="D51" s="29"/>
      <c r="E51" s="60"/>
      <c r="F51" s="29"/>
      <c r="G51" s="60"/>
      <c r="H51" s="29"/>
      <c r="I51" s="60"/>
      <c r="J51" s="29"/>
      <c r="K51" s="60"/>
      <c r="L51" s="37" t="s">
        <v>198</v>
      </c>
    </row>
    <row r="52" spans="1:12" ht="13.8" thickBot="1" x14ac:dyDescent="0.3">
      <c r="A52" s="8"/>
      <c r="B52" s="2"/>
      <c r="C52" s="184">
        <v>344</v>
      </c>
      <c r="D52" s="29"/>
      <c r="E52" s="184">
        <f>SUM(E48:E51)</f>
        <v>0</v>
      </c>
      <c r="F52" s="29"/>
      <c r="G52" s="184">
        <f>SUM(G48:G51)</f>
        <v>0</v>
      </c>
      <c r="H52" s="29"/>
      <c r="I52" s="184">
        <f>SUM(I48:I51)</f>
        <v>0</v>
      </c>
      <c r="J52" s="29"/>
      <c r="K52" s="184">
        <f>SUM(K48:K51)</f>
        <v>0</v>
      </c>
    </row>
    <row r="53" spans="1:12" x14ac:dyDescent="0.25">
      <c r="A53" s="5"/>
      <c r="B53" s="5"/>
    </row>
    <row r="54" spans="1:12" x14ac:dyDescent="0.25">
      <c r="A54" s="8">
        <v>9.8000000000000007</v>
      </c>
      <c r="B54" s="2" t="s">
        <v>84</v>
      </c>
      <c r="C54" s="62"/>
      <c r="E54" s="62"/>
      <c r="G54" s="62"/>
      <c r="I54" s="62"/>
      <c r="K54" s="62"/>
    </row>
    <row r="55" spans="1:12" x14ac:dyDescent="0.25">
      <c r="A55" s="8"/>
      <c r="B55" s="2"/>
      <c r="C55" s="60"/>
      <c r="D55" s="29"/>
      <c r="E55" s="60"/>
      <c r="F55" s="29"/>
      <c r="G55" s="60"/>
      <c r="H55" s="29"/>
      <c r="I55" s="60"/>
      <c r="J55" s="29"/>
      <c r="K55" s="60"/>
      <c r="L55" s="37" t="s">
        <v>198</v>
      </c>
    </row>
    <row r="56" spans="1:12" x14ac:dyDescent="0.25">
      <c r="A56" s="8"/>
      <c r="B56" s="2"/>
      <c r="C56" s="60"/>
      <c r="D56" s="29"/>
      <c r="E56" s="60"/>
      <c r="F56" s="29"/>
      <c r="G56" s="60"/>
      <c r="H56" s="29"/>
      <c r="I56" s="60"/>
      <c r="J56" s="29"/>
      <c r="K56" s="60"/>
      <c r="L56" s="37" t="s">
        <v>198</v>
      </c>
    </row>
    <row r="57" spans="1:12" ht="13.8" thickBot="1" x14ac:dyDescent="0.3">
      <c r="A57" s="8"/>
      <c r="B57" s="2"/>
      <c r="C57" s="60"/>
      <c r="D57" s="29"/>
      <c r="E57" s="60"/>
      <c r="F57" s="29"/>
      <c r="G57" s="60"/>
      <c r="H57" s="29"/>
      <c r="I57" s="60"/>
      <c r="J57" s="29"/>
      <c r="K57" s="60"/>
      <c r="L57" s="37" t="s">
        <v>198</v>
      </c>
    </row>
    <row r="58" spans="1:12" ht="13.8" thickBot="1" x14ac:dyDescent="0.3">
      <c r="A58" s="8"/>
      <c r="B58" s="2"/>
      <c r="C58" s="184">
        <v>780.84</v>
      </c>
      <c r="D58" s="29"/>
      <c r="E58" s="184">
        <f>SUM(E54:E57)</f>
        <v>0</v>
      </c>
      <c r="F58" s="29"/>
      <c r="G58" s="184">
        <f>SUM(G54:G57)</f>
        <v>0</v>
      </c>
      <c r="H58" s="29"/>
      <c r="I58" s="184">
        <f>SUM(I54:I57)</f>
        <v>0</v>
      </c>
      <c r="J58" s="29"/>
      <c r="K58" s="184">
        <f>SUM(K54:K57)</f>
        <v>0</v>
      </c>
    </row>
    <row r="59" spans="1:12" x14ac:dyDescent="0.25">
      <c r="A59" s="5"/>
      <c r="B59" s="5"/>
    </row>
    <row r="60" spans="1:12" x14ac:dyDescent="0.25">
      <c r="A60" s="8">
        <v>9.9</v>
      </c>
      <c r="B60" s="2" t="s">
        <v>121</v>
      </c>
      <c r="C60" s="62"/>
      <c r="E60" s="62"/>
      <c r="G60" s="62"/>
      <c r="I60" s="62"/>
      <c r="K60" s="62"/>
    </row>
    <row r="61" spans="1:12" x14ac:dyDescent="0.25">
      <c r="A61" s="8"/>
      <c r="B61" s="2"/>
      <c r="C61" s="60"/>
      <c r="D61" s="29"/>
      <c r="E61" s="60"/>
      <c r="F61" s="29"/>
      <c r="G61" s="60"/>
      <c r="H61" s="29"/>
      <c r="I61" s="60"/>
      <c r="J61" s="29"/>
      <c r="K61" s="60"/>
      <c r="L61" s="37" t="s">
        <v>198</v>
      </c>
    </row>
    <row r="62" spans="1:12" x14ac:dyDescent="0.25">
      <c r="A62" s="8"/>
      <c r="B62" s="2"/>
      <c r="C62" s="60"/>
      <c r="D62" s="29"/>
      <c r="E62" s="60"/>
      <c r="F62" s="29"/>
      <c r="G62" s="60"/>
      <c r="H62" s="29"/>
      <c r="I62" s="60"/>
      <c r="J62" s="29"/>
      <c r="K62" s="60"/>
      <c r="L62" s="37" t="s">
        <v>198</v>
      </c>
    </row>
    <row r="63" spans="1:12" ht="13.8" thickBot="1" x14ac:dyDescent="0.3">
      <c r="A63" s="8"/>
      <c r="B63" s="2"/>
      <c r="C63" s="60"/>
      <c r="D63" s="29"/>
      <c r="E63" s="60"/>
      <c r="F63" s="29"/>
      <c r="G63" s="60"/>
      <c r="H63" s="29"/>
      <c r="I63" s="60"/>
      <c r="J63" s="29"/>
      <c r="K63" s="60"/>
      <c r="L63" s="37" t="s">
        <v>198</v>
      </c>
    </row>
    <row r="64" spans="1:12" ht="13.8" thickBot="1" x14ac:dyDescent="0.3">
      <c r="A64" s="8"/>
      <c r="B64" s="2"/>
      <c r="C64" s="184">
        <v>3482</v>
      </c>
      <c r="D64" s="29"/>
      <c r="E64" s="184">
        <f>SUM(E60:E63)</f>
        <v>0</v>
      </c>
      <c r="F64" s="29"/>
      <c r="G64" s="184">
        <f>SUM(G60:G63)</f>
        <v>0</v>
      </c>
      <c r="H64" s="29"/>
      <c r="I64" s="184">
        <f>SUM(I60:I63)</f>
        <v>0</v>
      </c>
      <c r="J64" s="29"/>
      <c r="K64" s="184">
        <f>SUM(K60:K63)</f>
        <v>0</v>
      </c>
    </row>
    <row r="65" spans="1:16" x14ac:dyDescent="0.25">
      <c r="A65" s="5"/>
      <c r="B65" s="5"/>
    </row>
    <row r="66" spans="1:16" x14ac:dyDescent="0.25">
      <c r="A66" s="63">
        <v>9.1</v>
      </c>
      <c r="B66" s="2" t="s">
        <v>205</v>
      </c>
      <c r="C66" s="62"/>
      <c r="E66" s="62"/>
      <c r="G66" s="62"/>
      <c r="I66" s="62"/>
      <c r="K66" s="62"/>
    </row>
    <row r="67" spans="1:16" x14ac:dyDescent="0.25">
      <c r="A67" s="8"/>
      <c r="B67" s="2"/>
      <c r="C67" s="60"/>
      <c r="D67" s="29"/>
      <c r="E67" s="60"/>
      <c r="F67" s="29"/>
      <c r="G67" s="60"/>
      <c r="H67" s="29"/>
      <c r="I67" s="60"/>
      <c r="J67" s="29"/>
      <c r="K67" s="60"/>
      <c r="L67" s="37" t="s">
        <v>198</v>
      </c>
    </row>
    <row r="68" spans="1:16" x14ac:dyDescent="0.25">
      <c r="A68" s="8"/>
      <c r="B68" s="2"/>
      <c r="C68" s="60"/>
      <c r="D68" s="29"/>
      <c r="E68" s="60"/>
      <c r="F68" s="29"/>
      <c r="G68" s="60"/>
      <c r="H68" s="29"/>
      <c r="I68" s="60"/>
      <c r="J68" s="29"/>
      <c r="K68" s="60"/>
      <c r="L68" s="37" t="s">
        <v>198</v>
      </c>
    </row>
    <row r="69" spans="1:16" ht="13.8" thickBot="1" x14ac:dyDescent="0.3">
      <c r="A69" s="8"/>
      <c r="B69" s="2"/>
      <c r="C69" s="60"/>
      <c r="D69" s="29"/>
      <c r="E69" s="60"/>
      <c r="F69" s="29"/>
      <c r="G69" s="60"/>
      <c r="H69" s="29"/>
      <c r="I69" s="60"/>
      <c r="J69" s="29"/>
      <c r="K69" s="60"/>
      <c r="L69" s="37" t="s">
        <v>198</v>
      </c>
      <c r="P69">
        <v>77</v>
      </c>
    </row>
    <row r="70" spans="1:16" ht="13.8" thickBot="1" x14ac:dyDescent="0.3">
      <c r="A70" s="8"/>
      <c r="B70" s="2"/>
      <c r="C70" s="184">
        <v>4727</v>
      </c>
      <c r="D70" s="29"/>
      <c r="E70" s="184">
        <f>SUM(E66:E69)</f>
        <v>0</v>
      </c>
      <c r="F70" s="29"/>
      <c r="G70" s="184">
        <f>SUM(G66:G69)</f>
        <v>0</v>
      </c>
      <c r="H70" s="29"/>
      <c r="I70" s="184">
        <f>SUM(I66:I69)</f>
        <v>0</v>
      </c>
      <c r="J70" s="29"/>
      <c r="K70" s="184">
        <f>SUM(K66:K69)</f>
        <v>0</v>
      </c>
    </row>
    <row r="72" spans="1:16" x14ac:dyDescent="0.25">
      <c r="A72" s="63">
        <v>9.11</v>
      </c>
      <c r="B72" s="2" t="s">
        <v>94</v>
      </c>
      <c r="C72" s="62"/>
      <c r="E72" s="62"/>
      <c r="G72" s="62"/>
      <c r="I72" s="62"/>
      <c r="K72" s="62"/>
    </row>
    <row r="73" spans="1:16" x14ac:dyDescent="0.25">
      <c r="A73" s="8"/>
      <c r="B73" s="2"/>
      <c r="C73" s="60"/>
      <c r="D73" s="29"/>
      <c r="E73" s="60"/>
      <c r="F73" s="29"/>
      <c r="G73" s="60"/>
      <c r="H73" s="29"/>
      <c r="I73" s="60"/>
      <c r="J73" s="29"/>
      <c r="K73" s="60"/>
      <c r="L73" s="37" t="s">
        <v>198</v>
      </c>
    </row>
    <row r="74" spans="1:16" x14ac:dyDescent="0.25">
      <c r="A74" s="8"/>
      <c r="B74" s="2"/>
      <c r="C74" s="60"/>
      <c r="D74" s="29"/>
      <c r="E74" s="60"/>
      <c r="F74" s="29"/>
      <c r="G74" s="60"/>
      <c r="H74" s="29"/>
      <c r="I74" s="60"/>
      <c r="J74" s="29"/>
      <c r="K74" s="60"/>
      <c r="L74" s="37" t="s">
        <v>198</v>
      </c>
    </row>
    <row r="75" spans="1:16" x14ac:dyDescent="0.25">
      <c r="A75" s="8"/>
      <c r="B75" s="2"/>
      <c r="C75" s="60"/>
      <c r="D75" s="29"/>
      <c r="E75" s="60"/>
      <c r="F75" s="29"/>
      <c r="G75" s="60"/>
      <c r="H75" s="29"/>
      <c r="I75" s="60"/>
      <c r="J75" s="29"/>
      <c r="K75" s="60"/>
      <c r="L75" s="37" t="s">
        <v>198</v>
      </c>
    </row>
    <row r="76" spans="1:16" x14ac:dyDescent="0.25">
      <c r="A76" s="8"/>
      <c r="B76" s="2"/>
      <c r="C76" s="60"/>
      <c r="D76" s="29"/>
      <c r="E76" s="60"/>
      <c r="F76" s="29"/>
      <c r="G76" s="60"/>
      <c r="H76" s="29"/>
      <c r="I76" s="60"/>
      <c r="J76" s="29"/>
      <c r="K76" s="60"/>
      <c r="L76" s="37" t="s">
        <v>198</v>
      </c>
    </row>
    <row r="77" spans="1:16" x14ac:dyDescent="0.25">
      <c r="A77" s="8"/>
      <c r="B77" s="2"/>
      <c r="C77" s="60"/>
      <c r="D77" s="29"/>
      <c r="E77" s="60"/>
      <c r="F77" s="29"/>
      <c r="G77" s="60"/>
      <c r="H77" s="29"/>
      <c r="I77" s="60"/>
      <c r="J77" s="29"/>
      <c r="K77" s="60"/>
      <c r="L77" s="37" t="s">
        <v>198</v>
      </c>
    </row>
    <row r="78" spans="1:16" x14ac:dyDescent="0.25">
      <c r="A78" s="8"/>
      <c r="B78" s="2"/>
      <c r="C78" s="60"/>
      <c r="D78" s="29"/>
      <c r="E78" s="60"/>
      <c r="F78" s="29"/>
      <c r="G78" s="60"/>
      <c r="H78" s="29"/>
      <c r="I78" s="60"/>
      <c r="J78" s="29"/>
      <c r="K78" s="60"/>
      <c r="L78" s="37" t="s">
        <v>198</v>
      </c>
    </row>
    <row r="79" spans="1:16" x14ac:dyDescent="0.25">
      <c r="A79" s="8"/>
      <c r="B79" s="2"/>
      <c r="C79" s="60"/>
      <c r="D79" s="29"/>
      <c r="E79" s="60"/>
      <c r="F79" s="29"/>
      <c r="G79" s="60"/>
      <c r="H79" s="29"/>
      <c r="I79" s="60"/>
      <c r="J79" s="29"/>
      <c r="K79" s="60"/>
      <c r="L79" s="37" t="s">
        <v>198</v>
      </c>
    </row>
    <row r="80" spans="1:16" x14ac:dyDescent="0.25">
      <c r="A80" s="8"/>
      <c r="B80" s="2"/>
      <c r="C80" s="60"/>
      <c r="D80" s="29"/>
      <c r="E80" s="60"/>
      <c r="F80" s="29"/>
      <c r="G80" s="60"/>
      <c r="H80" s="29"/>
      <c r="I80" s="60"/>
      <c r="J80" s="29"/>
      <c r="K80" s="60"/>
      <c r="L80" s="37" t="s">
        <v>198</v>
      </c>
    </row>
    <row r="81" spans="1:12" ht="13.8" thickBot="1" x14ac:dyDescent="0.3">
      <c r="A81" s="8"/>
      <c r="B81" s="2"/>
      <c r="C81" s="60"/>
      <c r="D81" s="29"/>
      <c r="E81" s="60"/>
      <c r="F81" s="29"/>
      <c r="G81" s="60"/>
      <c r="H81" s="29"/>
      <c r="I81" s="60"/>
      <c r="J81" s="29"/>
      <c r="K81" s="60"/>
      <c r="L81" s="37" t="s">
        <v>198</v>
      </c>
    </row>
    <row r="82" spans="1:12" ht="13.8" thickBot="1" x14ac:dyDescent="0.3">
      <c r="A82" s="8"/>
      <c r="B82" s="2"/>
      <c r="C82" s="184">
        <v>2005</v>
      </c>
      <c r="D82" s="29"/>
      <c r="E82" s="184">
        <f>SUM(E72:E81)</f>
        <v>0</v>
      </c>
      <c r="F82" s="29"/>
      <c r="G82" s="184">
        <f>SUM(G72:G81)</f>
        <v>0</v>
      </c>
      <c r="H82" s="29"/>
      <c r="I82" s="184">
        <f>SUM(I72:I81)</f>
        <v>0</v>
      </c>
      <c r="J82" s="29"/>
      <c r="K82" s="184">
        <f>SUM(K72:K81)</f>
        <v>0</v>
      </c>
    </row>
    <row r="83" spans="1:12" x14ac:dyDescent="0.25">
      <c r="A83" s="1"/>
    </row>
    <row r="84" spans="1:12" x14ac:dyDescent="0.25">
      <c r="A84" s="1"/>
    </row>
    <row r="85" spans="1:12" x14ac:dyDescent="0.25">
      <c r="A85" s="1"/>
    </row>
    <row r="86" spans="1:12" x14ac:dyDescent="0.25">
      <c r="A86" s="1"/>
    </row>
    <row r="87" spans="1:12" x14ac:dyDescent="0.25">
      <c r="A87" s="1"/>
    </row>
    <row r="88" spans="1:12" x14ac:dyDescent="0.25">
      <c r="A88" s="1"/>
    </row>
    <row r="89" spans="1:12" x14ac:dyDescent="0.25">
      <c r="A89" s="1"/>
    </row>
    <row r="90" spans="1:12" x14ac:dyDescent="0.25">
      <c r="A90" s="1"/>
    </row>
    <row r="91" spans="1:12" x14ac:dyDescent="0.25">
      <c r="A91" s="1"/>
    </row>
    <row r="92" spans="1:12" x14ac:dyDescent="0.25">
      <c r="A92" s="1"/>
    </row>
    <row r="93" spans="1:12" x14ac:dyDescent="0.25">
      <c r="A93" s="1"/>
    </row>
    <row r="94" spans="1:12" x14ac:dyDescent="0.25">
      <c r="A94" s="1"/>
    </row>
    <row r="95" spans="1:12" x14ac:dyDescent="0.25">
      <c r="A95" s="1"/>
    </row>
    <row r="96" spans="1:12" x14ac:dyDescent="0.25">
      <c r="A96" s="1"/>
    </row>
  </sheetData>
  <phoneticPr fontId="0" type="noConversion"/>
  <pageMargins left="0.25" right="0.25" top="0.75" bottom="0.75" header="0.3" footer="0.3"/>
  <pageSetup scale="68" fitToWidth="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0164E-CF36-4B0E-BD17-CE3E60C23EF0}">
  <sheetPr>
    <tabColor rgb="FF92D050"/>
  </sheetPr>
  <dimension ref="A1:K11"/>
  <sheetViews>
    <sheetView zoomScale="120" zoomScaleNormal="120" workbookViewId="0">
      <selection activeCell="C2" sqref="C2:I2"/>
    </sheetView>
  </sheetViews>
  <sheetFormatPr defaultRowHeight="13.2" x14ac:dyDescent="0.25"/>
  <cols>
    <col min="1" max="1" width="22.6640625" customWidth="1"/>
    <col min="10" max="10" width="1.6640625" customWidth="1"/>
    <col min="11" max="11" width="18.88671875" customWidth="1"/>
  </cols>
  <sheetData>
    <row r="1" spans="1:11" ht="15" customHeight="1" x14ac:dyDescent="0.25">
      <c r="A1" s="37"/>
      <c r="B1" s="37"/>
      <c r="C1" s="37"/>
      <c r="D1" s="37"/>
      <c r="E1" s="37"/>
      <c r="F1" s="37"/>
      <c r="G1" s="37"/>
      <c r="H1" s="37"/>
      <c r="I1" s="37"/>
      <c r="J1" s="37"/>
      <c r="K1" s="37"/>
    </row>
    <row r="2" spans="1:11" ht="24.9" customHeight="1" x14ac:dyDescent="0.25">
      <c r="A2" s="35" t="s">
        <v>206</v>
      </c>
      <c r="B2" s="35" t="s">
        <v>173</v>
      </c>
      <c r="C2" s="246"/>
      <c r="D2" s="246"/>
      <c r="E2" s="246"/>
      <c r="F2" s="246"/>
      <c r="G2" s="246"/>
      <c r="H2" s="246"/>
      <c r="I2" s="246"/>
      <c r="J2" s="37"/>
      <c r="K2" s="35"/>
    </row>
    <row r="3" spans="1:11" ht="24.9" customHeight="1" x14ac:dyDescent="0.25">
      <c r="A3" s="37"/>
      <c r="B3" s="35" t="s">
        <v>63</v>
      </c>
      <c r="C3" s="246"/>
      <c r="D3" s="246"/>
      <c r="E3" s="246"/>
      <c r="F3" s="246"/>
      <c r="G3" s="246"/>
      <c r="H3" s="246"/>
      <c r="I3" s="246"/>
      <c r="J3" s="37"/>
      <c r="K3" s="37"/>
    </row>
    <row r="4" spans="1:11" x14ac:dyDescent="0.25">
      <c r="A4" s="37"/>
      <c r="B4" s="37"/>
      <c r="C4" s="37"/>
      <c r="D4" s="37"/>
      <c r="E4" s="37"/>
      <c r="F4" s="37"/>
      <c r="G4" s="37"/>
      <c r="H4" s="37"/>
      <c r="I4" s="37"/>
      <c r="J4" s="37"/>
      <c r="K4" s="37"/>
    </row>
    <row r="7" spans="1:11" ht="31.5" customHeight="1" x14ac:dyDescent="0.25">
      <c r="A7" s="242" t="s">
        <v>3</v>
      </c>
      <c r="B7" s="242"/>
      <c r="C7" s="242"/>
      <c r="D7" s="242"/>
      <c r="E7" s="242"/>
      <c r="F7" s="242"/>
      <c r="G7" s="242"/>
      <c r="H7" s="242"/>
      <c r="I7" s="242"/>
      <c r="J7" s="242"/>
      <c r="K7" s="242"/>
    </row>
    <row r="8" spans="1:11" x14ac:dyDescent="0.25">
      <c r="A8" s="35"/>
      <c r="B8" s="37"/>
      <c r="C8" s="37"/>
      <c r="D8" s="37"/>
      <c r="E8" s="37"/>
      <c r="F8" s="37"/>
      <c r="G8" s="37"/>
      <c r="H8" s="37"/>
      <c r="I8" s="37"/>
      <c r="J8" s="37"/>
      <c r="K8" s="37"/>
    </row>
    <row r="9" spans="1:11" ht="15" customHeight="1" x14ac:dyDescent="0.25">
      <c r="A9" s="247" t="s">
        <v>4</v>
      </c>
      <c r="B9" s="247"/>
      <c r="C9" s="247"/>
      <c r="D9" s="247"/>
      <c r="E9" s="247"/>
      <c r="F9" s="247"/>
      <c r="G9" s="247"/>
      <c r="H9" s="247"/>
      <c r="I9" s="247"/>
      <c r="J9" s="247"/>
      <c r="K9" s="247"/>
    </row>
    <row r="10" spans="1:11" x14ac:dyDescent="0.25">
      <c r="A10" s="35"/>
      <c r="B10" s="37"/>
      <c r="C10" s="37"/>
      <c r="D10" s="37"/>
      <c r="E10" s="37"/>
      <c r="F10" s="37"/>
      <c r="G10" s="37"/>
      <c r="H10" s="37"/>
      <c r="I10" s="37"/>
      <c r="J10" s="37"/>
      <c r="K10" s="37"/>
    </row>
    <row r="11" spans="1:11" ht="34.5" customHeight="1" x14ac:dyDescent="0.25">
      <c r="A11" s="242" t="s">
        <v>5</v>
      </c>
      <c r="B11" s="242"/>
      <c r="C11" s="242"/>
      <c r="D11" s="242"/>
      <c r="E11" s="242"/>
      <c r="F11" s="242"/>
      <c r="G11" s="242"/>
      <c r="H11" s="242"/>
      <c r="I11" s="242"/>
      <c r="J11" s="242"/>
      <c r="K11" s="242"/>
    </row>
  </sheetData>
  <mergeCells count="5">
    <mergeCell ref="C3:I3"/>
    <mergeCell ref="A7:K7"/>
    <mergeCell ref="A9:K9"/>
    <mergeCell ref="A11:K11"/>
    <mergeCell ref="C2:I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AFD56-833B-4364-AE51-097F18E15D3D}">
  <sheetPr>
    <tabColor rgb="FF00B0F0"/>
  </sheetPr>
  <dimension ref="A1:K72"/>
  <sheetViews>
    <sheetView zoomScale="115" zoomScaleNormal="115" workbookViewId="0">
      <selection activeCell="I39" sqref="I39:I40"/>
    </sheetView>
  </sheetViews>
  <sheetFormatPr defaultColWidth="9.109375" defaultRowHeight="15" x14ac:dyDescent="0.25"/>
  <cols>
    <col min="1" max="1" width="25.44140625" style="37" customWidth="1"/>
    <col min="2" max="2" width="28.109375" style="37" customWidth="1"/>
    <col min="3" max="3" width="2.5546875" style="37" customWidth="1"/>
    <col min="4" max="4" width="15.6640625" style="70" customWidth="1"/>
    <col min="5" max="5" width="2.44140625" style="70" customWidth="1"/>
    <col min="6" max="6" width="15.6640625" style="70" customWidth="1"/>
    <col min="7" max="7" width="15.6640625" style="148" customWidth="1"/>
    <col min="8" max="16384" width="9.109375" style="37"/>
  </cols>
  <sheetData>
    <row r="1" spans="1:11" ht="13.8" x14ac:dyDescent="0.25">
      <c r="A1" s="1" t="str">
        <f>'OSCR Receipt &amp; Pay''ts Detail p8'!A2</f>
        <v>Corstorphine Community Church</v>
      </c>
      <c r="B1" s="64"/>
      <c r="C1" s="64"/>
      <c r="D1" s="65"/>
      <c r="E1" s="65"/>
      <c r="F1" s="65"/>
      <c r="G1" s="11">
        <f>'OSCR Receipt &amp; Pay''ts Detail p8'!N2</f>
        <v>0</v>
      </c>
    </row>
    <row r="2" spans="1:11" ht="5.25" customHeight="1" x14ac:dyDescent="0.25">
      <c r="B2" s="66"/>
      <c r="C2" s="66"/>
      <c r="D2" s="67"/>
      <c r="E2" s="67"/>
      <c r="F2" s="67"/>
      <c r="H2" s="66"/>
      <c r="I2" s="66"/>
      <c r="J2" s="66"/>
      <c r="K2" s="66"/>
    </row>
    <row r="3" spans="1:11" ht="15.6" x14ac:dyDescent="0.25">
      <c r="A3" s="64" t="s">
        <v>207</v>
      </c>
      <c r="B3" s="35"/>
      <c r="C3" s="35"/>
      <c r="D3" s="65"/>
      <c r="E3" s="65"/>
      <c r="F3" s="65"/>
      <c r="G3" s="74" t="s">
        <v>36</v>
      </c>
    </row>
    <row r="4" spans="1:11" ht="5.25" customHeight="1" x14ac:dyDescent="0.25">
      <c r="B4" s="66"/>
      <c r="C4" s="66"/>
      <c r="D4" s="67"/>
      <c r="E4" s="67"/>
      <c r="F4" s="67"/>
      <c r="H4" s="66"/>
      <c r="I4" s="66"/>
      <c r="J4" s="66"/>
      <c r="K4" s="66"/>
    </row>
    <row r="5" spans="1:11" ht="15.6" x14ac:dyDescent="0.25">
      <c r="A5" s="68" t="s">
        <v>208</v>
      </c>
      <c r="B5" s="64"/>
      <c r="D5" s="69" t="s">
        <v>153</v>
      </c>
      <c r="F5" s="69" t="s">
        <v>153</v>
      </c>
      <c r="G5" s="149" t="s">
        <v>153</v>
      </c>
    </row>
    <row r="6" spans="1:11" x14ac:dyDescent="0.25">
      <c r="A6" s="35" t="s">
        <v>209</v>
      </c>
      <c r="B6" s="64"/>
    </row>
    <row r="7" spans="1:11" ht="15" customHeight="1" x14ac:dyDescent="0.25">
      <c r="A7" s="36" t="s">
        <v>210</v>
      </c>
      <c r="B7" s="37" t="s">
        <v>211</v>
      </c>
      <c r="D7" s="220">
        <v>9564.8700000000008</v>
      </c>
    </row>
    <row r="8" spans="1:11" ht="15" customHeight="1" x14ac:dyDescent="0.25">
      <c r="A8" s="36"/>
      <c r="B8" s="37" t="s">
        <v>212</v>
      </c>
      <c r="D8" s="70">
        <v>400</v>
      </c>
    </row>
    <row r="9" spans="1:11" ht="15" customHeight="1" x14ac:dyDescent="0.25">
      <c r="A9" s="36"/>
      <c r="B9" s="37" t="s">
        <v>213</v>
      </c>
      <c r="D9" s="70">
        <v>6168.87</v>
      </c>
    </row>
    <row r="10" spans="1:11" ht="15" customHeight="1" x14ac:dyDescent="0.25">
      <c r="A10" s="36"/>
      <c r="B10" s="37" t="s">
        <v>214</v>
      </c>
      <c r="D10" s="70">
        <v>10361.81</v>
      </c>
    </row>
    <row r="11" spans="1:11" ht="15" customHeight="1" x14ac:dyDescent="0.25">
      <c r="A11" s="71"/>
      <c r="B11" s="72" t="s">
        <v>215</v>
      </c>
      <c r="C11" s="72"/>
      <c r="D11" s="73">
        <f>'OSCR Receipt &amp; Pay''ts Detail p8'!D13</f>
        <v>16012.96</v>
      </c>
      <c r="E11" s="73"/>
      <c r="F11" s="126">
        <f>SUM(D7:D11)</f>
        <v>42508.51</v>
      </c>
    </row>
    <row r="12" spans="1:11" ht="4.95" customHeight="1" x14ac:dyDescent="0.25">
      <c r="A12" s="36"/>
    </row>
    <row r="13" spans="1:11" ht="15" customHeight="1" x14ac:dyDescent="0.25">
      <c r="A13" s="36" t="s">
        <v>78</v>
      </c>
      <c r="B13" s="37" t="s">
        <v>216</v>
      </c>
      <c r="D13" s="70">
        <f>'OSCR Receipt &amp; Pay''ts Detail p8'!D15</f>
        <v>0</v>
      </c>
    </row>
    <row r="14" spans="1:11" ht="15" customHeight="1" x14ac:dyDescent="0.25">
      <c r="A14" s="71"/>
      <c r="B14" s="72" t="s">
        <v>75</v>
      </c>
      <c r="C14" s="72"/>
      <c r="D14" s="73">
        <v>4065</v>
      </c>
      <c r="E14" s="73"/>
      <c r="F14" s="126">
        <f>SUM(D13:D14)</f>
        <v>4065</v>
      </c>
    </row>
    <row r="15" spans="1:11" ht="4.95" customHeight="1" x14ac:dyDescent="0.25">
      <c r="A15" s="36"/>
    </row>
    <row r="16" spans="1:11" ht="15" customHeight="1" x14ac:dyDescent="0.25">
      <c r="A16" s="36" t="s">
        <v>217</v>
      </c>
      <c r="B16" s="37" t="s">
        <v>218</v>
      </c>
      <c r="D16" s="70">
        <v>2706.63</v>
      </c>
    </row>
    <row r="17" spans="1:7" ht="15" customHeight="1" x14ac:dyDescent="0.25">
      <c r="A17" s="36"/>
      <c r="B17" s="37" t="s">
        <v>219</v>
      </c>
      <c r="D17" s="70">
        <v>44452.17</v>
      </c>
    </row>
    <row r="18" spans="1:7" ht="15" customHeight="1" x14ac:dyDescent="0.25">
      <c r="A18" s="36"/>
      <c r="B18" s="37" t="s">
        <v>83</v>
      </c>
      <c r="D18" s="70">
        <f>'OSCR Receipt &amp; Pay''ts Detail p8'!D20</f>
        <v>40</v>
      </c>
    </row>
    <row r="19" spans="1:7" ht="15" customHeight="1" x14ac:dyDescent="0.25">
      <c r="A19" s="71"/>
      <c r="B19" s="72" t="s">
        <v>84</v>
      </c>
      <c r="C19" s="72"/>
      <c r="D19" s="73">
        <f>'OSCR Receipt &amp; Pay''ts Detail p8'!D21</f>
        <v>313.5</v>
      </c>
      <c r="E19" s="73"/>
      <c r="F19" s="126">
        <f>SUM(D16:D19)</f>
        <v>47512.299999999996</v>
      </c>
    </row>
    <row r="20" spans="1:7" ht="4.95" customHeight="1" x14ac:dyDescent="0.25">
      <c r="A20" s="36"/>
    </row>
    <row r="21" spans="1:7" ht="15" customHeight="1" x14ac:dyDescent="0.25">
      <c r="A21" s="71" t="s">
        <v>86</v>
      </c>
      <c r="B21" s="71" t="s">
        <v>87</v>
      </c>
      <c r="C21" s="72"/>
      <c r="D21" s="73">
        <f>'OSCR Receipt &amp; Pay''ts Detail p8'!D24</f>
        <v>0</v>
      </c>
      <c r="E21" s="73"/>
      <c r="F21" s="127">
        <f>SUM(D21:D21)</f>
        <v>0</v>
      </c>
    </row>
    <row r="22" spans="1:7" ht="4.95" customHeight="1" x14ac:dyDescent="0.25"/>
    <row r="23" spans="1:7" ht="17.25" customHeight="1" thickBot="1" x14ac:dyDescent="0.3">
      <c r="A23" s="35" t="s">
        <v>88</v>
      </c>
      <c r="B23" s="36"/>
      <c r="F23" s="141">
        <f>SUM(F11:F22)</f>
        <v>94085.81</v>
      </c>
      <c r="G23" s="67"/>
    </row>
    <row r="24" spans="1:7" ht="10.199999999999999" customHeight="1" thickTop="1" x14ac:dyDescent="0.25"/>
    <row r="25" spans="1:7" ht="15" customHeight="1" x14ac:dyDescent="0.2">
      <c r="A25" s="36" t="s">
        <v>220</v>
      </c>
      <c r="B25" s="4" t="s">
        <v>90</v>
      </c>
    </row>
    <row r="26" spans="1:7" ht="15" customHeight="1" x14ac:dyDescent="0.2">
      <c r="A26" s="36"/>
      <c r="B26" s="4" t="s">
        <v>91</v>
      </c>
      <c r="D26" s="70">
        <f>'OSCR Receipt &amp; Pay''ts Detail p8'!D29</f>
        <v>0</v>
      </c>
    </row>
    <row r="27" spans="1:7" ht="15" customHeight="1" x14ac:dyDescent="0.2">
      <c r="A27" s="72"/>
      <c r="B27" s="84" t="s">
        <v>75</v>
      </c>
      <c r="C27" s="72"/>
      <c r="D27" s="73">
        <f>'OSCR Receipt &amp; Pay''ts Detail p8'!D30</f>
        <v>0</v>
      </c>
      <c r="E27" s="73"/>
      <c r="F27" s="73"/>
    </row>
    <row r="28" spans="1:7" ht="4.95" customHeight="1" x14ac:dyDescent="0.25"/>
    <row r="29" spans="1:7" ht="15" customHeight="1" thickBot="1" x14ac:dyDescent="0.3">
      <c r="A29" s="35" t="s">
        <v>221</v>
      </c>
      <c r="F29" s="142">
        <f>SUM(D25:D27)</f>
        <v>0</v>
      </c>
      <c r="G29" s="67"/>
    </row>
    <row r="30" spans="1:7" ht="10.199999999999999" customHeight="1" thickTop="1" x14ac:dyDescent="0.25"/>
    <row r="31" spans="1:7" ht="15" customHeight="1" thickBot="1" x14ac:dyDescent="0.3">
      <c r="A31" s="71" t="s">
        <v>93</v>
      </c>
      <c r="B31" s="216" t="s">
        <v>94</v>
      </c>
      <c r="C31" s="72"/>
      <c r="D31" s="73">
        <f>'OSCR Receipt &amp; Pay''ts Detail p8'!D33</f>
        <v>0</v>
      </c>
      <c r="E31" s="73"/>
      <c r="F31" s="142">
        <f>SUM(D31:D31)</f>
        <v>0</v>
      </c>
    </row>
    <row r="32" spans="1:7" ht="10.199999999999999" customHeight="1" thickTop="1" thickBot="1" x14ac:dyDescent="0.3"/>
    <row r="33" spans="1:7" ht="16.5" customHeight="1" thickBot="1" x14ac:dyDescent="0.3">
      <c r="A33" s="74" t="s">
        <v>222</v>
      </c>
      <c r="B33" s="37" t="s">
        <v>223</v>
      </c>
      <c r="E33" s="75"/>
      <c r="F33" s="76" t="s">
        <v>224</v>
      </c>
      <c r="G33" s="189">
        <f>F29+F23+F31</f>
        <v>94085.81</v>
      </c>
    </row>
    <row r="34" spans="1:7" ht="15" customHeight="1" x14ac:dyDescent="0.25"/>
    <row r="35" spans="1:7" ht="15" customHeight="1" x14ac:dyDescent="0.25"/>
    <row r="36" spans="1:7" x14ac:dyDescent="0.25">
      <c r="A36" s="35" t="s">
        <v>225</v>
      </c>
    </row>
    <row r="37" spans="1:7" ht="15" customHeight="1" x14ac:dyDescent="0.25">
      <c r="A37" s="71" t="s">
        <v>98</v>
      </c>
      <c r="B37" s="72" t="s">
        <v>226</v>
      </c>
      <c r="C37" s="72"/>
      <c r="D37" s="73">
        <v>28578.21</v>
      </c>
      <c r="E37" s="73"/>
      <c r="F37" s="126">
        <f>SUM(D37:D37)</f>
        <v>28578.21</v>
      </c>
    </row>
    <row r="38" spans="1:7" ht="4.95" customHeight="1" x14ac:dyDescent="0.25">
      <c r="A38" s="36"/>
    </row>
    <row r="39" spans="1:7" ht="15" customHeight="1" x14ac:dyDescent="0.25">
      <c r="A39" s="71" t="s">
        <v>227</v>
      </c>
      <c r="B39" s="71" t="s">
        <v>104</v>
      </c>
      <c r="C39" s="72"/>
      <c r="D39" s="73">
        <v>3276</v>
      </c>
      <c r="E39" s="73"/>
      <c r="F39" s="126">
        <f>SUM(D39:D39)</f>
        <v>3276</v>
      </c>
    </row>
    <row r="40" spans="1:7" ht="4.95" customHeight="1" x14ac:dyDescent="0.25">
      <c r="A40" s="143"/>
      <c r="B40" s="144"/>
      <c r="C40" s="144"/>
      <c r="D40" s="145"/>
    </row>
    <row r="41" spans="1:7" ht="15" customHeight="1" x14ac:dyDescent="0.25">
      <c r="A41" s="71" t="s">
        <v>105</v>
      </c>
      <c r="B41" s="71" t="s">
        <v>228</v>
      </c>
      <c r="C41" s="72"/>
      <c r="D41" s="73">
        <f>'OSCR Receipt &amp; Pay''ts Detail p8'!D52</f>
        <v>24301.1</v>
      </c>
      <c r="E41" s="73"/>
      <c r="F41" s="126">
        <f>SUM(D41:D41)</f>
        <v>24301.1</v>
      </c>
    </row>
    <row r="42" spans="1:7" ht="4.5" customHeight="1" x14ac:dyDescent="0.25">
      <c r="A42" s="143"/>
      <c r="B42" s="144"/>
      <c r="C42" s="144"/>
      <c r="D42" s="145"/>
    </row>
    <row r="43" spans="1:7" ht="13.5" customHeight="1" x14ac:dyDescent="0.25">
      <c r="A43" s="71" t="s">
        <v>229</v>
      </c>
      <c r="B43" s="72" t="s">
        <v>64</v>
      </c>
      <c r="C43" s="72"/>
      <c r="D43" s="73">
        <f>'OSCR Receipt &amp; Pay''ts Detail p8'!D58</f>
        <v>1124.8400000000001</v>
      </c>
      <c r="E43" s="73"/>
      <c r="F43" s="126">
        <f>SUM(D43:D43)</f>
        <v>1124.8400000000001</v>
      </c>
    </row>
    <row r="44" spans="1:7" ht="4.95" customHeight="1" x14ac:dyDescent="0.25">
      <c r="A44" s="36"/>
    </row>
    <row r="45" spans="1:7" ht="13.5" customHeight="1" x14ac:dyDescent="0.25">
      <c r="A45" s="135" t="s">
        <v>87</v>
      </c>
      <c r="B45" s="135" t="s">
        <v>100</v>
      </c>
      <c r="C45" s="72"/>
      <c r="D45" s="73">
        <f>'OSCR Receipt &amp; Pay''ts Detail p8'!D60</f>
        <v>0</v>
      </c>
      <c r="E45" s="73"/>
      <c r="F45" s="126">
        <f>SUM(D45:D45)</f>
        <v>0</v>
      </c>
    </row>
    <row r="46" spans="1:7" ht="4.95" customHeight="1" x14ac:dyDescent="0.25">
      <c r="A46" s="36"/>
    </row>
    <row r="47" spans="1:7" ht="15" customHeight="1" x14ac:dyDescent="0.25">
      <c r="A47" s="36" t="s">
        <v>230</v>
      </c>
      <c r="B47" s="37" t="s">
        <v>119</v>
      </c>
      <c r="D47" s="70">
        <f>'OSCR Receipt &amp; Pay''ts Detail p8'!D62</f>
        <v>0</v>
      </c>
    </row>
    <row r="48" spans="1:7" ht="15" customHeight="1" x14ac:dyDescent="0.25">
      <c r="A48" s="36"/>
      <c r="B48" s="37" t="s">
        <v>120</v>
      </c>
      <c r="D48" s="70">
        <f>'OSCR Receipt &amp; Pay''ts Detail p8'!D63</f>
        <v>3482</v>
      </c>
    </row>
    <row r="49" spans="1:7" ht="15" customHeight="1" x14ac:dyDescent="0.25">
      <c r="A49" s="71"/>
      <c r="B49" s="135" t="s">
        <v>121</v>
      </c>
      <c r="C49" s="72"/>
      <c r="D49" s="73">
        <f>'OSCR Receipt &amp; Pay''ts Detail p8'!D64</f>
        <v>0</v>
      </c>
      <c r="E49" s="73"/>
      <c r="F49" s="126">
        <f>SUM(D47:D49)</f>
        <v>3482</v>
      </c>
    </row>
    <row r="50" spans="1:7" ht="4.95" customHeight="1" x14ac:dyDescent="0.25"/>
    <row r="51" spans="1:7" ht="15" customHeight="1" thickBot="1" x14ac:dyDescent="0.3">
      <c r="A51" s="35" t="s">
        <v>123</v>
      </c>
      <c r="F51" s="142">
        <f>SUM(F37:F49)</f>
        <v>60762.149999999994</v>
      </c>
      <c r="G51" s="67"/>
    </row>
    <row r="52" spans="1:7" ht="10.199999999999999" customHeight="1" thickTop="1" x14ac:dyDescent="0.25"/>
    <row r="53" spans="1:7" ht="15" customHeight="1" x14ac:dyDescent="0.25">
      <c r="A53" s="71" t="s">
        <v>205</v>
      </c>
      <c r="B53" s="135" t="s">
        <v>124</v>
      </c>
      <c r="C53" s="72"/>
      <c r="D53" s="73">
        <f>'OSCR Receipt &amp; Pay''ts Detail p8'!D69</f>
        <v>4727</v>
      </c>
      <c r="E53" s="73"/>
      <c r="F53" s="126">
        <f>SUM(D53:D53)</f>
        <v>4727</v>
      </c>
    </row>
    <row r="54" spans="1:7" ht="15" customHeight="1" x14ac:dyDescent="0.25">
      <c r="A54" s="136" t="s">
        <v>60</v>
      </c>
      <c r="B54" s="136" t="s">
        <v>94</v>
      </c>
      <c r="C54" s="146"/>
      <c r="D54" s="147">
        <f>'OSCR Receipt &amp; Pay''ts Detail p8'!D71</f>
        <v>2005</v>
      </c>
      <c r="E54" s="147"/>
      <c r="F54" s="190">
        <f>SUM(D54:D54)</f>
        <v>2005</v>
      </c>
    </row>
    <row r="55" spans="1:7" ht="5.0999999999999996" customHeight="1" x14ac:dyDescent="0.25"/>
    <row r="56" spans="1:7" ht="15" customHeight="1" thickBot="1" x14ac:dyDescent="0.3">
      <c r="A56" s="35" t="s">
        <v>231</v>
      </c>
      <c r="F56" s="142">
        <f>SUM(F53:F55)</f>
        <v>6732</v>
      </c>
    </row>
    <row r="57" spans="1:7" ht="7.5" customHeight="1" thickTop="1" x14ac:dyDescent="0.25"/>
    <row r="58" spans="1:7" ht="7.5" customHeight="1" thickBot="1" x14ac:dyDescent="0.3"/>
    <row r="59" spans="1:7" ht="16.5" customHeight="1" thickTop="1" thickBot="1" x14ac:dyDescent="0.3">
      <c r="A59" s="74" t="s">
        <v>232</v>
      </c>
      <c r="B59" s="37" t="s">
        <v>223</v>
      </c>
      <c r="F59" s="76" t="s">
        <v>233</v>
      </c>
      <c r="G59" s="191">
        <f>F51+F56</f>
        <v>67494.149999999994</v>
      </c>
    </row>
    <row r="60" spans="1:7" ht="8.25" customHeight="1" x14ac:dyDescent="0.25"/>
    <row r="61" spans="1:7" ht="15.75" customHeight="1" x14ac:dyDescent="0.25">
      <c r="A61" s="77" t="s">
        <v>234</v>
      </c>
      <c r="B61" s="78"/>
    </row>
    <row r="62" spans="1:7" ht="5.25" customHeight="1" thickBot="1" x14ac:dyDescent="0.3">
      <c r="A62" s="68"/>
      <c r="B62" s="79"/>
    </row>
    <row r="63" spans="1:7" ht="15" customHeight="1" thickTop="1" thickBot="1" x14ac:dyDescent="0.3">
      <c r="A63" s="35" t="s">
        <v>222</v>
      </c>
      <c r="B63" s="36" t="s">
        <v>235</v>
      </c>
      <c r="F63" s="80" t="s">
        <v>224</v>
      </c>
      <c r="G63" s="191">
        <f>G33</f>
        <v>94085.81</v>
      </c>
    </row>
    <row r="64" spans="1:7" ht="15" customHeight="1" thickTop="1" thickBot="1" x14ac:dyDescent="0.3">
      <c r="A64" s="35" t="s">
        <v>236</v>
      </c>
      <c r="B64" s="36" t="s">
        <v>235</v>
      </c>
      <c r="F64" s="80" t="s">
        <v>233</v>
      </c>
      <c r="G64" s="191">
        <f>G59</f>
        <v>67494.149999999994</v>
      </c>
    </row>
    <row r="65" spans="1:7" ht="15" customHeight="1" thickBot="1" x14ac:dyDescent="0.3">
      <c r="A65" s="35" t="s">
        <v>237</v>
      </c>
      <c r="B65" s="81"/>
      <c r="D65" s="82"/>
      <c r="G65" s="192">
        <f>SUM(G63-G64)</f>
        <v>26591.660000000003</v>
      </c>
    </row>
    <row r="66" spans="1:7" ht="15" customHeight="1" x14ac:dyDescent="0.25">
      <c r="A66" s="35" t="s">
        <v>238</v>
      </c>
      <c r="B66" s="71" t="s">
        <v>239</v>
      </c>
      <c r="C66" s="72"/>
      <c r="D66" s="73"/>
      <c r="E66" s="73"/>
      <c r="F66" s="73"/>
      <c r="G66" s="205">
        <f>'OSCR Receipt &amp; Pay''ts Detail p8'!D77</f>
        <v>7678.45</v>
      </c>
    </row>
    <row r="67" spans="1:7" ht="15" customHeight="1" x14ac:dyDescent="0.25">
      <c r="B67" s="150" t="s">
        <v>240</v>
      </c>
      <c r="C67" s="146"/>
      <c r="D67" s="147"/>
      <c r="E67" s="147"/>
      <c r="F67" s="147"/>
      <c r="G67" s="206">
        <f>'OSCR Receipt &amp; Pay''ts Detail p8'!D78</f>
        <v>0</v>
      </c>
    </row>
    <row r="68" spans="1:7" ht="4.5" customHeight="1" x14ac:dyDescent="0.25"/>
    <row r="69" spans="1:7" ht="15" customHeight="1" x14ac:dyDescent="0.25">
      <c r="A69" s="64" t="s">
        <v>241</v>
      </c>
      <c r="B69" s="35" t="s">
        <v>242</v>
      </c>
      <c r="G69" s="148">
        <f>'OSCR Statement of Balances p7'!C9</f>
        <v>25985.68</v>
      </c>
    </row>
    <row r="70" spans="1:7" ht="15" customHeight="1" thickBot="1" x14ac:dyDescent="0.3">
      <c r="B70" s="35" t="s">
        <v>243</v>
      </c>
      <c r="G70" s="194">
        <f>SUM(G65:G69)</f>
        <v>60255.79</v>
      </c>
    </row>
    <row r="72" spans="1:7" x14ac:dyDescent="0.25">
      <c r="A72" s="35"/>
      <c r="F72" s="83"/>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556E4-11AF-4F67-836C-71D27F95B63D}">
  <sheetPr>
    <tabColor rgb="FF00B0F0"/>
  </sheetPr>
  <dimension ref="A1:K50"/>
  <sheetViews>
    <sheetView zoomScale="120" zoomScaleNormal="120" workbookViewId="0"/>
  </sheetViews>
  <sheetFormatPr defaultColWidth="8.88671875" defaultRowHeight="13.2" x14ac:dyDescent="0.25"/>
  <cols>
    <col min="1" max="1" width="24.88671875" style="37" customWidth="1"/>
    <col min="2" max="2" width="13.44140625" style="37" customWidth="1"/>
    <col min="3" max="3" width="12.6640625" style="37" customWidth="1"/>
    <col min="4" max="4" width="0.6640625" style="37" customWidth="1"/>
    <col min="5" max="5" width="12.6640625" style="37" customWidth="1"/>
    <col min="6" max="6" width="1" style="37" customWidth="1"/>
    <col min="7" max="7" width="12.6640625" style="37" customWidth="1"/>
    <col min="8" max="8" width="1.109375" style="37" customWidth="1"/>
    <col min="9" max="9" width="12.6640625" style="37" customWidth="1"/>
    <col min="10" max="10" width="0.88671875" style="37" customWidth="1"/>
    <col min="11" max="11" width="12.6640625" style="37" customWidth="1"/>
    <col min="12" max="256" width="8.88671875" style="37"/>
    <col min="257" max="257" width="24.88671875" style="37" customWidth="1"/>
    <col min="258" max="258" width="13.44140625" style="37" customWidth="1"/>
    <col min="259" max="259" width="9.88671875" style="37" customWidth="1"/>
    <col min="260" max="260" width="0.6640625" style="37" customWidth="1"/>
    <col min="261" max="261" width="8.88671875" style="37"/>
    <col min="262" max="262" width="1" style="37" customWidth="1"/>
    <col min="263" max="263" width="11.109375" style="37" customWidth="1"/>
    <col min="264" max="264" width="1.109375" style="37" customWidth="1"/>
    <col min="265" max="265" width="10.88671875" style="37" customWidth="1"/>
    <col min="266" max="266" width="0.88671875" style="37" customWidth="1"/>
    <col min="267" max="267" width="10" style="37" customWidth="1"/>
    <col min="268" max="512" width="8.88671875" style="37"/>
    <col min="513" max="513" width="24.88671875" style="37" customWidth="1"/>
    <col min="514" max="514" width="13.44140625" style="37" customWidth="1"/>
    <col min="515" max="515" width="9.88671875" style="37" customWidth="1"/>
    <col min="516" max="516" width="0.6640625" style="37" customWidth="1"/>
    <col min="517" max="517" width="8.88671875" style="37"/>
    <col min="518" max="518" width="1" style="37" customWidth="1"/>
    <col min="519" max="519" width="11.109375" style="37" customWidth="1"/>
    <col min="520" max="520" width="1.109375" style="37" customWidth="1"/>
    <col min="521" max="521" width="10.88671875" style="37" customWidth="1"/>
    <col min="522" max="522" width="0.88671875" style="37" customWidth="1"/>
    <col min="523" max="523" width="10" style="37" customWidth="1"/>
    <col min="524" max="768" width="8.88671875" style="37"/>
    <col min="769" max="769" width="24.88671875" style="37" customWidth="1"/>
    <col min="770" max="770" width="13.44140625" style="37" customWidth="1"/>
    <col min="771" max="771" width="9.88671875" style="37" customWidth="1"/>
    <col min="772" max="772" width="0.6640625" style="37" customWidth="1"/>
    <col min="773" max="773" width="8.88671875" style="37"/>
    <col min="774" max="774" width="1" style="37" customWidth="1"/>
    <col min="775" max="775" width="11.109375" style="37" customWidth="1"/>
    <col min="776" max="776" width="1.109375" style="37" customWidth="1"/>
    <col min="777" max="777" width="10.88671875" style="37" customWidth="1"/>
    <col min="778" max="778" width="0.88671875" style="37" customWidth="1"/>
    <col min="779" max="779" width="10" style="37" customWidth="1"/>
    <col min="780" max="1024" width="8.88671875" style="37"/>
    <col min="1025" max="1025" width="24.88671875" style="37" customWidth="1"/>
    <col min="1026" max="1026" width="13.44140625" style="37" customWidth="1"/>
    <col min="1027" max="1027" width="9.88671875" style="37" customWidth="1"/>
    <col min="1028" max="1028" width="0.6640625" style="37" customWidth="1"/>
    <col min="1029" max="1029" width="8.88671875" style="37"/>
    <col min="1030" max="1030" width="1" style="37" customWidth="1"/>
    <col min="1031" max="1031" width="11.109375" style="37" customWidth="1"/>
    <col min="1032" max="1032" width="1.109375" style="37" customWidth="1"/>
    <col min="1033" max="1033" width="10.88671875" style="37" customWidth="1"/>
    <col min="1034" max="1034" width="0.88671875" style="37" customWidth="1"/>
    <col min="1035" max="1035" width="10" style="37" customWidth="1"/>
    <col min="1036" max="1280" width="8.88671875" style="37"/>
    <col min="1281" max="1281" width="24.88671875" style="37" customWidth="1"/>
    <col min="1282" max="1282" width="13.44140625" style="37" customWidth="1"/>
    <col min="1283" max="1283" width="9.88671875" style="37" customWidth="1"/>
    <col min="1284" max="1284" width="0.6640625" style="37" customWidth="1"/>
    <col min="1285" max="1285" width="8.88671875" style="37"/>
    <col min="1286" max="1286" width="1" style="37" customWidth="1"/>
    <col min="1287" max="1287" width="11.109375" style="37" customWidth="1"/>
    <col min="1288" max="1288" width="1.109375" style="37" customWidth="1"/>
    <col min="1289" max="1289" width="10.88671875" style="37" customWidth="1"/>
    <col min="1290" max="1290" width="0.88671875" style="37" customWidth="1"/>
    <col min="1291" max="1291" width="10" style="37" customWidth="1"/>
    <col min="1292" max="1536" width="8.88671875" style="37"/>
    <col min="1537" max="1537" width="24.88671875" style="37" customWidth="1"/>
    <col min="1538" max="1538" width="13.44140625" style="37" customWidth="1"/>
    <col min="1539" max="1539" width="9.88671875" style="37" customWidth="1"/>
    <col min="1540" max="1540" width="0.6640625" style="37" customWidth="1"/>
    <col min="1541" max="1541" width="8.88671875" style="37"/>
    <col min="1542" max="1542" width="1" style="37" customWidth="1"/>
    <col min="1543" max="1543" width="11.109375" style="37" customWidth="1"/>
    <col min="1544" max="1544" width="1.109375" style="37" customWidth="1"/>
    <col min="1545" max="1545" width="10.88671875" style="37" customWidth="1"/>
    <col min="1546" max="1546" width="0.88671875" style="37" customWidth="1"/>
    <col min="1547" max="1547" width="10" style="37" customWidth="1"/>
    <col min="1548" max="1792" width="8.88671875" style="37"/>
    <col min="1793" max="1793" width="24.88671875" style="37" customWidth="1"/>
    <col min="1794" max="1794" width="13.44140625" style="37" customWidth="1"/>
    <col min="1795" max="1795" width="9.88671875" style="37" customWidth="1"/>
    <col min="1796" max="1796" width="0.6640625" style="37" customWidth="1"/>
    <col min="1797" max="1797" width="8.88671875" style="37"/>
    <col min="1798" max="1798" width="1" style="37" customWidth="1"/>
    <col min="1799" max="1799" width="11.109375" style="37" customWidth="1"/>
    <col min="1800" max="1800" width="1.109375" style="37" customWidth="1"/>
    <col min="1801" max="1801" width="10.88671875" style="37" customWidth="1"/>
    <col min="1802" max="1802" width="0.88671875" style="37" customWidth="1"/>
    <col min="1803" max="1803" width="10" style="37" customWidth="1"/>
    <col min="1804" max="2048" width="8.88671875" style="37"/>
    <col min="2049" max="2049" width="24.88671875" style="37" customWidth="1"/>
    <col min="2050" max="2050" width="13.44140625" style="37" customWidth="1"/>
    <col min="2051" max="2051" width="9.88671875" style="37" customWidth="1"/>
    <col min="2052" max="2052" width="0.6640625" style="37" customWidth="1"/>
    <col min="2053" max="2053" width="8.88671875" style="37"/>
    <col min="2054" max="2054" width="1" style="37" customWidth="1"/>
    <col min="2055" max="2055" width="11.109375" style="37" customWidth="1"/>
    <col min="2056" max="2056" width="1.109375" style="37" customWidth="1"/>
    <col min="2057" max="2057" width="10.88671875" style="37" customWidth="1"/>
    <col min="2058" max="2058" width="0.88671875" style="37" customWidth="1"/>
    <col min="2059" max="2059" width="10" style="37" customWidth="1"/>
    <col min="2060" max="2304" width="8.88671875" style="37"/>
    <col min="2305" max="2305" width="24.88671875" style="37" customWidth="1"/>
    <col min="2306" max="2306" width="13.44140625" style="37" customWidth="1"/>
    <col min="2307" max="2307" width="9.88671875" style="37" customWidth="1"/>
    <col min="2308" max="2308" width="0.6640625" style="37" customWidth="1"/>
    <col min="2309" max="2309" width="8.88671875" style="37"/>
    <col min="2310" max="2310" width="1" style="37" customWidth="1"/>
    <col min="2311" max="2311" width="11.109375" style="37" customWidth="1"/>
    <col min="2312" max="2312" width="1.109375" style="37" customWidth="1"/>
    <col min="2313" max="2313" width="10.88671875" style="37" customWidth="1"/>
    <col min="2314" max="2314" width="0.88671875" style="37" customWidth="1"/>
    <col min="2315" max="2315" width="10" style="37" customWidth="1"/>
    <col min="2316" max="2560" width="8.88671875" style="37"/>
    <col min="2561" max="2561" width="24.88671875" style="37" customWidth="1"/>
    <col min="2562" max="2562" width="13.44140625" style="37" customWidth="1"/>
    <col min="2563" max="2563" width="9.88671875" style="37" customWidth="1"/>
    <col min="2564" max="2564" width="0.6640625" style="37" customWidth="1"/>
    <col min="2565" max="2565" width="8.88671875" style="37"/>
    <col min="2566" max="2566" width="1" style="37" customWidth="1"/>
    <col min="2567" max="2567" width="11.109375" style="37" customWidth="1"/>
    <col min="2568" max="2568" width="1.109375" style="37" customWidth="1"/>
    <col min="2569" max="2569" width="10.88671875" style="37" customWidth="1"/>
    <col min="2570" max="2570" width="0.88671875" style="37" customWidth="1"/>
    <col min="2571" max="2571" width="10" style="37" customWidth="1"/>
    <col min="2572" max="2816" width="8.88671875" style="37"/>
    <col min="2817" max="2817" width="24.88671875" style="37" customWidth="1"/>
    <col min="2818" max="2818" width="13.44140625" style="37" customWidth="1"/>
    <col min="2819" max="2819" width="9.88671875" style="37" customWidth="1"/>
    <col min="2820" max="2820" width="0.6640625" style="37" customWidth="1"/>
    <col min="2821" max="2821" width="8.88671875" style="37"/>
    <col min="2822" max="2822" width="1" style="37" customWidth="1"/>
    <col min="2823" max="2823" width="11.109375" style="37" customWidth="1"/>
    <col min="2824" max="2824" width="1.109375" style="37" customWidth="1"/>
    <col min="2825" max="2825" width="10.88671875" style="37" customWidth="1"/>
    <col min="2826" max="2826" width="0.88671875" style="37" customWidth="1"/>
    <col min="2827" max="2827" width="10" style="37" customWidth="1"/>
    <col min="2828" max="3072" width="8.88671875" style="37"/>
    <col min="3073" max="3073" width="24.88671875" style="37" customWidth="1"/>
    <col min="3074" max="3074" width="13.44140625" style="37" customWidth="1"/>
    <col min="3075" max="3075" width="9.88671875" style="37" customWidth="1"/>
    <col min="3076" max="3076" width="0.6640625" style="37" customWidth="1"/>
    <col min="3077" max="3077" width="8.88671875" style="37"/>
    <col min="3078" max="3078" width="1" style="37" customWidth="1"/>
    <col min="3079" max="3079" width="11.109375" style="37" customWidth="1"/>
    <col min="3080" max="3080" width="1.109375" style="37" customWidth="1"/>
    <col min="3081" max="3081" width="10.88671875" style="37" customWidth="1"/>
    <col min="3082" max="3082" width="0.88671875" style="37" customWidth="1"/>
    <col min="3083" max="3083" width="10" style="37" customWidth="1"/>
    <col min="3084" max="3328" width="8.88671875" style="37"/>
    <col min="3329" max="3329" width="24.88671875" style="37" customWidth="1"/>
    <col min="3330" max="3330" width="13.44140625" style="37" customWidth="1"/>
    <col min="3331" max="3331" width="9.88671875" style="37" customWidth="1"/>
    <col min="3332" max="3332" width="0.6640625" style="37" customWidth="1"/>
    <col min="3333" max="3333" width="8.88671875" style="37"/>
    <col min="3334" max="3334" width="1" style="37" customWidth="1"/>
    <col min="3335" max="3335" width="11.109375" style="37" customWidth="1"/>
    <col min="3336" max="3336" width="1.109375" style="37" customWidth="1"/>
    <col min="3337" max="3337" width="10.88671875" style="37" customWidth="1"/>
    <col min="3338" max="3338" width="0.88671875" style="37" customWidth="1"/>
    <col min="3339" max="3339" width="10" style="37" customWidth="1"/>
    <col min="3340" max="3584" width="8.88671875" style="37"/>
    <col min="3585" max="3585" width="24.88671875" style="37" customWidth="1"/>
    <col min="3586" max="3586" width="13.44140625" style="37" customWidth="1"/>
    <col min="3587" max="3587" width="9.88671875" style="37" customWidth="1"/>
    <col min="3588" max="3588" width="0.6640625" style="37" customWidth="1"/>
    <col min="3589" max="3589" width="8.88671875" style="37"/>
    <col min="3590" max="3590" width="1" style="37" customWidth="1"/>
    <col min="3591" max="3591" width="11.109375" style="37" customWidth="1"/>
    <col min="3592" max="3592" width="1.109375" style="37" customWidth="1"/>
    <col min="3593" max="3593" width="10.88671875" style="37" customWidth="1"/>
    <col min="3594" max="3594" width="0.88671875" style="37" customWidth="1"/>
    <col min="3595" max="3595" width="10" style="37" customWidth="1"/>
    <col min="3596" max="3840" width="8.88671875" style="37"/>
    <col min="3841" max="3841" width="24.88671875" style="37" customWidth="1"/>
    <col min="3842" max="3842" width="13.44140625" style="37" customWidth="1"/>
    <col min="3843" max="3843" width="9.88671875" style="37" customWidth="1"/>
    <col min="3844" max="3844" width="0.6640625" style="37" customWidth="1"/>
    <col min="3845" max="3845" width="8.88671875" style="37"/>
    <col min="3846" max="3846" width="1" style="37" customWidth="1"/>
    <col min="3847" max="3847" width="11.109375" style="37" customWidth="1"/>
    <col min="3848" max="3848" width="1.109375" style="37" customWidth="1"/>
    <col min="3849" max="3849" width="10.88671875" style="37" customWidth="1"/>
    <col min="3850" max="3850" width="0.88671875" style="37" customWidth="1"/>
    <col min="3851" max="3851" width="10" style="37" customWidth="1"/>
    <col min="3852" max="4096" width="8.88671875" style="37"/>
    <col min="4097" max="4097" width="24.88671875" style="37" customWidth="1"/>
    <col min="4098" max="4098" width="13.44140625" style="37" customWidth="1"/>
    <col min="4099" max="4099" width="9.88671875" style="37" customWidth="1"/>
    <col min="4100" max="4100" width="0.6640625" style="37" customWidth="1"/>
    <col min="4101" max="4101" width="8.88671875" style="37"/>
    <col min="4102" max="4102" width="1" style="37" customWidth="1"/>
    <col min="4103" max="4103" width="11.109375" style="37" customWidth="1"/>
    <col min="4104" max="4104" width="1.109375" style="37" customWidth="1"/>
    <col min="4105" max="4105" width="10.88671875" style="37" customWidth="1"/>
    <col min="4106" max="4106" width="0.88671875" style="37" customWidth="1"/>
    <col min="4107" max="4107" width="10" style="37" customWidth="1"/>
    <col min="4108" max="4352" width="8.88671875" style="37"/>
    <col min="4353" max="4353" width="24.88671875" style="37" customWidth="1"/>
    <col min="4354" max="4354" width="13.44140625" style="37" customWidth="1"/>
    <col min="4355" max="4355" width="9.88671875" style="37" customWidth="1"/>
    <col min="4356" max="4356" width="0.6640625" style="37" customWidth="1"/>
    <col min="4357" max="4357" width="8.88671875" style="37"/>
    <col min="4358" max="4358" width="1" style="37" customWidth="1"/>
    <col min="4359" max="4359" width="11.109375" style="37" customWidth="1"/>
    <col min="4360" max="4360" width="1.109375" style="37" customWidth="1"/>
    <col min="4361" max="4361" width="10.88671875" style="37" customWidth="1"/>
    <col min="4362" max="4362" width="0.88671875" style="37" customWidth="1"/>
    <col min="4363" max="4363" width="10" style="37" customWidth="1"/>
    <col min="4364" max="4608" width="8.88671875" style="37"/>
    <col min="4609" max="4609" width="24.88671875" style="37" customWidth="1"/>
    <col min="4610" max="4610" width="13.44140625" style="37" customWidth="1"/>
    <col min="4611" max="4611" width="9.88671875" style="37" customWidth="1"/>
    <col min="4612" max="4612" width="0.6640625" style="37" customWidth="1"/>
    <col min="4613" max="4613" width="8.88671875" style="37"/>
    <col min="4614" max="4614" width="1" style="37" customWidth="1"/>
    <col min="4615" max="4615" width="11.109375" style="37" customWidth="1"/>
    <col min="4616" max="4616" width="1.109375" style="37" customWidth="1"/>
    <col min="4617" max="4617" width="10.88671875" style="37" customWidth="1"/>
    <col min="4618" max="4618" width="0.88671875" style="37" customWidth="1"/>
    <col min="4619" max="4619" width="10" style="37" customWidth="1"/>
    <col min="4620" max="4864" width="8.88671875" style="37"/>
    <col min="4865" max="4865" width="24.88671875" style="37" customWidth="1"/>
    <col min="4866" max="4866" width="13.44140625" style="37" customWidth="1"/>
    <col min="4867" max="4867" width="9.88671875" style="37" customWidth="1"/>
    <col min="4868" max="4868" width="0.6640625" style="37" customWidth="1"/>
    <col min="4869" max="4869" width="8.88671875" style="37"/>
    <col min="4870" max="4870" width="1" style="37" customWidth="1"/>
    <col min="4871" max="4871" width="11.109375" style="37" customWidth="1"/>
    <col min="4872" max="4872" width="1.109375" style="37" customWidth="1"/>
    <col min="4873" max="4873" width="10.88671875" style="37" customWidth="1"/>
    <col min="4874" max="4874" width="0.88671875" style="37" customWidth="1"/>
    <col min="4875" max="4875" width="10" style="37" customWidth="1"/>
    <col min="4876" max="5120" width="8.88671875" style="37"/>
    <col min="5121" max="5121" width="24.88671875" style="37" customWidth="1"/>
    <col min="5122" max="5122" width="13.44140625" style="37" customWidth="1"/>
    <col min="5123" max="5123" width="9.88671875" style="37" customWidth="1"/>
    <col min="5124" max="5124" width="0.6640625" style="37" customWidth="1"/>
    <col min="5125" max="5125" width="8.88671875" style="37"/>
    <col min="5126" max="5126" width="1" style="37" customWidth="1"/>
    <col min="5127" max="5127" width="11.109375" style="37" customWidth="1"/>
    <col min="5128" max="5128" width="1.109375" style="37" customWidth="1"/>
    <col min="5129" max="5129" width="10.88671875" style="37" customWidth="1"/>
    <col min="5130" max="5130" width="0.88671875" style="37" customWidth="1"/>
    <col min="5131" max="5131" width="10" style="37" customWidth="1"/>
    <col min="5132" max="5376" width="8.88671875" style="37"/>
    <col min="5377" max="5377" width="24.88671875" style="37" customWidth="1"/>
    <col min="5378" max="5378" width="13.44140625" style="37" customWidth="1"/>
    <col min="5379" max="5379" width="9.88671875" style="37" customWidth="1"/>
    <col min="5380" max="5380" width="0.6640625" style="37" customWidth="1"/>
    <col min="5381" max="5381" width="8.88671875" style="37"/>
    <col min="5382" max="5382" width="1" style="37" customWidth="1"/>
    <col min="5383" max="5383" width="11.109375" style="37" customWidth="1"/>
    <col min="5384" max="5384" width="1.109375" style="37" customWidth="1"/>
    <col min="5385" max="5385" width="10.88671875" style="37" customWidth="1"/>
    <col min="5386" max="5386" width="0.88671875" style="37" customWidth="1"/>
    <col min="5387" max="5387" width="10" style="37" customWidth="1"/>
    <col min="5388" max="5632" width="8.88671875" style="37"/>
    <col min="5633" max="5633" width="24.88671875" style="37" customWidth="1"/>
    <col min="5634" max="5634" width="13.44140625" style="37" customWidth="1"/>
    <col min="5635" max="5635" width="9.88671875" style="37" customWidth="1"/>
    <col min="5636" max="5636" width="0.6640625" style="37" customWidth="1"/>
    <col min="5637" max="5637" width="8.88671875" style="37"/>
    <col min="5638" max="5638" width="1" style="37" customWidth="1"/>
    <col min="5639" max="5639" width="11.109375" style="37" customWidth="1"/>
    <col min="5640" max="5640" width="1.109375" style="37" customWidth="1"/>
    <col min="5641" max="5641" width="10.88671875" style="37" customWidth="1"/>
    <col min="5642" max="5642" width="0.88671875" style="37" customWidth="1"/>
    <col min="5643" max="5643" width="10" style="37" customWidth="1"/>
    <col min="5644" max="5888" width="8.88671875" style="37"/>
    <col min="5889" max="5889" width="24.88671875" style="37" customWidth="1"/>
    <col min="5890" max="5890" width="13.44140625" style="37" customWidth="1"/>
    <col min="5891" max="5891" width="9.88671875" style="37" customWidth="1"/>
    <col min="5892" max="5892" width="0.6640625" style="37" customWidth="1"/>
    <col min="5893" max="5893" width="8.88671875" style="37"/>
    <col min="5894" max="5894" width="1" style="37" customWidth="1"/>
    <col min="5895" max="5895" width="11.109375" style="37" customWidth="1"/>
    <col min="5896" max="5896" width="1.109375" style="37" customWidth="1"/>
    <col min="5897" max="5897" width="10.88671875" style="37" customWidth="1"/>
    <col min="5898" max="5898" width="0.88671875" style="37" customWidth="1"/>
    <col min="5899" max="5899" width="10" style="37" customWidth="1"/>
    <col min="5900" max="6144" width="8.88671875" style="37"/>
    <col min="6145" max="6145" width="24.88671875" style="37" customWidth="1"/>
    <col min="6146" max="6146" width="13.44140625" style="37" customWidth="1"/>
    <col min="6147" max="6147" width="9.88671875" style="37" customWidth="1"/>
    <col min="6148" max="6148" width="0.6640625" style="37" customWidth="1"/>
    <col min="6149" max="6149" width="8.88671875" style="37"/>
    <col min="6150" max="6150" width="1" style="37" customWidth="1"/>
    <col min="6151" max="6151" width="11.109375" style="37" customWidth="1"/>
    <col min="6152" max="6152" width="1.109375" style="37" customWidth="1"/>
    <col min="6153" max="6153" width="10.88671875" style="37" customWidth="1"/>
    <col min="6154" max="6154" width="0.88671875" style="37" customWidth="1"/>
    <col min="6155" max="6155" width="10" style="37" customWidth="1"/>
    <col min="6156" max="6400" width="8.88671875" style="37"/>
    <col min="6401" max="6401" width="24.88671875" style="37" customWidth="1"/>
    <col min="6402" max="6402" width="13.44140625" style="37" customWidth="1"/>
    <col min="6403" max="6403" width="9.88671875" style="37" customWidth="1"/>
    <col min="6404" max="6404" width="0.6640625" style="37" customWidth="1"/>
    <col min="6405" max="6405" width="8.88671875" style="37"/>
    <col min="6406" max="6406" width="1" style="37" customWidth="1"/>
    <col min="6407" max="6407" width="11.109375" style="37" customWidth="1"/>
    <col min="6408" max="6408" width="1.109375" style="37" customWidth="1"/>
    <col min="6409" max="6409" width="10.88671875" style="37" customWidth="1"/>
    <col min="6410" max="6410" width="0.88671875" style="37" customWidth="1"/>
    <col min="6411" max="6411" width="10" style="37" customWidth="1"/>
    <col min="6412" max="6656" width="8.88671875" style="37"/>
    <col min="6657" max="6657" width="24.88671875" style="37" customWidth="1"/>
    <col min="6658" max="6658" width="13.44140625" style="37" customWidth="1"/>
    <col min="6659" max="6659" width="9.88671875" style="37" customWidth="1"/>
    <col min="6660" max="6660" width="0.6640625" style="37" customWidth="1"/>
    <col min="6661" max="6661" width="8.88671875" style="37"/>
    <col min="6662" max="6662" width="1" style="37" customWidth="1"/>
    <col min="6663" max="6663" width="11.109375" style="37" customWidth="1"/>
    <col min="6664" max="6664" width="1.109375" style="37" customWidth="1"/>
    <col min="6665" max="6665" width="10.88671875" style="37" customWidth="1"/>
    <col min="6666" max="6666" width="0.88671875" style="37" customWidth="1"/>
    <col min="6667" max="6667" width="10" style="37" customWidth="1"/>
    <col min="6668" max="6912" width="8.88671875" style="37"/>
    <col min="6913" max="6913" width="24.88671875" style="37" customWidth="1"/>
    <col min="6914" max="6914" width="13.44140625" style="37" customWidth="1"/>
    <col min="6915" max="6915" width="9.88671875" style="37" customWidth="1"/>
    <col min="6916" max="6916" width="0.6640625" style="37" customWidth="1"/>
    <col min="6917" max="6917" width="8.88671875" style="37"/>
    <col min="6918" max="6918" width="1" style="37" customWidth="1"/>
    <col min="6919" max="6919" width="11.109375" style="37" customWidth="1"/>
    <col min="6920" max="6920" width="1.109375" style="37" customWidth="1"/>
    <col min="6921" max="6921" width="10.88671875" style="37" customWidth="1"/>
    <col min="6922" max="6922" width="0.88671875" style="37" customWidth="1"/>
    <col min="6923" max="6923" width="10" style="37" customWidth="1"/>
    <col min="6924" max="7168" width="8.88671875" style="37"/>
    <col min="7169" max="7169" width="24.88671875" style="37" customWidth="1"/>
    <col min="7170" max="7170" width="13.44140625" style="37" customWidth="1"/>
    <col min="7171" max="7171" width="9.88671875" style="37" customWidth="1"/>
    <col min="7172" max="7172" width="0.6640625" style="37" customWidth="1"/>
    <col min="7173" max="7173" width="8.88671875" style="37"/>
    <col min="7174" max="7174" width="1" style="37" customWidth="1"/>
    <col min="7175" max="7175" width="11.109375" style="37" customWidth="1"/>
    <col min="7176" max="7176" width="1.109375" style="37" customWidth="1"/>
    <col min="7177" max="7177" width="10.88671875" style="37" customWidth="1"/>
    <col min="7178" max="7178" width="0.88671875" style="37" customWidth="1"/>
    <col min="7179" max="7179" width="10" style="37" customWidth="1"/>
    <col min="7180" max="7424" width="8.88671875" style="37"/>
    <col min="7425" max="7425" width="24.88671875" style="37" customWidth="1"/>
    <col min="7426" max="7426" width="13.44140625" style="37" customWidth="1"/>
    <col min="7427" max="7427" width="9.88671875" style="37" customWidth="1"/>
    <col min="7428" max="7428" width="0.6640625" style="37" customWidth="1"/>
    <col min="7429" max="7429" width="8.88671875" style="37"/>
    <col min="7430" max="7430" width="1" style="37" customWidth="1"/>
    <col min="7431" max="7431" width="11.109375" style="37" customWidth="1"/>
    <col min="7432" max="7432" width="1.109375" style="37" customWidth="1"/>
    <col min="7433" max="7433" width="10.88671875" style="37" customWidth="1"/>
    <col min="7434" max="7434" width="0.88671875" style="37" customWidth="1"/>
    <col min="7435" max="7435" width="10" style="37" customWidth="1"/>
    <col min="7436" max="7680" width="8.88671875" style="37"/>
    <col min="7681" max="7681" width="24.88671875" style="37" customWidth="1"/>
    <col min="7682" max="7682" width="13.44140625" style="37" customWidth="1"/>
    <col min="7683" max="7683" width="9.88671875" style="37" customWidth="1"/>
    <col min="7684" max="7684" width="0.6640625" style="37" customWidth="1"/>
    <col min="7685" max="7685" width="8.88671875" style="37"/>
    <col min="7686" max="7686" width="1" style="37" customWidth="1"/>
    <col min="7687" max="7687" width="11.109375" style="37" customWidth="1"/>
    <col min="7688" max="7688" width="1.109375" style="37" customWidth="1"/>
    <col min="7689" max="7689" width="10.88671875" style="37" customWidth="1"/>
    <col min="7690" max="7690" width="0.88671875" style="37" customWidth="1"/>
    <col min="7691" max="7691" width="10" style="37" customWidth="1"/>
    <col min="7692" max="7936" width="8.88671875" style="37"/>
    <col min="7937" max="7937" width="24.88671875" style="37" customWidth="1"/>
    <col min="7938" max="7938" width="13.44140625" style="37" customWidth="1"/>
    <col min="7939" max="7939" width="9.88671875" style="37" customWidth="1"/>
    <col min="7940" max="7940" width="0.6640625" style="37" customWidth="1"/>
    <col min="7941" max="7941" width="8.88671875" style="37"/>
    <col min="7942" max="7942" width="1" style="37" customWidth="1"/>
    <col min="7943" max="7943" width="11.109375" style="37" customWidth="1"/>
    <col min="7944" max="7944" width="1.109375" style="37" customWidth="1"/>
    <col min="7945" max="7945" width="10.88671875" style="37" customWidth="1"/>
    <col min="7946" max="7946" width="0.88671875" style="37" customWidth="1"/>
    <col min="7947" max="7947" width="10" style="37" customWidth="1"/>
    <col min="7948" max="8192" width="8.88671875" style="37"/>
    <col min="8193" max="8193" width="24.88671875" style="37" customWidth="1"/>
    <col min="8194" max="8194" width="13.44140625" style="37" customWidth="1"/>
    <col min="8195" max="8195" width="9.88671875" style="37" customWidth="1"/>
    <col min="8196" max="8196" width="0.6640625" style="37" customWidth="1"/>
    <col min="8197" max="8197" width="8.88671875" style="37"/>
    <col min="8198" max="8198" width="1" style="37" customWidth="1"/>
    <col min="8199" max="8199" width="11.109375" style="37" customWidth="1"/>
    <col min="8200" max="8200" width="1.109375" style="37" customWidth="1"/>
    <col min="8201" max="8201" width="10.88671875" style="37" customWidth="1"/>
    <col min="8202" max="8202" width="0.88671875" style="37" customWidth="1"/>
    <col min="8203" max="8203" width="10" style="37" customWidth="1"/>
    <col min="8204" max="8448" width="8.88671875" style="37"/>
    <col min="8449" max="8449" width="24.88671875" style="37" customWidth="1"/>
    <col min="8450" max="8450" width="13.44140625" style="37" customWidth="1"/>
    <col min="8451" max="8451" width="9.88671875" style="37" customWidth="1"/>
    <col min="8452" max="8452" width="0.6640625" style="37" customWidth="1"/>
    <col min="8453" max="8453" width="8.88671875" style="37"/>
    <col min="8454" max="8454" width="1" style="37" customWidth="1"/>
    <col min="8455" max="8455" width="11.109375" style="37" customWidth="1"/>
    <col min="8456" max="8456" width="1.109375" style="37" customWidth="1"/>
    <col min="8457" max="8457" width="10.88671875" style="37" customWidth="1"/>
    <col min="8458" max="8458" width="0.88671875" style="37" customWidth="1"/>
    <col min="8459" max="8459" width="10" style="37" customWidth="1"/>
    <col min="8460" max="8704" width="8.88671875" style="37"/>
    <col min="8705" max="8705" width="24.88671875" style="37" customWidth="1"/>
    <col min="8706" max="8706" width="13.44140625" style="37" customWidth="1"/>
    <col min="8707" max="8707" width="9.88671875" style="37" customWidth="1"/>
    <col min="8708" max="8708" width="0.6640625" style="37" customWidth="1"/>
    <col min="8709" max="8709" width="8.88671875" style="37"/>
    <col min="8710" max="8710" width="1" style="37" customWidth="1"/>
    <col min="8711" max="8711" width="11.109375" style="37" customWidth="1"/>
    <col min="8712" max="8712" width="1.109375" style="37" customWidth="1"/>
    <col min="8713" max="8713" width="10.88671875" style="37" customWidth="1"/>
    <col min="8714" max="8714" width="0.88671875" style="37" customWidth="1"/>
    <col min="8715" max="8715" width="10" style="37" customWidth="1"/>
    <col min="8716" max="8960" width="8.88671875" style="37"/>
    <col min="8961" max="8961" width="24.88671875" style="37" customWidth="1"/>
    <col min="8962" max="8962" width="13.44140625" style="37" customWidth="1"/>
    <col min="8963" max="8963" width="9.88671875" style="37" customWidth="1"/>
    <col min="8964" max="8964" width="0.6640625" style="37" customWidth="1"/>
    <col min="8965" max="8965" width="8.88671875" style="37"/>
    <col min="8966" max="8966" width="1" style="37" customWidth="1"/>
    <col min="8967" max="8967" width="11.109375" style="37" customWidth="1"/>
    <col min="8968" max="8968" width="1.109375" style="37" customWidth="1"/>
    <col min="8969" max="8969" width="10.88671875" style="37" customWidth="1"/>
    <col min="8970" max="8970" width="0.88671875" style="37" customWidth="1"/>
    <col min="8971" max="8971" width="10" style="37" customWidth="1"/>
    <col min="8972" max="9216" width="8.88671875" style="37"/>
    <col min="9217" max="9217" width="24.88671875" style="37" customWidth="1"/>
    <col min="9218" max="9218" width="13.44140625" style="37" customWidth="1"/>
    <col min="9219" max="9219" width="9.88671875" style="37" customWidth="1"/>
    <col min="9220" max="9220" width="0.6640625" style="37" customWidth="1"/>
    <col min="9221" max="9221" width="8.88671875" style="37"/>
    <col min="9222" max="9222" width="1" style="37" customWidth="1"/>
    <col min="9223" max="9223" width="11.109375" style="37" customWidth="1"/>
    <col min="9224" max="9224" width="1.109375" style="37" customWidth="1"/>
    <col min="9225" max="9225" width="10.88671875" style="37" customWidth="1"/>
    <col min="9226" max="9226" width="0.88671875" style="37" customWidth="1"/>
    <col min="9227" max="9227" width="10" style="37" customWidth="1"/>
    <col min="9228" max="9472" width="8.88671875" style="37"/>
    <col min="9473" max="9473" width="24.88671875" style="37" customWidth="1"/>
    <col min="9474" max="9474" width="13.44140625" style="37" customWidth="1"/>
    <col min="9475" max="9475" width="9.88671875" style="37" customWidth="1"/>
    <col min="9476" max="9476" width="0.6640625" style="37" customWidth="1"/>
    <col min="9477" max="9477" width="8.88671875" style="37"/>
    <col min="9478" max="9478" width="1" style="37" customWidth="1"/>
    <col min="9479" max="9479" width="11.109375" style="37" customWidth="1"/>
    <col min="9480" max="9480" width="1.109375" style="37" customWidth="1"/>
    <col min="9481" max="9481" width="10.88671875" style="37" customWidth="1"/>
    <col min="9482" max="9482" width="0.88671875" style="37" customWidth="1"/>
    <col min="9483" max="9483" width="10" style="37" customWidth="1"/>
    <col min="9484" max="9728" width="8.88671875" style="37"/>
    <col min="9729" max="9729" width="24.88671875" style="37" customWidth="1"/>
    <col min="9730" max="9730" width="13.44140625" style="37" customWidth="1"/>
    <col min="9731" max="9731" width="9.88671875" style="37" customWidth="1"/>
    <col min="9732" max="9732" width="0.6640625" style="37" customWidth="1"/>
    <col min="9733" max="9733" width="8.88671875" style="37"/>
    <col min="9734" max="9734" width="1" style="37" customWidth="1"/>
    <col min="9735" max="9735" width="11.109375" style="37" customWidth="1"/>
    <col min="9736" max="9736" width="1.109375" style="37" customWidth="1"/>
    <col min="9737" max="9737" width="10.88671875" style="37" customWidth="1"/>
    <col min="9738" max="9738" width="0.88671875" style="37" customWidth="1"/>
    <col min="9739" max="9739" width="10" style="37" customWidth="1"/>
    <col min="9740" max="9984" width="8.88671875" style="37"/>
    <col min="9985" max="9985" width="24.88671875" style="37" customWidth="1"/>
    <col min="9986" max="9986" width="13.44140625" style="37" customWidth="1"/>
    <col min="9987" max="9987" width="9.88671875" style="37" customWidth="1"/>
    <col min="9988" max="9988" width="0.6640625" style="37" customWidth="1"/>
    <col min="9989" max="9989" width="8.88671875" style="37"/>
    <col min="9990" max="9990" width="1" style="37" customWidth="1"/>
    <col min="9991" max="9991" width="11.109375" style="37" customWidth="1"/>
    <col min="9992" max="9992" width="1.109375" style="37" customWidth="1"/>
    <col min="9993" max="9993" width="10.88671875" style="37" customWidth="1"/>
    <col min="9994" max="9994" width="0.88671875" style="37" customWidth="1"/>
    <col min="9995" max="9995" width="10" style="37" customWidth="1"/>
    <col min="9996" max="10240" width="8.88671875" style="37"/>
    <col min="10241" max="10241" width="24.88671875" style="37" customWidth="1"/>
    <col min="10242" max="10242" width="13.44140625" style="37" customWidth="1"/>
    <col min="10243" max="10243" width="9.88671875" style="37" customWidth="1"/>
    <col min="10244" max="10244" width="0.6640625" style="37" customWidth="1"/>
    <col min="10245" max="10245" width="8.88671875" style="37"/>
    <col min="10246" max="10246" width="1" style="37" customWidth="1"/>
    <col min="10247" max="10247" width="11.109375" style="37" customWidth="1"/>
    <col min="10248" max="10248" width="1.109375" style="37" customWidth="1"/>
    <col min="10249" max="10249" width="10.88671875" style="37" customWidth="1"/>
    <col min="10250" max="10250" width="0.88671875" style="37" customWidth="1"/>
    <col min="10251" max="10251" width="10" style="37" customWidth="1"/>
    <col min="10252" max="10496" width="8.88671875" style="37"/>
    <col min="10497" max="10497" width="24.88671875" style="37" customWidth="1"/>
    <col min="10498" max="10498" width="13.44140625" style="37" customWidth="1"/>
    <col min="10499" max="10499" width="9.88671875" style="37" customWidth="1"/>
    <col min="10500" max="10500" width="0.6640625" style="37" customWidth="1"/>
    <col min="10501" max="10501" width="8.88671875" style="37"/>
    <col min="10502" max="10502" width="1" style="37" customWidth="1"/>
    <col min="10503" max="10503" width="11.109375" style="37" customWidth="1"/>
    <col min="10504" max="10504" width="1.109375" style="37" customWidth="1"/>
    <col min="10505" max="10505" width="10.88671875" style="37" customWidth="1"/>
    <col min="10506" max="10506" width="0.88671875" style="37" customWidth="1"/>
    <col min="10507" max="10507" width="10" style="37" customWidth="1"/>
    <col min="10508" max="10752" width="8.88671875" style="37"/>
    <col min="10753" max="10753" width="24.88671875" style="37" customWidth="1"/>
    <col min="10754" max="10754" width="13.44140625" style="37" customWidth="1"/>
    <col min="10755" max="10755" width="9.88671875" style="37" customWidth="1"/>
    <col min="10756" max="10756" width="0.6640625" style="37" customWidth="1"/>
    <col min="10757" max="10757" width="8.88671875" style="37"/>
    <col min="10758" max="10758" width="1" style="37" customWidth="1"/>
    <col min="10759" max="10759" width="11.109375" style="37" customWidth="1"/>
    <col min="10760" max="10760" width="1.109375" style="37" customWidth="1"/>
    <col min="10761" max="10761" width="10.88671875" style="37" customWidth="1"/>
    <col min="10762" max="10762" width="0.88671875" style="37" customWidth="1"/>
    <col min="10763" max="10763" width="10" style="37" customWidth="1"/>
    <col min="10764" max="11008" width="8.88671875" style="37"/>
    <col min="11009" max="11009" width="24.88671875" style="37" customWidth="1"/>
    <col min="11010" max="11010" width="13.44140625" style="37" customWidth="1"/>
    <col min="11011" max="11011" width="9.88671875" style="37" customWidth="1"/>
    <col min="11012" max="11012" width="0.6640625" style="37" customWidth="1"/>
    <col min="11013" max="11013" width="8.88671875" style="37"/>
    <col min="11014" max="11014" width="1" style="37" customWidth="1"/>
    <col min="11015" max="11015" width="11.109375" style="37" customWidth="1"/>
    <col min="11016" max="11016" width="1.109375" style="37" customWidth="1"/>
    <col min="11017" max="11017" width="10.88671875" style="37" customWidth="1"/>
    <col min="11018" max="11018" width="0.88671875" style="37" customWidth="1"/>
    <col min="11019" max="11019" width="10" style="37" customWidth="1"/>
    <col min="11020" max="11264" width="8.88671875" style="37"/>
    <col min="11265" max="11265" width="24.88671875" style="37" customWidth="1"/>
    <col min="11266" max="11266" width="13.44140625" style="37" customWidth="1"/>
    <col min="11267" max="11267" width="9.88671875" style="37" customWidth="1"/>
    <col min="11268" max="11268" width="0.6640625" style="37" customWidth="1"/>
    <col min="11269" max="11269" width="8.88671875" style="37"/>
    <col min="11270" max="11270" width="1" style="37" customWidth="1"/>
    <col min="11271" max="11271" width="11.109375" style="37" customWidth="1"/>
    <col min="11272" max="11272" width="1.109375" style="37" customWidth="1"/>
    <col min="11273" max="11273" width="10.88671875" style="37" customWidth="1"/>
    <col min="11274" max="11274" width="0.88671875" style="37" customWidth="1"/>
    <col min="11275" max="11275" width="10" style="37" customWidth="1"/>
    <col min="11276" max="11520" width="8.88671875" style="37"/>
    <col min="11521" max="11521" width="24.88671875" style="37" customWidth="1"/>
    <col min="11522" max="11522" width="13.44140625" style="37" customWidth="1"/>
    <col min="11523" max="11523" width="9.88671875" style="37" customWidth="1"/>
    <col min="11524" max="11524" width="0.6640625" style="37" customWidth="1"/>
    <col min="11525" max="11525" width="8.88671875" style="37"/>
    <col min="11526" max="11526" width="1" style="37" customWidth="1"/>
    <col min="11527" max="11527" width="11.109375" style="37" customWidth="1"/>
    <col min="11528" max="11528" width="1.109375" style="37" customWidth="1"/>
    <col min="11529" max="11529" width="10.88671875" style="37" customWidth="1"/>
    <col min="11530" max="11530" width="0.88671875" style="37" customWidth="1"/>
    <col min="11531" max="11531" width="10" style="37" customWidth="1"/>
    <col min="11532" max="11776" width="8.88671875" style="37"/>
    <col min="11777" max="11777" width="24.88671875" style="37" customWidth="1"/>
    <col min="11778" max="11778" width="13.44140625" style="37" customWidth="1"/>
    <col min="11779" max="11779" width="9.88671875" style="37" customWidth="1"/>
    <col min="11780" max="11780" width="0.6640625" style="37" customWidth="1"/>
    <col min="11781" max="11781" width="8.88671875" style="37"/>
    <col min="11782" max="11782" width="1" style="37" customWidth="1"/>
    <col min="11783" max="11783" width="11.109375" style="37" customWidth="1"/>
    <col min="11784" max="11784" width="1.109375" style="37" customWidth="1"/>
    <col min="11785" max="11785" width="10.88671875" style="37" customWidth="1"/>
    <col min="11786" max="11786" width="0.88671875" style="37" customWidth="1"/>
    <col min="11787" max="11787" width="10" style="37" customWidth="1"/>
    <col min="11788" max="12032" width="8.88671875" style="37"/>
    <col min="12033" max="12033" width="24.88671875" style="37" customWidth="1"/>
    <col min="12034" max="12034" width="13.44140625" style="37" customWidth="1"/>
    <col min="12035" max="12035" width="9.88671875" style="37" customWidth="1"/>
    <col min="12036" max="12036" width="0.6640625" style="37" customWidth="1"/>
    <col min="12037" max="12037" width="8.88671875" style="37"/>
    <col min="12038" max="12038" width="1" style="37" customWidth="1"/>
    <col min="12039" max="12039" width="11.109375" style="37" customWidth="1"/>
    <col min="12040" max="12040" width="1.109375" style="37" customWidth="1"/>
    <col min="12041" max="12041" width="10.88671875" style="37" customWidth="1"/>
    <col min="12042" max="12042" width="0.88671875" style="37" customWidth="1"/>
    <col min="12043" max="12043" width="10" style="37" customWidth="1"/>
    <col min="12044" max="12288" width="8.88671875" style="37"/>
    <col min="12289" max="12289" width="24.88671875" style="37" customWidth="1"/>
    <col min="12290" max="12290" width="13.44140625" style="37" customWidth="1"/>
    <col min="12291" max="12291" width="9.88671875" style="37" customWidth="1"/>
    <col min="12292" max="12292" width="0.6640625" style="37" customWidth="1"/>
    <col min="12293" max="12293" width="8.88671875" style="37"/>
    <col min="12294" max="12294" width="1" style="37" customWidth="1"/>
    <col min="12295" max="12295" width="11.109375" style="37" customWidth="1"/>
    <col min="12296" max="12296" width="1.109375" style="37" customWidth="1"/>
    <col min="12297" max="12297" width="10.88671875" style="37" customWidth="1"/>
    <col min="12298" max="12298" width="0.88671875" style="37" customWidth="1"/>
    <col min="12299" max="12299" width="10" style="37" customWidth="1"/>
    <col min="12300" max="12544" width="8.88671875" style="37"/>
    <col min="12545" max="12545" width="24.88671875" style="37" customWidth="1"/>
    <col min="12546" max="12546" width="13.44140625" style="37" customWidth="1"/>
    <col min="12547" max="12547" width="9.88671875" style="37" customWidth="1"/>
    <col min="12548" max="12548" width="0.6640625" style="37" customWidth="1"/>
    <col min="12549" max="12549" width="8.88671875" style="37"/>
    <col min="12550" max="12550" width="1" style="37" customWidth="1"/>
    <col min="12551" max="12551" width="11.109375" style="37" customWidth="1"/>
    <col min="12552" max="12552" width="1.109375" style="37" customWidth="1"/>
    <col min="12553" max="12553" width="10.88671875" style="37" customWidth="1"/>
    <col min="12554" max="12554" width="0.88671875" style="37" customWidth="1"/>
    <col min="12555" max="12555" width="10" style="37" customWidth="1"/>
    <col min="12556" max="12800" width="8.88671875" style="37"/>
    <col min="12801" max="12801" width="24.88671875" style="37" customWidth="1"/>
    <col min="12802" max="12802" width="13.44140625" style="37" customWidth="1"/>
    <col min="12803" max="12803" width="9.88671875" style="37" customWidth="1"/>
    <col min="12804" max="12804" width="0.6640625" style="37" customWidth="1"/>
    <col min="12805" max="12805" width="8.88671875" style="37"/>
    <col min="12806" max="12806" width="1" style="37" customWidth="1"/>
    <col min="12807" max="12807" width="11.109375" style="37" customWidth="1"/>
    <col min="12808" max="12808" width="1.109375" style="37" customWidth="1"/>
    <col min="12809" max="12809" width="10.88671875" style="37" customWidth="1"/>
    <col min="12810" max="12810" width="0.88671875" style="37" customWidth="1"/>
    <col min="12811" max="12811" width="10" style="37" customWidth="1"/>
    <col min="12812" max="13056" width="8.88671875" style="37"/>
    <col min="13057" max="13057" width="24.88671875" style="37" customWidth="1"/>
    <col min="13058" max="13058" width="13.44140625" style="37" customWidth="1"/>
    <col min="13059" max="13059" width="9.88671875" style="37" customWidth="1"/>
    <col min="13060" max="13060" width="0.6640625" style="37" customWidth="1"/>
    <col min="13061" max="13061" width="8.88671875" style="37"/>
    <col min="13062" max="13062" width="1" style="37" customWidth="1"/>
    <col min="13063" max="13063" width="11.109375" style="37" customWidth="1"/>
    <col min="13064" max="13064" width="1.109375" style="37" customWidth="1"/>
    <col min="13065" max="13065" width="10.88671875" style="37" customWidth="1"/>
    <col min="13066" max="13066" width="0.88671875" style="37" customWidth="1"/>
    <col min="13067" max="13067" width="10" style="37" customWidth="1"/>
    <col min="13068" max="13312" width="8.88671875" style="37"/>
    <col min="13313" max="13313" width="24.88671875" style="37" customWidth="1"/>
    <col min="13314" max="13314" width="13.44140625" style="37" customWidth="1"/>
    <col min="13315" max="13315" width="9.88671875" style="37" customWidth="1"/>
    <col min="13316" max="13316" width="0.6640625" style="37" customWidth="1"/>
    <col min="13317" max="13317" width="8.88671875" style="37"/>
    <col min="13318" max="13318" width="1" style="37" customWidth="1"/>
    <col min="13319" max="13319" width="11.109375" style="37" customWidth="1"/>
    <col min="13320" max="13320" width="1.109375" style="37" customWidth="1"/>
    <col min="13321" max="13321" width="10.88671875" style="37" customWidth="1"/>
    <col min="13322" max="13322" width="0.88671875" style="37" customWidth="1"/>
    <col min="13323" max="13323" width="10" style="37" customWidth="1"/>
    <col min="13324" max="13568" width="8.88671875" style="37"/>
    <col min="13569" max="13569" width="24.88671875" style="37" customWidth="1"/>
    <col min="13570" max="13570" width="13.44140625" style="37" customWidth="1"/>
    <col min="13571" max="13571" width="9.88671875" style="37" customWidth="1"/>
    <col min="13572" max="13572" width="0.6640625" style="37" customWidth="1"/>
    <col min="13573" max="13573" width="8.88671875" style="37"/>
    <col min="13574" max="13574" width="1" style="37" customWidth="1"/>
    <col min="13575" max="13575" width="11.109375" style="37" customWidth="1"/>
    <col min="13576" max="13576" width="1.109375" style="37" customWidth="1"/>
    <col min="13577" max="13577" width="10.88671875" style="37" customWidth="1"/>
    <col min="13578" max="13578" width="0.88671875" style="37" customWidth="1"/>
    <col min="13579" max="13579" width="10" style="37" customWidth="1"/>
    <col min="13580" max="13824" width="8.88671875" style="37"/>
    <col min="13825" max="13825" width="24.88671875" style="37" customWidth="1"/>
    <col min="13826" max="13826" width="13.44140625" style="37" customWidth="1"/>
    <col min="13827" max="13827" width="9.88671875" style="37" customWidth="1"/>
    <col min="13828" max="13828" width="0.6640625" style="37" customWidth="1"/>
    <col min="13829" max="13829" width="8.88671875" style="37"/>
    <col min="13830" max="13830" width="1" style="37" customWidth="1"/>
    <col min="13831" max="13831" width="11.109375" style="37" customWidth="1"/>
    <col min="13832" max="13832" width="1.109375" style="37" customWidth="1"/>
    <col min="13833" max="13833" width="10.88671875" style="37" customWidth="1"/>
    <col min="13834" max="13834" width="0.88671875" style="37" customWidth="1"/>
    <col min="13835" max="13835" width="10" style="37" customWidth="1"/>
    <col min="13836" max="14080" width="8.88671875" style="37"/>
    <col min="14081" max="14081" width="24.88671875" style="37" customWidth="1"/>
    <col min="14082" max="14082" width="13.44140625" style="37" customWidth="1"/>
    <col min="14083" max="14083" width="9.88671875" style="37" customWidth="1"/>
    <col min="14084" max="14084" width="0.6640625" style="37" customWidth="1"/>
    <col min="14085" max="14085" width="8.88671875" style="37"/>
    <col min="14086" max="14086" width="1" style="37" customWidth="1"/>
    <col min="14087" max="14087" width="11.109375" style="37" customWidth="1"/>
    <col min="14088" max="14088" width="1.109375" style="37" customWidth="1"/>
    <col min="14089" max="14089" width="10.88671875" style="37" customWidth="1"/>
    <col min="14090" max="14090" width="0.88671875" style="37" customWidth="1"/>
    <col min="14091" max="14091" width="10" style="37" customWidth="1"/>
    <col min="14092" max="14336" width="8.88671875" style="37"/>
    <col min="14337" max="14337" width="24.88671875" style="37" customWidth="1"/>
    <col min="14338" max="14338" width="13.44140625" style="37" customWidth="1"/>
    <col min="14339" max="14339" width="9.88671875" style="37" customWidth="1"/>
    <col min="14340" max="14340" width="0.6640625" style="37" customWidth="1"/>
    <col min="14341" max="14341" width="8.88671875" style="37"/>
    <col min="14342" max="14342" width="1" style="37" customWidth="1"/>
    <col min="14343" max="14343" width="11.109375" style="37" customWidth="1"/>
    <col min="14344" max="14344" width="1.109375" style="37" customWidth="1"/>
    <col min="14345" max="14345" width="10.88671875" style="37" customWidth="1"/>
    <col min="14346" max="14346" width="0.88671875" style="37" customWidth="1"/>
    <col min="14347" max="14347" width="10" style="37" customWidth="1"/>
    <col min="14348" max="14592" width="8.88671875" style="37"/>
    <col min="14593" max="14593" width="24.88671875" style="37" customWidth="1"/>
    <col min="14594" max="14594" width="13.44140625" style="37" customWidth="1"/>
    <col min="14595" max="14595" width="9.88671875" style="37" customWidth="1"/>
    <col min="14596" max="14596" width="0.6640625" style="37" customWidth="1"/>
    <col min="14597" max="14597" width="8.88671875" style="37"/>
    <col min="14598" max="14598" width="1" style="37" customWidth="1"/>
    <col min="14599" max="14599" width="11.109375" style="37" customWidth="1"/>
    <col min="14600" max="14600" width="1.109375" style="37" customWidth="1"/>
    <col min="14601" max="14601" width="10.88671875" style="37" customWidth="1"/>
    <col min="14602" max="14602" width="0.88671875" style="37" customWidth="1"/>
    <col min="14603" max="14603" width="10" style="37" customWidth="1"/>
    <col min="14604" max="14848" width="8.88671875" style="37"/>
    <col min="14849" max="14849" width="24.88671875" style="37" customWidth="1"/>
    <col min="14850" max="14850" width="13.44140625" style="37" customWidth="1"/>
    <col min="14851" max="14851" width="9.88671875" style="37" customWidth="1"/>
    <col min="14852" max="14852" width="0.6640625" style="37" customWidth="1"/>
    <col min="14853" max="14853" width="8.88671875" style="37"/>
    <col min="14854" max="14854" width="1" style="37" customWidth="1"/>
    <col min="14855" max="14855" width="11.109375" style="37" customWidth="1"/>
    <col min="14856" max="14856" width="1.109375" style="37" customWidth="1"/>
    <col min="14857" max="14857" width="10.88671875" style="37" customWidth="1"/>
    <col min="14858" max="14858" width="0.88671875" style="37" customWidth="1"/>
    <col min="14859" max="14859" width="10" style="37" customWidth="1"/>
    <col min="14860" max="15104" width="8.88671875" style="37"/>
    <col min="15105" max="15105" width="24.88671875" style="37" customWidth="1"/>
    <col min="15106" max="15106" width="13.44140625" style="37" customWidth="1"/>
    <col min="15107" max="15107" width="9.88671875" style="37" customWidth="1"/>
    <col min="15108" max="15108" width="0.6640625" style="37" customWidth="1"/>
    <col min="15109" max="15109" width="8.88671875" style="37"/>
    <col min="15110" max="15110" width="1" style="37" customWidth="1"/>
    <col min="15111" max="15111" width="11.109375" style="37" customWidth="1"/>
    <col min="15112" max="15112" width="1.109375" style="37" customWidth="1"/>
    <col min="15113" max="15113" width="10.88671875" style="37" customWidth="1"/>
    <col min="15114" max="15114" width="0.88671875" style="37" customWidth="1"/>
    <col min="15115" max="15115" width="10" style="37" customWidth="1"/>
    <col min="15116" max="15360" width="8.88671875" style="37"/>
    <col min="15361" max="15361" width="24.88671875" style="37" customWidth="1"/>
    <col min="15362" max="15362" width="13.44140625" style="37" customWidth="1"/>
    <col min="15363" max="15363" width="9.88671875" style="37" customWidth="1"/>
    <col min="15364" max="15364" width="0.6640625" style="37" customWidth="1"/>
    <col min="15365" max="15365" width="8.88671875" style="37"/>
    <col min="15366" max="15366" width="1" style="37" customWidth="1"/>
    <col min="15367" max="15367" width="11.109375" style="37" customWidth="1"/>
    <col min="15368" max="15368" width="1.109375" style="37" customWidth="1"/>
    <col min="15369" max="15369" width="10.88671875" style="37" customWidth="1"/>
    <col min="15370" max="15370" width="0.88671875" style="37" customWidth="1"/>
    <col min="15371" max="15371" width="10" style="37" customWidth="1"/>
    <col min="15372" max="15616" width="8.88671875" style="37"/>
    <col min="15617" max="15617" width="24.88671875" style="37" customWidth="1"/>
    <col min="15618" max="15618" width="13.44140625" style="37" customWidth="1"/>
    <col min="15619" max="15619" width="9.88671875" style="37" customWidth="1"/>
    <col min="15620" max="15620" width="0.6640625" style="37" customWidth="1"/>
    <col min="15621" max="15621" width="8.88671875" style="37"/>
    <col min="15622" max="15622" width="1" style="37" customWidth="1"/>
    <col min="15623" max="15623" width="11.109375" style="37" customWidth="1"/>
    <col min="15624" max="15624" width="1.109375" style="37" customWidth="1"/>
    <col min="15625" max="15625" width="10.88671875" style="37" customWidth="1"/>
    <col min="15626" max="15626" width="0.88671875" style="37" customWidth="1"/>
    <col min="15627" max="15627" width="10" style="37" customWidth="1"/>
    <col min="15628" max="15872" width="8.88671875" style="37"/>
    <col min="15873" max="15873" width="24.88671875" style="37" customWidth="1"/>
    <col min="15874" max="15874" width="13.44140625" style="37" customWidth="1"/>
    <col min="15875" max="15875" width="9.88671875" style="37" customWidth="1"/>
    <col min="15876" max="15876" width="0.6640625" style="37" customWidth="1"/>
    <col min="15877" max="15877" width="8.88671875" style="37"/>
    <col min="15878" max="15878" width="1" style="37" customWidth="1"/>
    <col min="15879" max="15879" width="11.109375" style="37" customWidth="1"/>
    <col min="15880" max="15880" width="1.109375" style="37" customWidth="1"/>
    <col min="15881" max="15881" width="10.88671875" style="37" customWidth="1"/>
    <col min="15882" max="15882" width="0.88671875" style="37" customWidth="1"/>
    <col min="15883" max="15883" width="10" style="37" customWidth="1"/>
    <col min="15884" max="16128" width="8.88671875" style="37"/>
    <col min="16129" max="16129" width="24.88671875" style="37" customWidth="1"/>
    <col min="16130" max="16130" width="13.44140625" style="37" customWidth="1"/>
    <col min="16131" max="16131" width="9.88671875" style="37" customWidth="1"/>
    <col min="16132" max="16132" width="0.6640625" style="37" customWidth="1"/>
    <col min="16133" max="16133" width="8.88671875" style="37"/>
    <col min="16134" max="16134" width="1" style="37" customWidth="1"/>
    <col min="16135" max="16135" width="11.109375" style="37" customWidth="1"/>
    <col min="16136" max="16136" width="1.109375" style="37" customWidth="1"/>
    <col min="16137" max="16137" width="10.88671875" style="37" customWidth="1"/>
    <col min="16138" max="16138" width="0.88671875" style="37" customWidth="1"/>
    <col min="16139" max="16139" width="10" style="37" customWidth="1"/>
    <col min="16140" max="16384" width="8.88671875" style="37"/>
  </cols>
  <sheetData>
    <row r="1" spans="1:11" ht="15" customHeight="1" x14ac:dyDescent="0.25">
      <c r="A1" s="35" t="str">
        <f>'UF Fin Return Sht 1 (Gen Fund)'!A1</f>
        <v>Corstorphine Community Church</v>
      </c>
    </row>
    <row r="2" spans="1:11" ht="15" customHeight="1" x14ac:dyDescent="0.25">
      <c r="A2" s="217" t="s">
        <v>244</v>
      </c>
      <c r="K2" s="38"/>
    </row>
    <row r="3" spans="1:11" ht="15" customHeight="1" x14ac:dyDescent="0.25">
      <c r="A3" s="217"/>
      <c r="K3" s="38"/>
    </row>
    <row r="4" spans="1:11" ht="15" customHeight="1" x14ac:dyDescent="0.25">
      <c r="A4" s="35" t="s">
        <v>245</v>
      </c>
      <c r="K4" s="35" t="s">
        <v>40</v>
      </c>
    </row>
    <row r="5" spans="1:11" ht="15" customHeight="1" x14ac:dyDescent="0.25">
      <c r="A5" s="218"/>
    </row>
    <row r="6" spans="1:11" ht="15" customHeight="1" x14ac:dyDescent="0.25">
      <c r="A6" s="217" t="s">
        <v>246</v>
      </c>
      <c r="B6" s="35" t="s">
        <v>247</v>
      </c>
      <c r="C6" s="35" t="s">
        <v>144</v>
      </c>
      <c r="E6" s="35" t="s">
        <v>69</v>
      </c>
      <c r="G6" s="35" t="s">
        <v>97</v>
      </c>
      <c r="I6" s="35" t="s">
        <v>248</v>
      </c>
      <c r="K6" s="35" t="s">
        <v>144</v>
      </c>
    </row>
    <row r="7" spans="1:11" ht="15" customHeight="1" x14ac:dyDescent="0.25">
      <c r="A7" s="36" t="s">
        <v>249</v>
      </c>
      <c r="B7" s="35" t="s">
        <v>146</v>
      </c>
      <c r="C7" s="35" t="s">
        <v>250</v>
      </c>
      <c r="E7" s="35"/>
      <c r="G7" s="35"/>
      <c r="I7" s="35" t="s">
        <v>251</v>
      </c>
      <c r="K7" s="35" t="s">
        <v>252</v>
      </c>
    </row>
    <row r="8" spans="1:11" ht="15" customHeight="1" x14ac:dyDescent="0.25">
      <c r="C8" s="49" t="s">
        <v>153</v>
      </c>
      <c r="E8" s="49" t="s">
        <v>153</v>
      </c>
      <c r="G8" s="49" t="s">
        <v>153</v>
      </c>
      <c r="I8" s="49" t="s">
        <v>153</v>
      </c>
      <c r="K8" s="49" t="s">
        <v>153</v>
      </c>
    </row>
    <row r="9" spans="1:11" ht="15" customHeight="1" x14ac:dyDescent="0.25">
      <c r="A9" s="37" t="str">
        <f>'OSCR Statement of Balances p7'!A9</f>
        <v>General</v>
      </c>
      <c r="B9" s="37" t="str">
        <f>'OSCR Statement of Balances p7'!B9</f>
        <v>Unrestricted</v>
      </c>
      <c r="C9" s="70">
        <f>'OSCR Statement of Balances p7'!C9</f>
        <v>25985.68</v>
      </c>
      <c r="D9" s="70"/>
      <c r="E9" s="70">
        <f>'OSCR Statement of Balances p7'!E9</f>
        <v>94085.579999999987</v>
      </c>
      <c r="F9" s="70"/>
      <c r="G9" s="70">
        <f>'OSCR Statement of Balances p7'!G9</f>
        <v>68394.149999999994</v>
      </c>
      <c r="H9" s="70"/>
      <c r="I9" s="70">
        <f>'OSCR Statement of Balances p7'!K9</f>
        <v>7678.45</v>
      </c>
      <c r="J9" s="70"/>
      <c r="K9" s="127">
        <f t="shared" ref="K9:K13" si="0">SUM(C9+E9-G9+I9)</f>
        <v>59355.559999999983</v>
      </c>
    </row>
    <row r="10" spans="1:11" ht="15" customHeight="1" x14ac:dyDescent="0.25">
      <c r="A10" s="37" t="str">
        <f>'OSCR Statement of Balances p7'!A12</f>
        <v>Reserve</v>
      </c>
      <c r="B10" s="37" t="str">
        <f>'OSCR Statement of Balances p7'!B12</f>
        <v>Restricted</v>
      </c>
      <c r="C10" s="70">
        <f>'OSCR Statement of Balances p7'!C12</f>
        <v>22000</v>
      </c>
      <c r="D10" s="70"/>
      <c r="E10" s="70">
        <f>'OSCR Statement of Balances p7'!E12</f>
        <v>0</v>
      </c>
      <c r="F10" s="70"/>
      <c r="G10" s="70">
        <f>'OSCR Statement of Balances p7'!G12</f>
        <v>0</v>
      </c>
      <c r="H10" s="70"/>
      <c r="I10" s="70">
        <f>'OSCR Statement of Balances p7'!K12</f>
        <v>0</v>
      </c>
      <c r="J10" s="70"/>
      <c r="K10" s="127">
        <f t="shared" si="0"/>
        <v>22000</v>
      </c>
    </row>
    <row r="11" spans="1:11" ht="15" customHeight="1" x14ac:dyDescent="0.25">
      <c r="A11" s="37" t="str">
        <f>'OSCR Statement of Balances p7'!A15</f>
        <v>Flower Fund</v>
      </c>
      <c r="B11" s="37" t="str">
        <f>'OSCR Statement of Balances p7'!B15</f>
        <v>Restricted</v>
      </c>
      <c r="C11" s="70">
        <f>'OSCR Statement of Balances p7'!C15</f>
        <v>276.67</v>
      </c>
      <c r="D11" s="70"/>
      <c r="E11" s="70">
        <f>'OSCR Statement of Balances p7'!E15</f>
        <v>40</v>
      </c>
      <c r="F11" s="70"/>
      <c r="G11" s="70">
        <f>'OSCR Statement of Balances p7'!G15</f>
        <v>24.5</v>
      </c>
      <c r="H11" s="70"/>
      <c r="I11" s="70">
        <f>'OSCR Statement of Balances p7'!K15</f>
        <v>0</v>
      </c>
      <c r="J11" s="70"/>
      <c r="K11" s="127">
        <f t="shared" si="0"/>
        <v>292.17</v>
      </c>
    </row>
    <row r="12" spans="1:11" ht="15" customHeight="1" x14ac:dyDescent="0.25">
      <c r="A12" s="37" t="str">
        <f>'OSCR Statement of Balances p7'!A18</f>
        <v>Youth</v>
      </c>
      <c r="B12" s="37" t="str">
        <f>'OSCR Statement of Balances p7'!B18</f>
        <v>Designated</v>
      </c>
      <c r="C12" s="70">
        <f>'OSCR Statement of Balances p7'!C18</f>
        <v>0</v>
      </c>
      <c r="D12" s="70"/>
      <c r="E12" s="70">
        <f>'OSCR Statement of Balances p7'!E18</f>
        <v>0</v>
      </c>
      <c r="F12" s="70"/>
      <c r="G12" s="70">
        <f>'OSCR Statement of Balances p7'!G18</f>
        <v>0</v>
      </c>
      <c r="H12" s="70"/>
      <c r="I12" s="70">
        <f>'OSCR Statement of Balances p7'!K18</f>
        <v>0</v>
      </c>
      <c r="J12" s="70"/>
      <c r="K12" s="127">
        <f t="shared" si="0"/>
        <v>0</v>
      </c>
    </row>
    <row r="13" spans="1:11" ht="15" customHeight="1" x14ac:dyDescent="0.25">
      <c r="A13" s="37" t="str">
        <f>'OSCR Statement of Balances p7'!A21</f>
        <v>Manse</v>
      </c>
      <c r="B13" s="37" t="str">
        <f>'OSCR Statement of Balances p7'!B21</f>
        <v>Restricted</v>
      </c>
      <c r="C13" s="70">
        <f>'OSCR Statement of Balances p7'!C21</f>
        <v>0</v>
      </c>
      <c r="D13" s="70"/>
      <c r="E13" s="70">
        <f>'OSCR Statement of Balances p7'!E21</f>
        <v>0</v>
      </c>
      <c r="F13" s="70"/>
      <c r="G13" s="70">
        <f>'OSCR Statement of Balances p7'!G21</f>
        <v>0</v>
      </c>
      <c r="H13" s="70"/>
      <c r="I13" s="70">
        <f>'OSCR Statement of Balances p7'!K21</f>
        <v>0</v>
      </c>
      <c r="J13" s="70"/>
      <c r="K13" s="127">
        <f t="shared" si="0"/>
        <v>0</v>
      </c>
    </row>
    <row r="14" spans="1:11" ht="15" customHeight="1" thickBot="1" x14ac:dyDescent="0.3">
      <c r="A14" s="35" t="s">
        <v>253</v>
      </c>
      <c r="C14" s="195">
        <f>SUM(C9:C13)</f>
        <v>48262.35</v>
      </c>
      <c r="D14" s="70"/>
      <c r="E14" s="195">
        <f>SUM(E9:E13)</f>
        <v>94125.579999999987</v>
      </c>
      <c r="F14" s="70"/>
      <c r="G14" s="195">
        <f>SUM(G9:G13)</f>
        <v>68418.649999999994</v>
      </c>
      <c r="H14" s="70"/>
      <c r="I14" s="195">
        <f>SUM(I9:I13)</f>
        <v>7678.45</v>
      </c>
      <c r="J14" s="70"/>
      <c r="K14" s="195">
        <f>SUM(K9:K13)</f>
        <v>81647.729999999981</v>
      </c>
    </row>
    <row r="15" spans="1:11" ht="15" customHeight="1" x14ac:dyDescent="0.25">
      <c r="A15" s="5" t="s">
        <v>133</v>
      </c>
      <c r="I15" s="37" t="s">
        <v>254</v>
      </c>
    </row>
    <row r="16" spans="1:11" ht="15" customHeight="1" x14ac:dyDescent="0.25">
      <c r="A16" s="5" t="s">
        <v>134</v>
      </c>
    </row>
    <row r="17" spans="1:11" ht="15" customHeight="1" x14ac:dyDescent="0.25"/>
    <row r="18" spans="1:11" ht="15" customHeight="1" x14ac:dyDescent="0.25">
      <c r="A18" s="35" t="s">
        <v>255</v>
      </c>
      <c r="H18" s="35"/>
      <c r="I18" s="35"/>
      <c r="K18" s="35" t="s">
        <v>45</v>
      </c>
    </row>
    <row r="19" spans="1:11" ht="15" customHeight="1" x14ac:dyDescent="0.25">
      <c r="A19" s="248" t="s">
        <v>256</v>
      </c>
      <c r="B19" s="248"/>
      <c r="C19" s="248"/>
      <c r="K19" s="49" t="s">
        <v>153</v>
      </c>
    </row>
    <row r="20" spans="1:11" ht="15" customHeight="1" x14ac:dyDescent="0.25">
      <c r="A20" s="249"/>
      <c r="B20" s="249"/>
      <c r="C20" s="249"/>
      <c r="D20" s="249"/>
      <c r="E20" s="249"/>
      <c r="F20" s="249"/>
      <c r="G20" s="249"/>
      <c r="H20" s="249"/>
      <c r="I20" s="249"/>
      <c r="J20" s="72"/>
      <c r="K20" s="73">
        <v>0</v>
      </c>
    </row>
    <row r="21" spans="1:11" ht="15" customHeight="1" x14ac:dyDescent="0.25">
      <c r="A21" s="249"/>
      <c r="B21" s="249"/>
      <c r="C21" s="249"/>
      <c r="D21" s="249"/>
      <c r="E21" s="249"/>
      <c r="F21" s="249"/>
      <c r="G21" s="249"/>
      <c r="H21" s="249"/>
      <c r="I21" s="249"/>
      <c r="J21" s="72"/>
      <c r="K21" s="73">
        <v>0</v>
      </c>
    </row>
    <row r="22" spans="1:11" ht="15" customHeight="1" x14ac:dyDescent="0.25">
      <c r="A22" s="249"/>
      <c r="B22" s="249"/>
      <c r="C22" s="249"/>
      <c r="D22" s="249"/>
      <c r="E22" s="249"/>
      <c r="F22" s="249"/>
      <c r="G22" s="249"/>
      <c r="H22" s="249"/>
      <c r="I22" s="249"/>
      <c r="J22" s="72"/>
      <c r="K22" s="73">
        <v>0</v>
      </c>
    </row>
    <row r="23" spans="1:11" ht="15" customHeight="1" x14ac:dyDescent="0.25">
      <c r="A23" s="249"/>
      <c r="B23" s="249"/>
      <c r="C23" s="249"/>
      <c r="D23" s="249"/>
      <c r="E23" s="249"/>
      <c r="F23" s="249"/>
      <c r="G23" s="249"/>
      <c r="H23" s="249"/>
      <c r="I23" s="249"/>
      <c r="J23" s="72"/>
      <c r="K23" s="73">
        <v>0</v>
      </c>
    </row>
    <row r="24" spans="1:11" ht="15" customHeight="1" x14ac:dyDescent="0.25">
      <c r="A24" s="249"/>
      <c r="B24" s="249"/>
      <c r="C24" s="249"/>
      <c r="D24" s="249"/>
      <c r="E24" s="249"/>
      <c r="F24" s="249"/>
      <c r="G24" s="249"/>
      <c r="H24" s="249"/>
      <c r="I24" s="249"/>
      <c r="J24" s="72"/>
      <c r="K24" s="73">
        <v>0</v>
      </c>
    </row>
    <row r="25" spans="1:11" ht="15" customHeight="1" x14ac:dyDescent="0.25">
      <c r="A25" s="249"/>
      <c r="B25" s="249"/>
      <c r="C25" s="249"/>
      <c r="D25" s="249"/>
      <c r="E25" s="249"/>
      <c r="F25" s="249"/>
      <c r="G25" s="249"/>
      <c r="H25" s="249"/>
      <c r="I25" s="249"/>
      <c r="J25" s="72"/>
      <c r="K25" s="73">
        <v>0</v>
      </c>
    </row>
    <row r="26" spans="1:11" ht="15" customHeight="1" x14ac:dyDescent="0.25">
      <c r="A26" s="249"/>
      <c r="B26" s="249"/>
      <c r="C26" s="249"/>
      <c r="D26" s="249"/>
      <c r="E26" s="249"/>
      <c r="F26" s="249"/>
      <c r="G26" s="249"/>
      <c r="H26" s="249"/>
      <c r="I26" s="249"/>
      <c r="J26" s="72"/>
      <c r="K26" s="73">
        <v>0</v>
      </c>
    </row>
    <row r="27" spans="1:11" ht="15" customHeight="1" x14ac:dyDescent="0.25">
      <c r="A27" s="249"/>
      <c r="B27" s="249"/>
      <c r="C27" s="249"/>
      <c r="D27" s="249"/>
      <c r="E27" s="249"/>
      <c r="F27" s="249"/>
      <c r="G27" s="249"/>
      <c r="H27" s="249"/>
      <c r="I27" s="249"/>
      <c r="J27" s="72"/>
      <c r="K27" s="73">
        <v>0</v>
      </c>
    </row>
    <row r="28" spans="1:11" ht="15" customHeight="1" x14ac:dyDescent="0.25">
      <c r="A28" s="249"/>
      <c r="B28" s="249"/>
      <c r="C28" s="249"/>
      <c r="D28" s="249"/>
      <c r="E28" s="249"/>
      <c r="F28" s="249"/>
      <c r="G28" s="249"/>
      <c r="H28" s="249"/>
      <c r="I28" s="249"/>
      <c r="J28" s="72"/>
      <c r="K28" s="73">
        <v>0</v>
      </c>
    </row>
    <row r="29" spans="1:11" ht="15" customHeight="1" x14ac:dyDescent="0.25">
      <c r="A29" s="249"/>
      <c r="B29" s="249"/>
      <c r="C29" s="249"/>
      <c r="D29" s="249"/>
      <c r="E29" s="249"/>
      <c r="F29" s="249"/>
      <c r="G29" s="249"/>
      <c r="H29" s="249"/>
      <c r="I29" s="249"/>
      <c r="J29" s="72"/>
      <c r="K29" s="73">
        <v>0</v>
      </c>
    </row>
    <row r="30" spans="1:11" ht="15" customHeight="1" thickBot="1" x14ac:dyDescent="0.3">
      <c r="A30" s="35" t="s">
        <v>257</v>
      </c>
      <c r="K30" s="195">
        <f>SUM(K20:K29)</f>
        <v>0</v>
      </c>
    </row>
    <row r="31" spans="1:11" ht="15" customHeight="1" x14ac:dyDescent="0.25"/>
    <row r="32" spans="1:11" ht="15" customHeight="1" x14ac:dyDescent="0.25"/>
    <row r="33" spans="1:11" ht="15" customHeight="1" x14ac:dyDescent="0.25">
      <c r="A33" s="35" t="s">
        <v>206</v>
      </c>
      <c r="B33" s="35" t="s">
        <v>173</v>
      </c>
      <c r="C33" s="246"/>
      <c r="D33" s="246"/>
      <c r="E33" s="246"/>
      <c r="F33" s="246"/>
      <c r="G33" s="246"/>
      <c r="H33" s="246"/>
      <c r="I33" s="246"/>
      <c r="K33" s="35" t="s">
        <v>47</v>
      </c>
    </row>
    <row r="34" spans="1:11" ht="15" customHeight="1" x14ac:dyDescent="0.25">
      <c r="B34" s="35" t="s">
        <v>63</v>
      </c>
      <c r="C34" s="246"/>
      <c r="D34" s="246"/>
      <c r="E34" s="246"/>
      <c r="F34" s="246"/>
      <c r="G34" s="246"/>
      <c r="H34" s="246"/>
      <c r="I34" s="246"/>
    </row>
    <row r="35" spans="1:11" ht="15" customHeight="1" x14ac:dyDescent="0.25"/>
    <row r="36" spans="1:11" ht="15" customHeight="1" x14ac:dyDescent="0.25"/>
    <row r="37" spans="1:11" ht="15" customHeight="1" x14ac:dyDescent="0.25">
      <c r="A37" s="35" t="s">
        <v>258</v>
      </c>
    </row>
    <row r="38" spans="1:11" ht="24.9" customHeight="1" x14ac:dyDescent="0.25">
      <c r="A38" s="35" t="s">
        <v>259</v>
      </c>
      <c r="B38" s="250"/>
      <c r="C38" s="250"/>
      <c r="D38" s="250"/>
      <c r="E38" s="250"/>
      <c r="F38" s="250"/>
      <c r="G38" s="250"/>
      <c r="H38" s="250"/>
      <c r="I38" s="250"/>
    </row>
    <row r="39" spans="1:11" ht="15" customHeight="1" x14ac:dyDescent="0.25"/>
    <row r="40" spans="1:11" ht="24.9" customHeight="1" x14ac:dyDescent="0.25">
      <c r="A40" s="35" t="s">
        <v>260</v>
      </c>
      <c r="B40" s="250"/>
      <c r="C40" s="250"/>
      <c r="D40" s="250"/>
      <c r="E40" s="250"/>
      <c r="F40" s="250"/>
      <c r="G40" s="250"/>
      <c r="H40" s="250"/>
      <c r="I40" s="250"/>
    </row>
    <row r="41" spans="1:11" ht="15" customHeight="1" x14ac:dyDescent="0.25"/>
    <row r="42" spans="1:11" ht="15" customHeight="1" x14ac:dyDescent="0.25"/>
    <row r="43" spans="1:11" ht="28.5" customHeight="1" x14ac:dyDescent="0.25">
      <c r="A43" s="242" t="s">
        <v>3</v>
      </c>
      <c r="B43" s="242"/>
      <c r="C43" s="242"/>
      <c r="D43" s="242"/>
      <c r="E43" s="242"/>
      <c r="F43" s="242"/>
      <c r="G43" s="242"/>
      <c r="H43" s="242"/>
      <c r="I43" s="242"/>
      <c r="J43" s="242"/>
      <c r="K43" s="242"/>
    </row>
    <row r="44" spans="1:11" ht="15" customHeight="1" x14ac:dyDescent="0.25">
      <c r="A44" s="35"/>
    </row>
    <row r="45" spans="1:11" ht="15" customHeight="1" x14ac:dyDescent="0.25">
      <c r="A45" s="247" t="s">
        <v>4</v>
      </c>
      <c r="B45" s="247"/>
      <c r="C45" s="247"/>
      <c r="D45" s="247"/>
      <c r="E45" s="247"/>
      <c r="F45" s="247"/>
      <c r="G45" s="247"/>
      <c r="H45" s="247"/>
      <c r="I45" s="247"/>
      <c r="J45" s="247"/>
      <c r="K45" s="247"/>
    </row>
    <row r="46" spans="1:11" ht="15" customHeight="1" x14ac:dyDescent="0.25">
      <c r="A46" s="35"/>
    </row>
    <row r="47" spans="1:11" ht="25.5" customHeight="1" x14ac:dyDescent="0.25">
      <c r="A47" s="242" t="s">
        <v>5</v>
      </c>
      <c r="B47" s="242"/>
      <c r="C47" s="242"/>
      <c r="D47" s="242"/>
      <c r="E47" s="242"/>
      <c r="F47" s="242"/>
      <c r="G47" s="242"/>
      <c r="H47" s="242"/>
      <c r="I47" s="242"/>
      <c r="J47" s="242"/>
      <c r="K47" s="242"/>
    </row>
    <row r="49" spans="1:1" x14ac:dyDescent="0.25">
      <c r="A49" s="5"/>
    </row>
    <row r="50" spans="1:1" x14ac:dyDescent="0.25">
      <c r="A50" s="5"/>
    </row>
  </sheetData>
  <mergeCells count="18">
    <mergeCell ref="A43:K43"/>
    <mergeCell ref="A47:K47"/>
    <mergeCell ref="A45:K45"/>
    <mergeCell ref="A24:I24"/>
    <mergeCell ref="C34:I34"/>
    <mergeCell ref="B38:I38"/>
    <mergeCell ref="B40:I40"/>
    <mergeCell ref="A25:I25"/>
    <mergeCell ref="A26:I26"/>
    <mergeCell ref="A27:I27"/>
    <mergeCell ref="A28:I28"/>
    <mergeCell ref="A29:I29"/>
    <mergeCell ref="C33:I33"/>
    <mergeCell ref="A19:C19"/>
    <mergeCell ref="A20:I20"/>
    <mergeCell ref="A21:I21"/>
    <mergeCell ref="A22:I22"/>
    <mergeCell ref="A23:I23"/>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4A8AF-7E9E-4CE1-AE99-EDD54DA7900F}">
  <sheetPr>
    <tabColor rgb="FFFFC000"/>
  </sheetPr>
  <dimension ref="A1:AC27"/>
  <sheetViews>
    <sheetView topLeftCell="A21" workbookViewId="0">
      <selection activeCell="I25" sqref="I25"/>
    </sheetView>
  </sheetViews>
  <sheetFormatPr defaultColWidth="7.6640625" defaultRowHeight="13.8" x14ac:dyDescent="0.25"/>
  <cols>
    <col min="1" max="1" width="7.6640625" style="86"/>
    <col min="2" max="2" width="48.6640625" style="100" customWidth="1"/>
    <col min="3" max="5" width="1.6640625" style="100" hidden="1" customWidth="1"/>
    <col min="6" max="11" width="12.6640625" style="101" customWidth="1"/>
    <col min="12" max="12" width="12.6640625" style="100" customWidth="1"/>
    <col min="13" max="13" width="2.6640625" style="100" customWidth="1"/>
    <col min="14" max="15" width="12.6640625" style="101" customWidth="1"/>
    <col min="16" max="16" width="12.6640625" style="100" customWidth="1"/>
    <col min="17" max="19" width="12.6640625" style="104" customWidth="1"/>
    <col min="20" max="20" width="12.6640625" style="100" customWidth="1"/>
    <col min="21" max="21" width="2.6640625" style="100" customWidth="1"/>
    <col min="22" max="22" width="12.6640625" style="100" customWidth="1"/>
    <col min="23" max="23" width="2.6640625" style="101" customWidth="1"/>
    <col min="24" max="24" width="12.6640625" style="101" customWidth="1"/>
    <col min="25" max="25" width="2.6640625" style="100" customWidth="1"/>
    <col min="26" max="28" width="12.6640625" style="102" customWidth="1"/>
    <col min="29" max="29" width="5.88671875" style="100" customWidth="1"/>
    <col min="30" max="16384" width="7.6640625" style="99"/>
  </cols>
  <sheetData>
    <row r="1" spans="1:29" ht="15.75" customHeight="1" thickBot="1" x14ac:dyDescent="0.3">
      <c r="B1" s="128"/>
      <c r="C1" s="128"/>
      <c r="D1" s="128"/>
      <c r="E1" s="128"/>
      <c r="F1" s="251" t="s">
        <v>261</v>
      </c>
      <c r="G1" s="252"/>
      <c r="H1" s="252"/>
      <c r="I1" s="253"/>
      <c r="J1" s="254"/>
      <c r="K1" s="122" t="s">
        <v>262</v>
      </c>
      <c r="L1" s="88" t="s">
        <v>263</v>
      </c>
      <c r="M1" s="89"/>
      <c r="N1" s="255" t="s">
        <v>264</v>
      </c>
      <c r="O1" s="256"/>
      <c r="P1" s="257"/>
      <c r="Q1" s="258" t="s">
        <v>265</v>
      </c>
      <c r="R1" s="259"/>
      <c r="S1" s="260" t="s">
        <v>266</v>
      </c>
      <c r="T1" s="261"/>
      <c r="U1" s="90"/>
      <c r="V1" s="91" t="s">
        <v>267</v>
      </c>
      <c r="W1" s="90"/>
      <c r="X1" s="92" t="s">
        <v>268</v>
      </c>
      <c r="Y1" s="103"/>
      <c r="Z1" s="92" t="s">
        <v>269</v>
      </c>
      <c r="AA1" s="92" t="s">
        <v>268</v>
      </c>
      <c r="AB1" s="92" t="s">
        <v>270</v>
      </c>
      <c r="AC1" s="103"/>
    </row>
    <row r="2" spans="1:29" ht="83.4" thickBot="1" x14ac:dyDescent="0.3">
      <c r="B2" s="200" t="s">
        <v>271</v>
      </c>
      <c r="C2" s="128"/>
      <c r="D2" s="128"/>
      <c r="E2" s="128"/>
      <c r="F2" s="93" t="s">
        <v>70</v>
      </c>
      <c r="G2" s="94" t="s">
        <v>78</v>
      </c>
      <c r="H2" s="94" t="s">
        <v>75</v>
      </c>
      <c r="I2" s="95" t="s">
        <v>272</v>
      </c>
      <c r="J2" s="124" t="s">
        <v>64</v>
      </c>
      <c r="K2" s="130" t="s">
        <v>273</v>
      </c>
      <c r="L2" s="96" t="s">
        <v>274</v>
      </c>
      <c r="M2" s="89"/>
      <c r="N2" s="125" t="s">
        <v>275</v>
      </c>
      <c r="O2" s="123" t="s">
        <v>273</v>
      </c>
      <c r="P2" s="91" t="s">
        <v>276</v>
      </c>
      <c r="Q2" s="119" t="s">
        <v>275</v>
      </c>
      <c r="R2" s="119" t="s">
        <v>273</v>
      </c>
      <c r="S2" s="120" t="s">
        <v>277</v>
      </c>
      <c r="T2" s="121" t="s">
        <v>278</v>
      </c>
      <c r="U2" s="89"/>
      <c r="V2" s="91" t="s">
        <v>276</v>
      </c>
      <c r="W2" s="97"/>
      <c r="X2" s="98" t="s">
        <v>279</v>
      </c>
      <c r="Y2" s="103"/>
      <c r="Z2" s="105" t="s">
        <v>280</v>
      </c>
      <c r="AA2" s="105" t="s">
        <v>281</v>
      </c>
      <c r="AB2" s="105" t="s">
        <v>282</v>
      </c>
      <c r="AC2" s="103"/>
    </row>
    <row r="3" spans="1:29" s="100" customFormat="1" ht="51" customHeight="1" thickBot="1" x14ac:dyDescent="0.3">
      <c r="A3" s="101"/>
      <c r="B3" s="196" t="str">
        <f>'UF Fin Return Sht 1 (Gen Fund)'!A1</f>
        <v>Corstorphine Community Church</v>
      </c>
      <c r="C3" s="109"/>
      <c r="D3" s="109"/>
      <c r="E3" s="109"/>
      <c r="F3" s="197">
        <f>'UF Fin Return Sht 1 (Gen Fund)'!F11</f>
        <v>42508.51</v>
      </c>
      <c r="G3" s="198">
        <f>'UF Fin Return Sht 1 (Gen Fund)'!F14</f>
        <v>4065</v>
      </c>
      <c r="H3" s="198">
        <f>'UF Fin Return Sht 1 (Gen Fund)'!F19</f>
        <v>47512.299999999996</v>
      </c>
      <c r="I3" s="199">
        <f>'UF Fin Return Sht 1 (Gen Fund)'!F21</f>
        <v>0</v>
      </c>
      <c r="J3" s="129">
        <f t="shared" ref="J3" si="0">SUM(F3:I3)</f>
        <v>94085.81</v>
      </c>
      <c r="K3" s="131">
        <f>'UF Fin Return Sht 1 (Gen Fund)'!F51</f>
        <v>60762.149999999994</v>
      </c>
      <c r="L3" s="132">
        <f t="shared" ref="L3" si="1">SUM(J3-K3)</f>
        <v>33323.660000000003</v>
      </c>
      <c r="M3" s="115"/>
      <c r="N3" s="133">
        <f>'UF Fin Return Sht 1 (Gen Fund)'!F29+'UF Fin Return Sht 1 (Gen Fund)'!F31</f>
        <v>0</v>
      </c>
      <c r="O3" s="134">
        <f>'UF Fin Return Sht 1 (Gen Fund)'!F56</f>
        <v>6732</v>
      </c>
      <c r="P3" s="107">
        <f t="shared" ref="P3" si="2">SUM(N3-O3)</f>
        <v>-6732</v>
      </c>
      <c r="Q3" s="108">
        <f>'UF Fin Return Sht 2 (All Funds)'!E14-'UF Fin Return Sht 2 (All Funds)'!E9</f>
        <v>40</v>
      </c>
      <c r="R3" s="108">
        <f>'UF Fin Return Sht 2 (All Funds)'!G14-'UF Fin Return Sht 2 (All Funds)'!G9</f>
        <v>24.5</v>
      </c>
      <c r="S3" s="108">
        <f t="shared" ref="S3" si="3">J3+N3+Q3</f>
        <v>94125.81</v>
      </c>
      <c r="T3" s="107">
        <f>K3+O3+R3</f>
        <v>67518.649999999994</v>
      </c>
      <c r="U3" s="106"/>
      <c r="V3" s="116">
        <f t="shared" ref="V3" si="4">SUM(L3+P3)</f>
        <v>26591.660000000003</v>
      </c>
      <c r="W3" s="106"/>
      <c r="X3" s="211">
        <f>'OSCR Receipt &amp; Pay''ts Detail p8'!N64+'OSCR Receipt &amp; Pay''ts Detail p8'!N71</f>
        <v>2005</v>
      </c>
      <c r="Y3" s="103"/>
      <c r="Z3" s="161">
        <f>'UF Fin Return Sht 2 (All Funds)'!C14</f>
        <v>48262.35</v>
      </c>
      <c r="AA3" s="161">
        <f>'UF Fin Return Sht 2 (All Funds)'!K14</f>
        <v>81647.729999999981</v>
      </c>
      <c r="AB3" s="161">
        <f>Z3+S3-T3</f>
        <v>74869.510000000009</v>
      </c>
      <c r="AC3" s="103"/>
    </row>
    <row r="4" spans="1:29" ht="15.6" x14ac:dyDescent="0.25">
      <c r="B4" s="109"/>
      <c r="C4" s="109"/>
      <c r="D4" s="109"/>
      <c r="E4" s="109"/>
      <c r="F4" s="110"/>
      <c r="G4" s="110"/>
      <c r="H4" s="110"/>
      <c r="I4" s="111"/>
      <c r="J4" s="111"/>
      <c r="K4" s="111"/>
      <c r="L4" s="87"/>
      <c r="M4" s="87"/>
      <c r="N4" s="111"/>
      <c r="O4" s="111"/>
      <c r="P4" s="87"/>
      <c r="Q4" s="112"/>
      <c r="R4" s="112"/>
      <c r="S4" s="112"/>
      <c r="T4" s="87"/>
      <c r="U4" s="87"/>
      <c r="V4" s="87"/>
      <c r="W4" s="111"/>
      <c r="X4" s="85"/>
      <c r="Y4" s="89"/>
      <c r="Z4" s="113"/>
      <c r="AA4" s="113"/>
      <c r="AB4" s="113"/>
      <c r="AC4" s="89"/>
    </row>
    <row r="5" spans="1:29" ht="15.6" hidden="1" x14ac:dyDescent="0.25">
      <c r="B5" s="87" t="s">
        <v>283</v>
      </c>
      <c r="C5" s="87"/>
      <c r="D5" s="87"/>
      <c r="E5" s="87"/>
      <c r="F5" s="110"/>
      <c r="G5" s="110"/>
      <c r="H5" s="110"/>
      <c r="I5" s="111"/>
      <c r="J5" s="111"/>
      <c r="K5" s="111"/>
      <c r="L5" s="87"/>
      <c r="M5" s="87"/>
      <c r="N5" s="111"/>
      <c r="O5" s="111"/>
      <c r="P5" s="87"/>
      <c r="Q5" s="112"/>
      <c r="R5" s="112"/>
      <c r="S5" s="112"/>
      <c r="T5" s="87"/>
      <c r="U5" s="87"/>
      <c r="V5" s="87"/>
      <c r="W5" s="111"/>
      <c r="X5" s="85"/>
      <c r="Y5" s="89"/>
      <c r="Z5" s="113"/>
      <c r="AA5" s="113"/>
      <c r="AB5" s="113"/>
      <c r="AC5" s="89"/>
    </row>
    <row r="6" spans="1:29" ht="15.6" hidden="1" x14ac:dyDescent="0.25">
      <c r="B6" s="87" t="s">
        <v>284</v>
      </c>
      <c r="C6" s="87"/>
      <c r="D6" s="87"/>
      <c r="E6" s="87"/>
      <c r="F6" s="110"/>
      <c r="G6" s="110"/>
      <c r="H6" s="110"/>
      <c r="I6" s="111"/>
      <c r="J6" s="111"/>
      <c r="K6" s="111"/>
      <c r="L6" s="87"/>
      <c r="M6" s="87"/>
      <c r="N6" s="111"/>
      <c r="O6" s="111"/>
      <c r="P6" s="87"/>
      <c r="Q6" s="112"/>
      <c r="R6" s="112"/>
      <c r="S6" s="112"/>
      <c r="T6" s="87"/>
      <c r="U6" s="87"/>
      <c r="V6" s="87"/>
      <c r="W6" s="111"/>
      <c r="X6" s="85"/>
      <c r="Y6" s="89"/>
      <c r="Z6" s="113"/>
      <c r="AA6" s="113"/>
      <c r="AB6" s="113"/>
      <c r="AC6" s="89"/>
    </row>
    <row r="7" spans="1:29" ht="15.6" hidden="1" x14ac:dyDescent="0.25">
      <c r="B7" s="87" t="s">
        <v>285</v>
      </c>
      <c r="C7" s="87"/>
      <c r="D7" s="87"/>
      <c r="E7" s="87"/>
      <c r="F7" s="110"/>
      <c r="G7" s="110"/>
      <c r="H7" s="110"/>
      <c r="I7" s="111"/>
      <c r="J7" s="111"/>
      <c r="K7" s="111"/>
      <c r="L7" s="87"/>
      <c r="M7" s="87"/>
      <c r="N7" s="111"/>
      <c r="O7" s="111"/>
      <c r="P7" s="87"/>
      <c r="Q7" s="112"/>
      <c r="R7" s="112"/>
      <c r="S7" s="112"/>
      <c r="T7" s="87"/>
      <c r="U7" s="87"/>
      <c r="V7" s="87"/>
      <c r="W7" s="111"/>
      <c r="X7" s="85"/>
      <c r="Y7" s="89"/>
      <c r="Z7" s="113"/>
      <c r="AA7" s="113"/>
      <c r="AB7" s="113"/>
      <c r="AC7" s="89"/>
    </row>
    <row r="8" spans="1:29" ht="15.6" hidden="1" x14ac:dyDescent="0.25">
      <c r="B8" s="87" t="s">
        <v>286</v>
      </c>
      <c r="C8" s="87"/>
      <c r="D8" s="87"/>
      <c r="E8" s="87"/>
      <c r="F8" s="110"/>
      <c r="G8" s="110"/>
      <c r="H8" s="110"/>
      <c r="I8" s="111"/>
      <c r="J8" s="111"/>
      <c r="K8" s="111"/>
      <c r="L8" s="87"/>
      <c r="M8" s="87"/>
      <c r="N8" s="111"/>
      <c r="O8" s="111"/>
      <c r="P8" s="87"/>
      <c r="Q8" s="112"/>
      <c r="R8" s="112"/>
      <c r="S8" s="112"/>
      <c r="T8" s="87"/>
      <c r="U8" s="87"/>
      <c r="V8" s="87"/>
      <c r="W8" s="111"/>
      <c r="X8" s="85"/>
      <c r="Y8" s="89"/>
      <c r="Z8" s="113"/>
      <c r="AA8" s="113"/>
      <c r="AB8" s="113"/>
      <c r="AC8" s="89"/>
    </row>
    <row r="9" spans="1:29" ht="15.6" hidden="1" x14ac:dyDescent="0.25">
      <c r="B9" s="87"/>
      <c r="C9" s="87"/>
      <c r="D9" s="87"/>
      <c r="E9" s="87"/>
      <c r="F9" s="110"/>
      <c r="G9" s="110"/>
      <c r="H9" s="110"/>
      <c r="I9" s="111"/>
      <c r="J9" s="111"/>
      <c r="K9" s="111"/>
      <c r="L9" s="87"/>
      <c r="M9" s="87"/>
      <c r="N9" s="111"/>
      <c r="O9" s="111"/>
      <c r="P9" s="87"/>
      <c r="Q9" s="112"/>
      <c r="R9" s="112"/>
      <c r="S9" s="112"/>
      <c r="T9" s="87"/>
      <c r="U9" s="87"/>
      <c r="V9" s="87"/>
      <c r="W9" s="111"/>
      <c r="X9" s="85"/>
      <c r="Y9" s="89"/>
      <c r="Z9" s="113"/>
      <c r="AA9" s="113"/>
      <c r="AB9" s="113"/>
      <c r="AC9" s="89"/>
    </row>
    <row r="10" spans="1:29" ht="15.6" hidden="1" x14ac:dyDescent="0.25">
      <c r="B10" s="87" t="s">
        <v>287</v>
      </c>
      <c r="C10" s="87"/>
      <c r="D10" s="87"/>
      <c r="E10" s="87"/>
      <c r="F10" s="110"/>
      <c r="G10" s="110"/>
      <c r="H10" s="110"/>
      <c r="I10" s="111"/>
      <c r="J10" s="111"/>
      <c r="K10" s="111"/>
      <c r="L10" s="87"/>
      <c r="M10" s="87"/>
      <c r="N10" s="111"/>
      <c r="O10" s="111"/>
      <c r="P10" s="87"/>
      <c r="Q10" s="112"/>
      <c r="R10" s="112"/>
      <c r="S10" s="112"/>
      <c r="T10" s="87"/>
      <c r="U10" s="87"/>
      <c r="V10" s="87"/>
      <c r="W10" s="111"/>
      <c r="X10" s="85"/>
      <c r="Y10" s="89"/>
      <c r="Z10" s="113"/>
      <c r="AA10" s="113"/>
      <c r="AB10" s="113"/>
      <c r="AC10" s="89"/>
    </row>
    <row r="11" spans="1:29" ht="15.6" hidden="1" x14ac:dyDescent="0.25">
      <c r="B11" s="109"/>
      <c r="C11" s="109"/>
      <c r="D11" s="109"/>
      <c r="E11" s="109"/>
      <c r="F11" s="110"/>
      <c r="G11" s="110"/>
      <c r="H11" s="110"/>
      <c r="I11" s="111"/>
      <c r="J11" s="111"/>
      <c r="K11" s="111"/>
      <c r="L11" s="87"/>
      <c r="M11" s="87"/>
      <c r="N11" s="111"/>
      <c r="O11" s="111"/>
      <c r="P11" s="87"/>
      <c r="Q11" s="112"/>
      <c r="R11" s="112"/>
      <c r="S11" s="112"/>
      <c r="T11" s="87"/>
      <c r="U11" s="87"/>
      <c r="V11" s="87"/>
      <c r="W11" s="111"/>
      <c r="X11" s="85"/>
      <c r="Y11" s="89"/>
      <c r="Z11" s="113"/>
      <c r="AA11" s="113"/>
      <c r="AB11" s="113"/>
      <c r="AC11" s="89"/>
    </row>
    <row r="12" spans="1:29" ht="15.6" hidden="1" x14ac:dyDescent="0.25">
      <c r="B12" s="87" t="s">
        <v>288</v>
      </c>
      <c r="C12" s="87"/>
      <c r="D12" s="87"/>
      <c r="E12" s="87"/>
      <c r="F12" s="110"/>
      <c r="G12" s="110"/>
      <c r="H12" s="110"/>
      <c r="I12" s="111"/>
      <c r="J12" s="111"/>
      <c r="K12" s="111"/>
      <c r="L12" s="87"/>
      <c r="M12" s="87"/>
      <c r="N12" s="111"/>
      <c r="O12" s="111"/>
      <c r="P12" s="87"/>
      <c r="Q12" s="112"/>
      <c r="R12" s="112"/>
      <c r="S12" s="112"/>
      <c r="T12" s="87"/>
      <c r="U12" s="87"/>
      <c r="V12" s="87"/>
      <c r="W12" s="111"/>
      <c r="X12" s="85"/>
      <c r="Y12" s="89"/>
      <c r="Z12" s="113"/>
      <c r="AA12" s="113"/>
      <c r="AB12" s="113"/>
      <c r="AC12" s="89"/>
    </row>
    <row r="13" spans="1:29" ht="15.6" hidden="1" x14ac:dyDescent="0.25">
      <c r="B13" s="109"/>
      <c r="C13" s="109"/>
      <c r="D13" s="109"/>
      <c r="E13" s="109"/>
      <c r="F13" s="110"/>
      <c r="G13" s="110"/>
      <c r="H13" s="110"/>
      <c r="I13" s="111"/>
      <c r="J13" s="111"/>
      <c r="K13" s="111"/>
      <c r="L13" s="87"/>
      <c r="M13" s="87"/>
      <c r="N13" s="111"/>
      <c r="O13" s="111"/>
      <c r="P13" s="87"/>
      <c r="Q13" s="112"/>
      <c r="R13" s="112"/>
      <c r="S13" s="112"/>
      <c r="T13" s="87"/>
      <c r="U13" s="87"/>
      <c r="V13" s="87"/>
      <c r="W13" s="111"/>
      <c r="X13" s="85"/>
      <c r="Y13" s="89"/>
      <c r="Z13" s="113"/>
      <c r="AA13" s="113"/>
      <c r="AB13" s="113"/>
      <c r="AC13" s="89"/>
    </row>
    <row r="14" spans="1:29" ht="15.6" hidden="1" x14ac:dyDescent="0.25">
      <c r="B14" s="109" t="s">
        <v>289</v>
      </c>
      <c r="C14" s="109"/>
      <c r="D14" s="109"/>
      <c r="E14" s="109"/>
      <c r="F14" s="110"/>
      <c r="G14" s="110"/>
      <c r="H14" s="110"/>
      <c r="I14" s="111"/>
      <c r="J14" s="111"/>
      <c r="K14" s="111"/>
      <c r="L14" s="87"/>
      <c r="M14" s="87"/>
      <c r="N14" s="111"/>
      <c r="O14" s="111"/>
      <c r="P14" s="87"/>
      <c r="Q14" s="112"/>
      <c r="R14" s="112"/>
      <c r="S14" s="112"/>
      <c r="T14" s="87"/>
      <c r="U14" s="87"/>
      <c r="V14" s="87"/>
      <c r="W14" s="111"/>
      <c r="X14" s="85"/>
      <c r="Y14" s="89"/>
      <c r="Z14" s="113"/>
      <c r="AA14" s="113"/>
      <c r="AB14" s="113"/>
      <c r="AC14" s="89"/>
    </row>
    <row r="15" spans="1:29" ht="15.6" hidden="1" x14ac:dyDescent="0.25">
      <c r="B15" s="109" t="s">
        <v>290</v>
      </c>
      <c r="C15" s="109"/>
      <c r="D15" s="109"/>
      <c r="E15" s="109"/>
      <c r="F15" s="110"/>
      <c r="G15" s="110"/>
      <c r="H15" s="110"/>
      <c r="I15" s="111"/>
      <c r="J15" s="111"/>
      <c r="K15" s="111"/>
      <c r="L15" s="87"/>
      <c r="M15" s="87"/>
      <c r="N15" s="111"/>
      <c r="O15" s="111"/>
      <c r="P15" s="87"/>
      <c r="Q15" s="112"/>
      <c r="R15" s="112"/>
      <c r="S15" s="112"/>
      <c r="T15" s="87"/>
      <c r="U15" s="87"/>
      <c r="V15" s="87"/>
      <c r="W15" s="111"/>
      <c r="X15" s="85"/>
      <c r="Y15" s="89"/>
      <c r="Z15" s="113"/>
      <c r="AA15" s="113"/>
      <c r="AB15" s="113"/>
      <c r="AC15" s="89"/>
    </row>
    <row r="16" spans="1:29" ht="15.6" hidden="1" x14ac:dyDescent="0.25">
      <c r="B16" s="109"/>
      <c r="C16" s="109"/>
      <c r="D16" s="109"/>
      <c r="E16" s="109"/>
      <c r="F16" s="110"/>
      <c r="G16" s="110"/>
      <c r="H16" s="110"/>
      <c r="I16" s="111"/>
      <c r="J16" s="111"/>
      <c r="K16" s="111"/>
      <c r="L16" s="87"/>
      <c r="M16" s="87"/>
      <c r="N16" s="111"/>
      <c r="O16" s="111"/>
      <c r="P16" s="87"/>
      <c r="Q16" s="112"/>
      <c r="R16" s="112"/>
      <c r="S16" s="112"/>
      <c r="T16" s="87"/>
      <c r="U16" s="87"/>
      <c r="V16" s="87"/>
      <c r="W16" s="111"/>
      <c r="X16" s="85"/>
      <c r="Y16" s="89"/>
      <c r="Z16" s="113"/>
      <c r="AA16" s="113"/>
      <c r="AB16" s="113"/>
      <c r="AC16" s="89"/>
    </row>
    <row r="17" spans="2:29" ht="15.6" hidden="1" x14ac:dyDescent="0.25">
      <c r="B17" s="109" t="s">
        <v>291</v>
      </c>
      <c r="C17" s="109"/>
      <c r="D17" s="109"/>
      <c r="E17" s="109"/>
      <c r="F17" s="110"/>
      <c r="G17" s="110"/>
      <c r="H17" s="110"/>
      <c r="I17" s="111"/>
      <c r="J17" s="111"/>
      <c r="K17" s="111"/>
      <c r="L17" s="87"/>
      <c r="M17" s="87"/>
      <c r="N17" s="111"/>
      <c r="O17" s="111"/>
      <c r="P17" s="87"/>
      <c r="Q17" s="112"/>
      <c r="R17" s="112"/>
      <c r="S17" s="112"/>
      <c r="T17" s="87"/>
      <c r="U17" s="87"/>
      <c r="V17" s="87"/>
      <c r="W17" s="111"/>
      <c r="X17" s="85"/>
      <c r="Y17" s="89"/>
      <c r="Z17" s="113"/>
      <c r="AA17" s="113"/>
      <c r="AB17" s="113"/>
      <c r="AC17" s="89"/>
    </row>
    <row r="18" spans="2:29" ht="15.6" hidden="1" x14ac:dyDescent="0.25">
      <c r="B18" s="114"/>
      <c r="C18" s="114"/>
      <c r="D18" s="114"/>
      <c r="E18" s="114"/>
      <c r="F18" s="110"/>
      <c r="G18" s="110"/>
      <c r="H18" s="110"/>
      <c r="I18" s="111"/>
      <c r="J18" s="111"/>
      <c r="K18" s="111"/>
      <c r="L18" s="87"/>
      <c r="M18" s="87"/>
      <c r="N18" s="111"/>
      <c r="O18" s="111"/>
      <c r="P18" s="87"/>
      <c r="Q18" s="112"/>
      <c r="R18" s="112"/>
      <c r="S18" s="112"/>
      <c r="T18" s="87"/>
      <c r="U18" s="87"/>
      <c r="V18" s="87"/>
      <c r="W18" s="111"/>
      <c r="X18" s="85"/>
      <c r="Y18" s="89"/>
      <c r="Z18" s="113"/>
      <c r="AA18" s="113"/>
      <c r="AB18" s="113"/>
      <c r="AC18" s="89"/>
    </row>
    <row r="19" spans="2:29" ht="15.6" hidden="1" x14ac:dyDescent="0.25">
      <c r="B19" s="87" t="s">
        <v>292</v>
      </c>
      <c r="C19" s="87"/>
      <c r="D19" s="87"/>
      <c r="E19" s="87"/>
      <c r="F19" s="110"/>
      <c r="G19" s="110"/>
      <c r="H19" s="110"/>
      <c r="I19" s="111"/>
      <c r="J19" s="111"/>
      <c r="K19" s="111"/>
      <c r="L19" s="87"/>
      <c r="M19" s="87"/>
      <c r="N19" s="111"/>
      <c r="O19" s="111"/>
      <c r="P19" s="87"/>
      <c r="Q19" s="112"/>
      <c r="R19" s="112"/>
      <c r="S19" s="112"/>
      <c r="T19" s="87"/>
      <c r="U19" s="87"/>
      <c r="V19" s="87"/>
      <c r="W19" s="111"/>
      <c r="X19" s="85"/>
      <c r="Y19" s="89"/>
      <c r="Z19" s="113"/>
      <c r="AA19" s="113"/>
      <c r="AB19" s="113"/>
      <c r="AC19" s="89"/>
    </row>
    <row r="20" spans="2:29" ht="15.6" hidden="1" x14ac:dyDescent="0.25">
      <c r="B20" s="87"/>
      <c r="C20" s="87"/>
      <c r="D20" s="87"/>
      <c r="E20" s="87"/>
      <c r="F20" s="110"/>
      <c r="G20" s="110"/>
      <c r="H20" s="110"/>
      <c r="I20" s="111"/>
      <c r="J20" s="111"/>
      <c r="K20" s="111"/>
      <c r="L20" s="87"/>
      <c r="M20" s="87"/>
      <c r="N20" s="111"/>
      <c r="O20" s="111"/>
      <c r="P20" s="87"/>
      <c r="Q20" s="112"/>
      <c r="R20" s="112"/>
      <c r="S20" s="112"/>
      <c r="T20" s="87"/>
      <c r="U20" s="87"/>
      <c r="V20" s="87"/>
      <c r="W20" s="111"/>
      <c r="X20" s="85"/>
      <c r="Y20" s="89"/>
      <c r="Z20" s="113"/>
      <c r="AA20" s="113"/>
      <c r="AB20" s="113"/>
      <c r="AC20" s="89"/>
    </row>
    <row r="21" spans="2:29" x14ac:dyDescent="0.25">
      <c r="B21" s="89"/>
      <c r="C21" s="89"/>
      <c r="D21" s="89"/>
      <c r="E21" s="89"/>
      <c r="F21" s="118"/>
      <c r="G21" s="118"/>
      <c r="H21" s="118"/>
      <c r="I21" s="118"/>
      <c r="J21" s="118"/>
      <c r="L21" s="103"/>
      <c r="M21" s="103"/>
      <c r="N21" s="118"/>
      <c r="O21" s="118"/>
      <c r="P21" s="103"/>
      <c r="Q21" s="117"/>
      <c r="R21" s="117"/>
      <c r="S21" s="117"/>
      <c r="T21" s="103"/>
      <c r="U21" s="103"/>
      <c r="V21" s="103"/>
      <c r="W21" s="118"/>
      <c r="X21" s="118"/>
      <c r="Y21" s="99"/>
      <c r="AC21" s="99"/>
    </row>
    <row r="22" spans="2:29" x14ac:dyDescent="0.25">
      <c r="B22" s="89"/>
      <c r="C22" s="89"/>
      <c r="D22" s="89"/>
      <c r="E22" s="89"/>
      <c r="F22" s="90"/>
      <c r="G22" s="90"/>
      <c r="H22" s="90"/>
      <c r="I22" s="90"/>
      <c r="J22" s="90"/>
      <c r="L22" s="103"/>
      <c r="M22" s="103"/>
      <c r="N22" s="118"/>
      <c r="O22" s="118"/>
      <c r="P22" s="103"/>
      <c r="Q22" s="117"/>
      <c r="R22" s="117"/>
      <c r="S22" s="117"/>
      <c r="T22" s="103"/>
      <c r="U22" s="103"/>
      <c r="V22" s="103"/>
      <c r="W22" s="118"/>
      <c r="X22" s="118"/>
      <c r="Y22" s="99"/>
      <c r="AC22" s="99"/>
    </row>
    <row r="23" spans="2:29" x14ac:dyDescent="0.25">
      <c r="F23" s="90"/>
      <c r="G23" s="90"/>
      <c r="H23" s="90"/>
      <c r="L23" s="103"/>
      <c r="M23" s="103"/>
      <c r="N23" s="118"/>
      <c r="O23" s="118"/>
      <c r="P23" s="103"/>
      <c r="Q23" s="117"/>
      <c r="R23" s="117"/>
      <c r="S23" s="117"/>
      <c r="T23" s="103"/>
      <c r="U23" s="103"/>
      <c r="V23" s="103"/>
      <c r="W23" s="118"/>
      <c r="X23" s="118"/>
      <c r="Y23" s="103"/>
      <c r="AC23" s="103"/>
    </row>
    <row r="24" spans="2:29" x14ac:dyDescent="0.25">
      <c r="I24" s="118"/>
      <c r="J24" s="118"/>
      <c r="K24" s="118"/>
      <c r="L24" s="103"/>
      <c r="M24" s="103"/>
      <c r="N24" s="118"/>
      <c r="O24" s="118"/>
      <c r="P24" s="103"/>
      <c r="Q24" s="117"/>
      <c r="R24" s="117"/>
      <c r="S24" s="117"/>
      <c r="T24" s="103"/>
      <c r="U24" s="103"/>
      <c r="V24" s="103"/>
      <c r="W24" s="118"/>
      <c r="X24" s="118"/>
      <c r="Y24" s="103"/>
      <c r="AC24" s="103"/>
    </row>
    <row r="25" spans="2:29" x14ac:dyDescent="0.25">
      <c r="B25" s="103"/>
      <c r="C25" s="103"/>
      <c r="D25" s="103"/>
      <c r="E25" s="103"/>
      <c r="I25" s="90"/>
      <c r="J25" s="118"/>
      <c r="K25" s="118"/>
      <c r="L25" s="103"/>
      <c r="M25" s="103"/>
      <c r="N25" s="118"/>
      <c r="O25" s="118"/>
      <c r="P25" s="103"/>
      <c r="Q25" s="117"/>
      <c r="R25" s="117"/>
      <c r="S25" s="117"/>
      <c r="T25" s="103"/>
      <c r="U25" s="103"/>
      <c r="V25" s="103"/>
      <c r="W25" s="118"/>
      <c r="X25" s="118"/>
      <c r="Y25" s="103"/>
      <c r="AC25" s="103"/>
    </row>
    <row r="26" spans="2:29" x14ac:dyDescent="0.25">
      <c r="F26" s="118"/>
      <c r="G26" s="118"/>
      <c r="H26" s="118"/>
      <c r="I26" s="118"/>
      <c r="J26" s="118"/>
      <c r="K26" s="118"/>
      <c r="L26" s="103"/>
      <c r="M26" s="103"/>
      <c r="N26" s="118"/>
      <c r="O26" s="118"/>
      <c r="P26" s="103"/>
      <c r="Q26" s="117"/>
      <c r="R26" s="117"/>
      <c r="S26" s="117"/>
      <c r="T26" s="103"/>
      <c r="U26" s="103"/>
      <c r="V26" s="103"/>
      <c r="W26" s="118"/>
      <c r="X26" s="118"/>
      <c r="Y26" s="103"/>
      <c r="AC26" s="103"/>
    </row>
    <row r="27" spans="2:29" x14ac:dyDescent="0.25">
      <c r="F27" s="90"/>
      <c r="G27" s="90"/>
      <c r="H27" s="90"/>
      <c r="J27" s="118"/>
      <c r="K27" s="118"/>
      <c r="L27" s="103"/>
      <c r="M27" s="103"/>
      <c r="N27" s="118"/>
      <c r="O27" s="118"/>
      <c r="P27" s="103"/>
      <c r="Q27" s="117"/>
      <c r="R27" s="117"/>
      <c r="S27" s="117"/>
      <c r="T27" s="103"/>
      <c r="U27" s="103"/>
      <c r="V27" s="103"/>
      <c r="W27" s="118"/>
      <c r="X27" s="118"/>
      <c r="Y27" s="103"/>
      <c r="AC27" s="103"/>
    </row>
  </sheetData>
  <sheetProtection algorithmName="SHA-512" hashValue="hjdZg6wBcbvECtGMXw0hAxSEl3DJy+bmR9RY/Uhjk5QCE2FlDAItGZieteIEwLhIEB3tLHDxMm8OVMSZNSCU0A==" saltValue="o7+Gwg/U2LQo7yfYpKMxGg==" spinCount="100000" sheet="1" objects="1" scenarios="1"/>
  <mergeCells count="4">
    <mergeCell ref="F1:J1"/>
    <mergeCell ref="N1:P1"/>
    <mergeCell ref="Q1:R1"/>
    <mergeCell ref="S1:T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6AD7DC49-E018-496B-B691-C636E0A8FE25}"/>
</file>

<file path=customXml/itemProps2.xml><?xml version="1.0" encoding="utf-8"?>
<ds:datastoreItem xmlns:ds="http://schemas.openxmlformats.org/officeDocument/2006/customXml" ds:itemID="{877D103E-A6A9-4650-8316-3A774C66AF1C}">
  <ds:schemaRefs>
    <ds:schemaRef ds:uri="http://schemas.microsoft.com/sharepoint/v3/contenttype/forms"/>
  </ds:schemaRefs>
</ds:datastoreItem>
</file>

<file path=customXml/itemProps3.xml><?xml version="1.0" encoding="utf-8"?>
<ds:datastoreItem xmlns:ds="http://schemas.openxmlformats.org/officeDocument/2006/customXml" ds:itemID="{33C4A5C2-5B87-491A-A9DC-1F0DD7B58A9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User Guide</vt:lpstr>
      <vt:lpstr>Internal note for 2026</vt:lpstr>
      <vt:lpstr>OSCR Receipt &amp; Pay'ts Detail p8</vt:lpstr>
      <vt:lpstr>OSCR Statement of Balances p7</vt:lpstr>
      <vt:lpstr>OSCR Supplementary &amp; Notes p9</vt:lpstr>
      <vt:lpstr>Additional Detail</vt:lpstr>
      <vt:lpstr>UF Fin Return Sht 1 (Gen Fund)</vt:lpstr>
      <vt:lpstr>UF Fin Return Sht 2 (All Funds)</vt:lpstr>
      <vt:lpstr>Office Use</vt:lpstr>
      <vt:lpstr>'OSCR Receipt &amp; Pay''ts Detail p8'!Print_Area</vt:lpstr>
      <vt:lpstr>'OSCR Statement of Balances p7'!Print_Area</vt:lpstr>
      <vt:lpstr>'OSCR Supplementary &amp; Notes p9'!Print_Area</vt:lpstr>
      <vt:lpstr>'User Guide'!Print_Area</vt:lpstr>
    </vt:vector>
  </TitlesOfParts>
  <Manager/>
  <Company>Home 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Jim &amp; Sheila Marshall</dc:creator>
  <cp:keywords/>
  <dc:description/>
  <cp:lastModifiedBy>John Trainer</cp:lastModifiedBy>
  <cp:revision/>
  <cp:lastPrinted>2026-07-27T21:06:32Z</cp:lastPrinted>
  <dcterms:created xsi:type="dcterms:W3CDTF">2009-12-14T15:18:00Z</dcterms:created>
  <dcterms:modified xsi:type="dcterms:W3CDTF">2026-07-27T21:06:55Z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