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5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E:\Trec restored Jan 26\"/>
    </mc:Choice>
  </mc:AlternateContent>
  <xr:revisionPtr revIDLastSave="0" documentId="8_{7185F2F6-2D81-48DB-9205-3876FF0A982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 &amp; P 2025" sheetId="18" r:id="rId1"/>
    <sheet name="R &amp; P 2024" sheetId="16" r:id="rId2"/>
    <sheet name="Qualifications" sheetId="15" r:id="rId3"/>
    <sheet name="R&amp; P 2023" sheetId="12" r:id="rId4"/>
    <sheet name="Summary 2023" sheetId="14" r:id="rId5"/>
    <sheet name="summary 2022" sheetId="13" r:id="rId6"/>
    <sheet name="R &amp; P 2022" sheetId="11" r:id="rId7"/>
    <sheet name="summary 2021" sheetId="10" r:id="rId8"/>
    <sheet name="R &amp; P 2021" sheetId="2" r:id="rId9"/>
    <sheet name="R &amp; P 2020" sheetId="1" r:id="rId10"/>
    <sheet name="R &amp; P 2019" sheetId="3" r:id="rId11"/>
    <sheet name="R &amp; P 2018" sheetId="4" r:id="rId12"/>
    <sheet name="R&amp;P 2017" sheetId="5" r:id="rId13"/>
    <sheet name="R&amp;P 2016  from 27th July 2015" sheetId="6" r:id="rId14"/>
    <sheet name="R&amp;P 2015 to 26July" sheetId="7" r:id="rId15"/>
    <sheet name="R &amp; P 2014" sheetId="8" r:id="rId16"/>
    <sheet name="Summary" sheetId="9" r:id="rId17"/>
    <sheet name="Sheet2" sheetId="17" r:id="rId18"/>
  </sheets>
  <definedNames>
    <definedName name="_xlnm.Print_Area" localSheetId="8">'R &amp; P 2021'!$A$2:$O$144</definedName>
    <definedName name="_xlnm.Print_Area" localSheetId="6">'R &amp; P 2022'!$A$1:$P$164</definedName>
    <definedName name="_xlnm.Print_Area" localSheetId="1">'R &amp; P 2024'!$A$1:$R$36</definedName>
    <definedName name="_xlnm.Print_Area" localSheetId="0">'R &amp; P 2025'!$A$1:$P$24</definedName>
    <definedName name="_xlnm.Print_Area" localSheetId="3">'R&amp; P 2023'!$A$1:$P$108</definedName>
    <definedName name="_xlnm.Print_Area" localSheetId="7">'summary 2021'!$A$1:$G$28</definedName>
    <definedName name="_xlnm.Print_Area" localSheetId="5">'summary 2022'!$A$1:$H$27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3" i="18" l="1"/>
  <c r="L23" i="18"/>
  <c r="K23" i="18"/>
  <c r="J23" i="18"/>
  <c r="D23" i="18"/>
  <c r="F23" i="18"/>
  <c r="P5" i="18"/>
  <c r="P6" i="18" s="1"/>
  <c r="P7" i="18" s="1"/>
  <c r="P8" i="18" s="1"/>
  <c r="P9" i="18" s="1"/>
  <c r="P10" i="18" s="1"/>
  <c r="P11" i="18" s="1"/>
  <c r="P12" i="18" s="1"/>
  <c r="P13" i="18" s="1"/>
  <c r="P14" i="18" s="1"/>
  <c r="P15" i="18" s="1"/>
  <c r="P16" i="18" s="1"/>
  <c r="P17" i="18" s="1"/>
  <c r="P18" i="18" s="1"/>
  <c r="P19" i="18" s="1"/>
  <c r="P20" i="18" s="1"/>
  <c r="P21" i="18" s="1"/>
  <c r="P22" i="18" s="1"/>
  <c r="G32" i="16"/>
  <c r="H32" i="16"/>
  <c r="I32" i="16"/>
  <c r="J32" i="16"/>
  <c r="K32" i="16"/>
  <c r="L32" i="16"/>
  <c r="M32" i="16"/>
  <c r="N32" i="16"/>
  <c r="O32" i="16"/>
  <c r="F32" i="16"/>
  <c r="E32" i="16"/>
  <c r="D32" i="16"/>
  <c r="P3" i="16"/>
  <c r="P4" i="16" s="1"/>
  <c r="P5" i="16" s="1"/>
  <c r="P6" i="16" s="1"/>
  <c r="P7" i="16" s="1"/>
  <c r="P8" i="16" s="1"/>
  <c r="P9" i="16" s="1"/>
  <c r="P10" i="16" s="1"/>
  <c r="P11" i="16" s="1"/>
  <c r="P12" i="16" s="1"/>
  <c r="P13" i="16" s="1"/>
  <c r="P14" i="16" s="1"/>
  <c r="P15" i="16" s="1"/>
  <c r="P16" i="16" s="1"/>
  <c r="P17" i="16" s="1"/>
  <c r="P18" i="16" s="1"/>
  <c r="P19" i="16" s="1"/>
  <c r="P20" i="16" s="1"/>
  <c r="P21" i="16" s="1"/>
  <c r="P22" i="16" s="1"/>
  <c r="P23" i="16" s="1"/>
  <c r="P24" i="16" s="1"/>
  <c r="P25" i="16" s="1"/>
  <c r="P26" i="16" s="1"/>
  <c r="P27" i="16" s="1"/>
  <c r="P28" i="16" s="1"/>
  <c r="B6" i="14"/>
  <c r="B8" i="14" s="1"/>
  <c r="O104" i="12"/>
  <c r="E19" i="14"/>
  <c r="E22" i="14" s="1"/>
  <c r="G13" i="14"/>
  <c r="G12" i="14"/>
  <c r="G11" i="14"/>
  <c r="G10" i="14"/>
  <c r="I4" i="14"/>
  <c r="D119" i="12"/>
  <c r="D122" i="12" s="1"/>
  <c r="F113" i="12"/>
  <c r="F112" i="12"/>
  <c r="F111" i="12"/>
  <c r="F110" i="12"/>
  <c r="B82" i="12"/>
  <c r="B81" i="12"/>
  <c r="B75" i="12"/>
  <c r="B56" i="12"/>
  <c r="B55" i="12"/>
  <c r="B54" i="12"/>
  <c r="P3" i="12"/>
  <c r="P4" i="12" s="1"/>
  <c r="P5" i="12" s="1"/>
  <c r="P6" i="12" s="1"/>
  <c r="P7" i="12" s="1"/>
  <c r="P8" i="12" s="1"/>
  <c r="P9" i="12" s="1"/>
  <c r="P10" i="12" s="1"/>
  <c r="P11" i="12" s="1"/>
  <c r="P12" i="12" s="1"/>
  <c r="P13" i="12" s="1"/>
  <c r="P14" i="12" s="1"/>
  <c r="P15" i="12" s="1"/>
  <c r="P16" i="12" s="1"/>
  <c r="P17" i="12" s="1"/>
  <c r="J160" i="11"/>
  <c r="I160" i="11"/>
  <c r="D16" i="13"/>
  <c r="D14" i="13"/>
  <c r="C6" i="13"/>
  <c r="C4" i="13"/>
  <c r="B18" i="13"/>
  <c r="D15" i="13"/>
  <c r="D13" i="13"/>
  <c r="N104" i="12"/>
  <c r="M104" i="12"/>
  <c r="L104" i="12"/>
  <c r="K104" i="12"/>
  <c r="J104" i="12"/>
  <c r="I104" i="12"/>
  <c r="H104" i="12"/>
  <c r="G104" i="12"/>
  <c r="F104" i="12"/>
  <c r="E104" i="12"/>
  <c r="D104" i="12"/>
  <c r="P104" i="12" s="1"/>
  <c r="E160" i="11"/>
  <c r="F160" i="11"/>
  <c r="G160" i="11"/>
  <c r="H160" i="11"/>
  <c r="K160" i="11"/>
  <c r="L160" i="11"/>
  <c r="M160" i="11"/>
  <c r="N160" i="11"/>
  <c r="D160" i="11"/>
  <c r="C160" i="11"/>
  <c r="O3" i="11"/>
  <c r="O4" i="11" s="1"/>
  <c r="O6" i="11" s="1"/>
  <c r="O7" i="11" s="1"/>
  <c r="J144" i="2"/>
  <c r="D19" i="10"/>
  <c r="D18" i="10"/>
  <c r="D17" i="10"/>
  <c r="D15" i="10"/>
  <c r="N131" i="2"/>
  <c r="M131" i="2"/>
  <c r="L131" i="2"/>
  <c r="D131" i="2"/>
  <c r="H131" i="2"/>
  <c r="G131" i="2"/>
  <c r="E142" i="2"/>
  <c r="E143" i="2"/>
  <c r="E141" i="2"/>
  <c r="E139" i="2"/>
  <c r="P131" i="2"/>
  <c r="K131" i="2"/>
  <c r="J131" i="2"/>
  <c r="I131" i="2"/>
  <c r="F131" i="2"/>
  <c r="E131" i="2"/>
  <c r="C131" i="2"/>
  <c r="O135" i="2"/>
  <c r="G11" i="9"/>
  <c r="E11" i="9"/>
  <c r="C11" i="9"/>
  <c r="G7" i="9"/>
  <c r="H7" i="9" s="1"/>
  <c r="H8" i="9" s="1"/>
  <c r="H12" i="9"/>
  <c r="E7" i="9"/>
  <c r="F7" i="9" s="1"/>
  <c r="F8" i="9" s="1"/>
  <c r="F12" i="9" s="1"/>
  <c r="C7" i="9"/>
  <c r="D7" i="9" s="1"/>
  <c r="F2" i="9"/>
  <c r="D2" i="9"/>
  <c r="D8" i="9" s="1"/>
  <c r="D12" i="9" s="1"/>
  <c r="K31" i="8"/>
  <c r="L31" i="8" s="1"/>
  <c r="J31" i="8"/>
  <c r="I31" i="8"/>
  <c r="G31" i="8"/>
  <c r="F31" i="8"/>
  <c r="E31" i="8"/>
  <c r="D31" i="8"/>
  <c r="H31" i="8"/>
  <c r="C31" i="8"/>
  <c r="L12" i="8"/>
  <c r="L13" i="8" s="1"/>
  <c r="L14" i="8" s="1"/>
  <c r="L15" i="8" s="1"/>
  <c r="L16" i="8" s="1"/>
  <c r="L17" i="8" s="1"/>
  <c r="L18" i="8" s="1"/>
  <c r="L19" i="8" s="1"/>
  <c r="L20" i="8" s="1"/>
  <c r="L21" i="8" s="1"/>
  <c r="L22" i="8" s="1"/>
  <c r="L23" i="8" s="1"/>
  <c r="L24" i="8" s="1"/>
  <c r="L25" i="8" s="1"/>
  <c r="L26" i="8" s="1"/>
  <c r="L27" i="8" s="1"/>
  <c r="L28" i="8" s="1"/>
  <c r="L29" i="8" s="1"/>
  <c r="L3" i="8"/>
  <c r="L4" i="8" s="1"/>
  <c r="L5" i="8" s="1"/>
  <c r="L6" i="8" s="1"/>
  <c r="L7" i="8" s="1"/>
  <c r="L8" i="8" s="1"/>
  <c r="L9" i="8" s="1"/>
  <c r="L10" i="8" s="1"/>
  <c r="L11" i="8" s="1"/>
  <c r="K35" i="7"/>
  <c r="J35" i="7"/>
  <c r="I35" i="7"/>
  <c r="G35" i="7"/>
  <c r="F35" i="7"/>
  <c r="E35" i="7"/>
  <c r="D35" i="7"/>
  <c r="C35" i="7"/>
  <c r="L6" i="7"/>
  <c r="L7" i="7"/>
  <c r="L8" i="7"/>
  <c r="L9" i="7" s="1"/>
  <c r="L10" i="7" s="1"/>
  <c r="L11" i="7" s="1"/>
  <c r="L12" i="7" s="1"/>
  <c r="L13" i="7" s="1"/>
  <c r="L14" i="7" s="1"/>
  <c r="L15" i="7" s="1"/>
  <c r="L16" i="7" s="1"/>
  <c r="L17" i="7" s="1"/>
  <c r="L18" i="7" s="1"/>
  <c r="L19" i="7" s="1"/>
  <c r="L20" i="7" s="1"/>
  <c r="L21" i="7" s="1"/>
  <c r="L22" i="7" s="1"/>
  <c r="L23" i="7" s="1"/>
  <c r="L24" i="7" s="1"/>
  <c r="L25" i="7" s="1"/>
  <c r="L26" i="7" s="1"/>
  <c r="L27" i="7" s="1"/>
  <c r="L29" i="7" s="1"/>
  <c r="L30" i="7" s="1"/>
  <c r="L31" i="7" s="1"/>
  <c r="L32" i="7" s="1"/>
  <c r="L33" i="7" s="1"/>
  <c r="L34" i="7" s="1"/>
  <c r="K51" i="6"/>
  <c r="J51" i="6"/>
  <c r="O18" i="6" s="1"/>
  <c r="I51" i="6"/>
  <c r="G51" i="6"/>
  <c r="F51" i="6"/>
  <c r="O12" i="6" s="1"/>
  <c r="E51" i="6"/>
  <c r="O10" i="6"/>
  <c r="D51" i="6"/>
  <c r="O11" i="6" s="1"/>
  <c r="C51" i="6"/>
  <c r="C52" i="6" s="1"/>
  <c r="O19" i="6"/>
  <c r="L7" i="6"/>
  <c r="L8" i="6" s="1"/>
  <c r="L9" i="6" s="1"/>
  <c r="L10" i="6" s="1"/>
  <c r="L11" i="6" s="1"/>
  <c r="L12" i="6" s="1"/>
  <c r="L13" i="6" s="1"/>
  <c r="L14" i="6" s="1"/>
  <c r="L15" i="6" s="1"/>
  <c r="L16" i="6" s="1"/>
  <c r="L17" i="6" s="1"/>
  <c r="L18" i="6" s="1"/>
  <c r="L19" i="6" s="1"/>
  <c r="L20" i="6" s="1"/>
  <c r="L21" i="6" s="1"/>
  <c r="L22" i="6" s="1"/>
  <c r="L23" i="6" s="1"/>
  <c r="L24" i="6" s="1"/>
  <c r="L25" i="6" s="1"/>
  <c r="L26" i="6" s="1"/>
  <c r="L27" i="6" s="1"/>
  <c r="L28" i="6" s="1"/>
  <c r="L29" i="6" s="1"/>
  <c r="L30" i="6" s="1"/>
  <c r="L31" i="6" s="1"/>
  <c r="L32" i="6" s="1"/>
  <c r="L33" i="6" s="1"/>
  <c r="L34" i="6" s="1"/>
  <c r="L35" i="6" s="1"/>
  <c r="L36" i="6" s="1"/>
  <c r="L37" i="6" s="1"/>
  <c r="L38" i="6" s="1"/>
  <c r="L39" i="6" s="1"/>
  <c r="L40" i="6" s="1"/>
  <c r="L41" i="6" s="1"/>
  <c r="L42" i="6" s="1"/>
  <c r="L43" i="6" s="1"/>
  <c r="L44" i="6" s="1"/>
  <c r="L45" i="6" s="1"/>
  <c r="L46" i="6" s="1"/>
  <c r="L47" i="6" s="1"/>
  <c r="L48" i="6" s="1"/>
  <c r="L49" i="6" s="1"/>
  <c r="L3" i="6"/>
  <c r="L4" i="6" s="1"/>
  <c r="L5" i="6" s="1"/>
  <c r="L6" i="6" s="1"/>
  <c r="J95" i="5"/>
  <c r="K93" i="5"/>
  <c r="L93" i="5" s="1"/>
  <c r="J93" i="5"/>
  <c r="G93" i="5"/>
  <c r="F93" i="5"/>
  <c r="E93" i="5"/>
  <c r="D93" i="5"/>
  <c r="C93" i="5"/>
  <c r="C96" i="5" s="1"/>
  <c r="I11" i="5"/>
  <c r="I93" i="5" s="1"/>
  <c r="I96" i="5" s="1"/>
  <c r="L3" i="5"/>
  <c r="L4" i="5"/>
  <c r="L5" i="5" s="1"/>
  <c r="L6" i="5" s="1"/>
  <c r="L7" i="5" s="1"/>
  <c r="L8" i="5" s="1"/>
  <c r="L9" i="5" s="1"/>
  <c r="L10" i="5" s="1"/>
  <c r="K141" i="4"/>
  <c r="J141" i="4"/>
  <c r="I141" i="4"/>
  <c r="F141" i="4"/>
  <c r="E141" i="4"/>
  <c r="D141" i="4"/>
  <c r="C141" i="4"/>
  <c r="L141" i="4"/>
  <c r="L142" i="4" s="1"/>
  <c r="L4" i="4"/>
  <c r="L5" i="4"/>
  <c r="L6" i="4"/>
  <c r="L7" i="4" s="1"/>
  <c r="L8" i="4"/>
  <c r="L9" i="4" s="1"/>
  <c r="L10" i="4" s="1"/>
  <c r="L11" i="4" s="1"/>
  <c r="L12" i="4"/>
  <c r="L13" i="4"/>
  <c r="L14" i="4" s="1"/>
  <c r="L15" i="4" s="1"/>
  <c r="L16" i="4" s="1"/>
  <c r="L17" i="4" s="1"/>
  <c r="L18" i="4" s="1"/>
  <c r="L19" i="4" s="1"/>
  <c r="L20" i="4" s="1"/>
  <c r="L21" i="4" s="1"/>
  <c r="L22" i="4" s="1"/>
  <c r="L23" i="4" s="1"/>
  <c r="L24" i="4" s="1"/>
  <c r="L25" i="4" s="1"/>
  <c r="L26" i="4" s="1"/>
  <c r="L27" i="4" s="1"/>
  <c r="L28" i="4" s="1"/>
  <c r="L29" i="4" s="1"/>
  <c r="L30" i="4" s="1"/>
  <c r="L31" i="4" s="1"/>
  <c r="L32" i="4" s="1"/>
  <c r="L33" i="4" s="1"/>
  <c r="L34" i="4" s="1"/>
  <c r="L35" i="4" s="1"/>
  <c r="L36" i="4" s="1"/>
  <c r="L37" i="4" s="1"/>
  <c r="L38" i="4" s="1"/>
  <c r="L39" i="4" s="1"/>
  <c r="L40" i="4" s="1"/>
  <c r="L41" i="4" s="1"/>
  <c r="L42" i="4" s="1"/>
  <c r="L43" i="4" s="1"/>
  <c r="L44" i="4" s="1"/>
  <c r="L45" i="4" s="1"/>
  <c r="L46" i="4" s="1"/>
  <c r="L47" i="4" s="1"/>
  <c r="L48" i="4" s="1"/>
  <c r="L49" i="4" s="1"/>
  <c r="L50" i="4" s="1"/>
  <c r="L51" i="4" s="1"/>
  <c r="L52" i="4" s="1"/>
  <c r="L53" i="4" s="1"/>
  <c r="L54" i="4" s="1"/>
  <c r="L55" i="4" s="1"/>
  <c r="L56" i="4" s="1"/>
  <c r="L57" i="4" s="1"/>
  <c r="L58" i="4" s="1"/>
  <c r="L59" i="4" s="1"/>
  <c r="L60" i="4" s="1"/>
  <c r="L61" i="4" s="1"/>
  <c r="L62" i="4" s="1"/>
  <c r="L63" i="4" s="1"/>
  <c r="L64" i="4" s="1"/>
  <c r="L65" i="4" s="1"/>
  <c r="L66" i="4" s="1"/>
  <c r="L67" i="4" s="1"/>
  <c r="L68" i="4" s="1"/>
  <c r="L69" i="4" s="1"/>
  <c r="L70" i="4" s="1"/>
  <c r="L71" i="4" s="1"/>
  <c r="L72" i="4" s="1"/>
  <c r="L73" i="4" s="1"/>
  <c r="L74" i="4" s="1"/>
  <c r="L75" i="4" s="1"/>
  <c r="L76" i="4" s="1"/>
  <c r="L77" i="4" s="1"/>
  <c r="L78" i="4" s="1"/>
  <c r="L79" i="4" s="1"/>
  <c r="L80" i="4" s="1"/>
  <c r="L81" i="4" s="1"/>
  <c r="L82" i="4" s="1"/>
  <c r="L83" i="4" s="1"/>
  <c r="L84" i="4" s="1"/>
  <c r="L85" i="4" s="1"/>
  <c r="L86" i="4" s="1"/>
  <c r="L87" i="4" s="1"/>
  <c r="L88" i="4" s="1"/>
  <c r="L89" i="4" s="1"/>
  <c r="L90" i="4" s="1"/>
  <c r="L91" i="4" s="1"/>
  <c r="L92" i="4" s="1"/>
  <c r="L93" i="4" s="1"/>
  <c r="L94" i="4" s="1"/>
  <c r="L95" i="4" s="1"/>
  <c r="L96" i="4" s="1"/>
  <c r="L97" i="4" s="1"/>
  <c r="L98" i="4" s="1"/>
  <c r="L99" i="4" s="1"/>
  <c r="L100" i="4" s="1"/>
  <c r="L101" i="4" s="1"/>
  <c r="L102" i="4" s="1"/>
  <c r="L103" i="4" s="1"/>
  <c r="L104" i="4" s="1"/>
  <c r="L105" i="4" s="1"/>
  <c r="L106" i="4" s="1"/>
  <c r="L107" i="4" s="1"/>
  <c r="L108" i="4" s="1"/>
  <c r="L109" i="4" s="1"/>
  <c r="L110" i="4" s="1"/>
  <c r="L111" i="4" s="1"/>
  <c r="L112" i="4" s="1"/>
  <c r="L113" i="4" s="1"/>
  <c r="L114" i="4" s="1"/>
  <c r="L115" i="4" s="1"/>
  <c r="L116" i="4" s="1"/>
  <c r="L117" i="4" s="1"/>
  <c r="L118" i="4" s="1"/>
  <c r="L119" i="4" s="1"/>
  <c r="L120" i="4" s="1"/>
  <c r="L121" i="4" s="1"/>
  <c r="L122" i="4" s="1"/>
  <c r="L123" i="4" s="1"/>
  <c r="L124" i="4" s="1"/>
  <c r="L125" i="4" s="1"/>
  <c r="L126" i="4" s="1"/>
  <c r="L127" i="4" s="1"/>
  <c r="L128" i="4" s="1"/>
  <c r="L129" i="4" s="1"/>
  <c r="L130" i="4" s="1"/>
  <c r="L131" i="4" s="1"/>
  <c r="L132" i="4" s="1"/>
  <c r="L133" i="4" s="1"/>
  <c r="L134" i="4" s="1"/>
  <c r="L135" i="4" s="1"/>
  <c r="L136" i="4" s="1"/>
  <c r="L137" i="4" s="1"/>
  <c r="L138" i="4" s="1"/>
  <c r="L139" i="4" s="1"/>
  <c r="L140" i="4" s="1"/>
  <c r="C150" i="3"/>
  <c r="C152" i="3" s="1"/>
  <c r="K143" i="3"/>
  <c r="J143" i="3"/>
  <c r="I143" i="3"/>
  <c r="F143" i="3"/>
  <c r="E143" i="3"/>
  <c r="D143" i="3"/>
  <c r="C143" i="3"/>
  <c r="L5" i="3"/>
  <c r="L6" i="3"/>
  <c r="L7" i="3" s="1"/>
  <c r="L8" i="3"/>
  <c r="L9" i="3"/>
  <c r="L10" i="3" s="1"/>
  <c r="L11" i="3" s="1"/>
  <c r="L12" i="3" s="1"/>
  <c r="L13" i="3"/>
  <c r="L14" i="3" s="1"/>
  <c r="L15" i="3" s="1"/>
  <c r="L16" i="3" s="1"/>
  <c r="L17" i="3" s="1"/>
  <c r="L18" i="3" s="1"/>
  <c r="L19" i="3" s="1"/>
  <c r="L20" i="3" s="1"/>
  <c r="L21" i="3" s="1"/>
  <c r="L22" i="3" s="1"/>
  <c r="L23" i="3" s="1"/>
  <c r="L24" i="3" s="1"/>
  <c r="L25" i="3" s="1"/>
  <c r="L26" i="3" s="1"/>
  <c r="L27" i="3" s="1"/>
  <c r="L28" i="3" s="1"/>
  <c r="L29" i="3" s="1"/>
  <c r="L30" i="3" s="1"/>
  <c r="L31" i="3" s="1"/>
  <c r="L32" i="3" s="1"/>
  <c r="L33" i="3" s="1"/>
  <c r="L34" i="3" s="1"/>
  <c r="L35" i="3" s="1"/>
  <c r="L36" i="3" s="1"/>
  <c r="L37" i="3" s="1"/>
  <c r="L38" i="3" s="1"/>
  <c r="L39" i="3" s="1"/>
  <c r="L40" i="3" s="1"/>
  <c r="L41" i="3" s="1"/>
  <c r="L42" i="3" s="1"/>
  <c r="L43" i="3" s="1"/>
  <c r="L44" i="3" s="1"/>
  <c r="L45" i="3" s="1"/>
  <c r="L46" i="3" s="1"/>
  <c r="L47" i="3" s="1"/>
  <c r="L48" i="3" s="1"/>
  <c r="L49" i="3" s="1"/>
  <c r="L50" i="3" s="1"/>
  <c r="L51" i="3" s="1"/>
  <c r="L52" i="3" s="1"/>
  <c r="L53" i="3" s="1"/>
  <c r="L54" i="3" s="1"/>
  <c r="L55" i="3" s="1"/>
  <c r="L56" i="3" s="1"/>
  <c r="L57" i="3" s="1"/>
  <c r="L58" i="3" s="1"/>
  <c r="L59" i="3" s="1"/>
  <c r="L60" i="3" s="1"/>
  <c r="L61" i="3" s="1"/>
  <c r="L62" i="3" s="1"/>
  <c r="L63" i="3" s="1"/>
  <c r="L64" i="3" s="1"/>
  <c r="L65" i="3" s="1"/>
  <c r="L66" i="3" s="1"/>
  <c r="L67" i="3" s="1"/>
  <c r="L68" i="3" s="1"/>
  <c r="L69" i="3" s="1"/>
  <c r="L70" i="3" s="1"/>
  <c r="L71" i="3" s="1"/>
  <c r="L72" i="3" s="1"/>
  <c r="L73" i="3" s="1"/>
  <c r="L74" i="3" s="1"/>
  <c r="L75" i="3" s="1"/>
  <c r="L76" i="3" s="1"/>
  <c r="L77" i="3" s="1"/>
  <c r="L78" i="3" s="1"/>
  <c r="L79" i="3" s="1"/>
  <c r="L80" i="3" s="1"/>
  <c r="L81" i="3" s="1"/>
  <c r="L82" i="3" s="1"/>
  <c r="L83" i="3" s="1"/>
  <c r="L84" i="3" s="1"/>
  <c r="L85" i="3" s="1"/>
  <c r="L86" i="3" s="1"/>
  <c r="L87" i="3" s="1"/>
  <c r="L88" i="3" s="1"/>
  <c r="L89" i="3" s="1"/>
  <c r="L90" i="3" s="1"/>
  <c r="L91" i="3" s="1"/>
  <c r="L92" i="3" s="1"/>
  <c r="L93" i="3" s="1"/>
  <c r="L94" i="3" s="1"/>
  <c r="L95" i="3" s="1"/>
  <c r="L96" i="3" s="1"/>
  <c r="L97" i="3" s="1"/>
  <c r="L98" i="3" s="1"/>
  <c r="L99" i="3" s="1"/>
  <c r="L100" i="3" s="1"/>
  <c r="L101" i="3" s="1"/>
  <c r="L102" i="3" s="1"/>
  <c r="L103" i="3" s="1"/>
  <c r="L104" i="3" s="1"/>
  <c r="L105" i="3" s="1"/>
  <c r="L106" i="3" s="1"/>
  <c r="L107" i="3" s="1"/>
  <c r="L108" i="3" s="1"/>
  <c r="L109" i="3" s="1"/>
  <c r="L110" i="3" s="1"/>
  <c r="L111" i="3" s="1"/>
  <c r="L112" i="3" s="1"/>
  <c r="L113" i="3" s="1"/>
  <c r="L114" i="3" s="1"/>
  <c r="L115" i="3" s="1"/>
  <c r="L116" i="3" s="1"/>
  <c r="L117" i="3" s="1"/>
  <c r="L118" i="3" s="1"/>
  <c r="L119" i="3" s="1"/>
  <c r="L120" i="3" s="1"/>
  <c r="L121" i="3" s="1"/>
  <c r="L122" i="3" s="1"/>
  <c r="L123" i="3" s="1"/>
  <c r="L124" i="3" s="1"/>
  <c r="L125" i="3" s="1"/>
  <c r="L126" i="3" s="1"/>
  <c r="L127" i="3" s="1"/>
  <c r="L128" i="3" s="1"/>
  <c r="L129" i="3" s="1"/>
  <c r="L130" i="3" s="1"/>
  <c r="L131" i="3" s="1"/>
  <c r="L132" i="3" s="1"/>
  <c r="L133" i="3" s="1"/>
  <c r="L134" i="3" s="1"/>
  <c r="L135" i="3" s="1"/>
  <c r="L136" i="3" s="1"/>
  <c r="L137" i="3" s="1"/>
  <c r="L138" i="3" s="1"/>
  <c r="L139" i="3" s="1"/>
  <c r="L140" i="3" s="1"/>
  <c r="L141" i="3" s="1"/>
  <c r="O5" i="2"/>
  <c r="O6" i="2" s="1"/>
  <c r="O7" i="2" s="1"/>
  <c r="O8" i="2" s="1"/>
  <c r="O9" i="2" s="1"/>
  <c r="O10" i="2" s="1"/>
  <c r="O11" i="2" s="1"/>
  <c r="O12" i="2" s="1"/>
  <c r="O13" i="2" s="1"/>
  <c r="O14" i="2" s="1"/>
  <c r="O15" i="2" s="1"/>
  <c r="O16" i="2" s="1"/>
  <c r="O17" i="2" s="1"/>
  <c r="O18" i="2" s="1"/>
  <c r="O19" i="2" s="1"/>
  <c r="O20" i="2" s="1"/>
  <c r="O21" i="2" s="1"/>
  <c r="O22" i="2" s="1"/>
  <c r="O23" i="2" s="1"/>
  <c r="O24" i="2" s="1"/>
  <c r="O25" i="2" s="1"/>
  <c r="O26" i="2" s="1"/>
  <c r="O27" i="2" s="1"/>
  <c r="O28" i="2" s="1"/>
  <c r="O29" i="2" s="1"/>
  <c r="O30" i="2" s="1"/>
  <c r="O31" i="2" s="1"/>
  <c r="O32" i="2" s="1"/>
  <c r="O33" i="2" s="1"/>
  <c r="O34" i="2" s="1"/>
  <c r="O35" i="2" s="1"/>
  <c r="O36" i="2" s="1"/>
  <c r="O37" i="2" s="1"/>
  <c r="O38" i="2" s="1"/>
  <c r="O39" i="2" s="1"/>
  <c r="O40" i="2" s="1"/>
  <c r="O41" i="2" s="1"/>
  <c r="O42" i="2" s="1"/>
  <c r="O43" i="2" s="1"/>
  <c r="O44" i="2" s="1"/>
  <c r="O45" i="2" s="1"/>
  <c r="O46" i="2" s="1"/>
  <c r="O47" i="2" s="1"/>
  <c r="O48" i="2" s="1"/>
  <c r="O49" i="2" s="1"/>
  <c r="O50" i="2" s="1"/>
  <c r="O51" i="2" s="1"/>
  <c r="O52" i="2" s="1"/>
  <c r="O53" i="2" s="1"/>
  <c r="O54" i="2" s="1"/>
  <c r="O55" i="2" s="1"/>
  <c r="O56" i="2" s="1"/>
  <c r="O57" i="2" s="1"/>
  <c r="O58" i="2" s="1"/>
  <c r="O59" i="2" s="1"/>
  <c r="O60" i="2" s="1"/>
  <c r="O61" i="2" s="1"/>
  <c r="O62" i="2" s="1"/>
  <c r="O63" i="2" s="1"/>
  <c r="O64" i="2" s="1"/>
  <c r="O65" i="2" s="1"/>
  <c r="O66" i="2" s="1"/>
  <c r="O67" i="2" s="1"/>
  <c r="O68" i="2" s="1"/>
  <c r="O69" i="2" s="1"/>
  <c r="O70" i="2" s="1"/>
  <c r="O71" i="2" s="1"/>
  <c r="O72" i="2" s="1"/>
  <c r="O73" i="2" s="1"/>
  <c r="O74" i="2" s="1"/>
  <c r="O75" i="2" s="1"/>
  <c r="O76" i="2" s="1"/>
  <c r="O77" i="2" s="1"/>
  <c r="O78" i="2" s="1"/>
  <c r="O79" i="2" s="1"/>
  <c r="O80" i="2" s="1"/>
  <c r="O81" i="2" s="1"/>
  <c r="O82" i="2" s="1"/>
  <c r="O83" i="2" s="1"/>
  <c r="O84" i="2" s="1"/>
  <c r="O85" i="2" s="1"/>
  <c r="O86" i="2" s="1"/>
  <c r="O87" i="2" s="1"/>
  <c r="O88" i="2" s="1"/>
  <c r="O89" i="2" s="1"/>
  <c r="O90" i="2" s="1"/>
  <c r="O91" i="2" s="1"/>
  <c r="O92" i="2" s="1"/>
  <c r="O93" i="2" s="1"/>
  <c r="O94" i="2" s="1"/>
  <c r="O95" i="2" s="1"/>
  <c r="O96" i="2" s="1"/>
  <c r="O97" i="2" s="1"/>
  <c r="O98" i="2" s="1"/>
  <c r="O99" i="2" s="1"/>
  <c r="O100" i="2" s="1"/>
  <c r="O101" i="2" s="1"/>
  <c r="O102" i="2" s="1"/>
  <c r="O103" i="2" s="1"/>
  <c r="O104" i="2" s="1"/>
  <c r="O105" i="2" s="1"/>
  <c r="O106" i="2" s="1"/>
  <c r="O107" i="2" s="1"/>
  <c r="O108" i="2" s="1"/>
  <c r="O109" i="2" s="1"/>
  <c r="O110" i="2" s="1"/>
  <c r="O111" i="2" s="1"/>
  <c r="O112" i="2" s="1"/>
  <c r="O113" i="2" s="1"/>
  <c r="O114" i="2" s="1"/>
  <c r="O115" i="2" s="1"/>
  <c r="O116" i="2" s="1"/>
  <c r="O117" i="2" s="1"/>
  <c r="O118" i="2" s="1"/>
  <c r="O119" i="2" s="1"/>
  <c r="O120" i="2" s="1"/>
  <c r="O121" i="2" s="1"/>
  <c r="O122" i="2" s="1"/>
  <c r="O123" i="2" s="1"/>
  <c r="O124" i="2" s="1"/>
  <c r="O125" i="2" s="1"/>
  <c r="O126" i="2" s="1"/>
  <c r="O127" i="2" s="1"/>
  <c r="O128" i="2" s="1"/>
  <c r="O129" i="2" s="1"/>
  <c r="O130" i="2" s="1"/>
  <c r="O136" i="2" s="1"/>
  <c r="E82" i="1"/>
  <c r="J75" i="1"/>
  <c r="I75" i="1"/>
  <c r="H75" i="1"/>
  <c r="E80" i="1" s="1"/>
  <c r="E75" i="1"/>
  <c r="D75" i="1"/>
  <c r="C75" i="1"/>
  <c r="E79" i="1" s="1"/>
  <c r="K13" i="1"/>
  <c r="K14" i="1" s="1"/>
  <c r="K15" i="1" s="1"/>
  <c r="K16" i="1" s="1"/>
  <c r="K17" i="1" s="1"/>
  <c r="K18" i="1" s="1"/>
  <c r="K19" i="1" s="1"/>
  <c r="K20" i="1" s="1"/>
  <c r="K21" i="1" s="1"/>
  <c r="K22" i="1" s="1"/>
  <c r="K23" i="1" s="1"/>
  <c r="K24" i="1" s="1"/>
  <c r="K25" i="1" s="1"/>
  <c r="K26" i="1" s="1"/>
  <c r="K27" i="1" s="1"/>
  <c r="K28" i="1" s="1"/>
  <c r="K29" i="1" s="1"/>
  <c r="K30" i="1" s="1"/>
  <c r="K31" i="1" s="1"/>
  <c r="K32" i="1" s="1"/>
  <c r="K33" i="1" s="1"/>
  <c r="K34" i="1" s="1"/>
  <c r="K35" i="1" s="1"/>
  <c r="K36" i="1" s="1"/>
  <c r="K37" i="1" s="1"/>
  <c r="K38" i="1" s="1"/>
  <c r="K39" i="1" s="1"/>
  <c r="K40" i="1" s="1"/>
  <c r="K41" i="1" s="1"/>
  <c r="K42" i="1" s="1"/>
  <c r="K43" i="1" s="1"/>
  <c r="K44" i="1" s="1"/>
  <c r="K45" i="1" s="1"/>
  <c r="K46" i="1" s="1"/>
  <c r="K47" i="1" s="1"/>
  <c r="K48" i="1" s="1"/>
  <c r="K49" i="1" s="1"/>
  <c r="K50" i="1" s="1"/>
  <c r="K51" i="1" s="1"/>
  <c r="K52" i="1" s="1"/>
  <c r="K53" i="1" s="1"/>
  <c r="K54" i="1" s="1"/>
  <c r="K55" i="1" s="1"/>
  <c r="K56" i="1" s="1"/>
  <c r="K57" i="1" s="1"/>
  <c r="K58" i="1" s="1"/>
  <c r="K59" i="1" s="1"/>
  <c r="K60" i="1" s="1"/>
  <c r="K61" i="1" s="1"/>
  <c r="K62" i="1" s="1"/>
  <c r="K63" i="1" s="1"/>
  <c r="K64" i="1" s="1"/>
  <c r="K65" i="1" s="1"/>
  <c r="K66" i="1" s="1"/>
  <c r="K67" i="1" s="1"/>
  <c r="K68" i="1" s="1"/>
  <c r="K69" i="1" s="1"/>
  <c r="K70" i="1" s="1"/>
  <c r="K71" i="1" s="1"/>
  <c r="K72" i="1" s="1"/>
  <c r="K73" i="1" s="1"/>
  <c r="K74" i="1" s="1"/>
  <c r="E83" i="1" s="1"/>
  <c r="K12" i="1"/>
  <c r="H51" i="6"/>
  <c r="P18" i="12" l="1"/>
  <c r="P19" i="12" s="1"/>
  <c r="P20" i="12" s="1"/>
  <c r="P21" i="12" s="1"/>
  <c r="P22" i="12" s="1"/>
  <c r="P23" i="12" s="1"/>
  <c r="P24" i="12" s="1"/>
  <c r="P25" i="12" s="1"/>
  <c r="P26" i="12" s="1"/>
  <c r="P27" i="12" s="1"/>
  <c r="P28" i="12" s="1"/>
  <c r="P29" i="12" s="1"/>
  <c r="P30" i="12" s="1"/>
  <c r="P31" i="12" s="1"/>
  <c r="P32" i="12" s="1"/>
  <c r="P33" i="12" s="1"/>
  <c r="P34" i="12" s="1"/>
  <c r="P35" i="12" s="1"/>
  <c r="P36" i="12" s="1"/>
  <c r="P37" i="12" s="1"/>
  <c r="P38" i="12" s="1"/>
  <c r="P39" i="12" s="1"/>
  <c r="P40" i="12" s="1"/>
  <c r="P41" i="12" s="1"/>
  <c r="P42" i="12" s="1"/>
  <c r="P43" i="12" s="1"/>
  <c r="P44" i="12" s="1"/>
  <c r="P45" i="12" s="1"/>
  <c r="P46" i="12" s="1"/>
  <c r="P47" i="12" s="1"/>
  <c r="P48" i="12" s="1"/>
  <c r="P49" i="12" s="1"/>
  <c r="P50" i="12" s="1"/>
  <c r="P51" i="12" s="1"/>
  <c r="P52" i="12" s="1"/>
  <c r="P53" i="12" s="1"/>
  <c r="P54" i="12" s="1"/>
  <c r="P55" i="12" s="1"/>
  <c r="P56" i="12" s="1"/>
  <c r="P57" i="12" s="1"/>
  <c r="P58" i="12" s="1"/>
  <c r="P59" i="12" s="1"/>
  <c r="P60" i="12" s="1"/>
  <c r="P61" i="12" s="1"/>
  <c r="P62" i="12" s="1"/>
  <c r="O8" i="11"/>
  <c r="O9" i="11" s="1"/>
  <c r="O10" i="11" s="1"/>
  <c r="O11" i="11" s="1"/>
  <c r="O12" i="11" s="1"/>
  <c r="O13" i="11" s="1"/>
  <c r="O14" i="11" s="1"/>
  <c r="O15" i="11" s="1"/>
  <c r="O16" i="11" s="1"/>
  <c r="O17" i="11" s="1"/>
  <c r="O18" i="11" s="1"/>
  <c r="O19" i="11" s="1"/>
  <c r="O20" i="11" s="1"/>
  <c r="O21" i="11" s="1"/>
  <c r="O22" i="11" s="1"/>
  <c r="O23" i="11" s="1"/>
  <c r="O24" i="11" s="1"/>
  <c r="O25" i="11" s="1"/>
  <c r="O26" i="11" s="1"/>
  <c r="O27" i="11" s="1"/>
  <c r="O28" i="11" s="1"/>
  <c r="O29" i="11" s="1"/>
  <c r="O30" i="11" s="1"/>
  <c r="O31" i="11" s="1"/>
  <c r="O32" i="11" s="1"/>
  <c r="O33" i="11" s="1"/>
  <c r="O34" i="11" s="1"/>
  <c r="O35" i="11" s="1"/>
  <c r="O36" i="11" s="1"/>
  <c r="O37" i="11" s="1"/>
  <c r="O38" i="11" s="1"/>
  <c r="O39" i="11" s="1"/>
  <c r="O40" i="11" s="1"/>
  <c r="O41" i="11" s="1"/>
  <c r="O42" i="11" s="1"/>
  <c r="O43" i="11" s="1"/>
  <c r="O44" i="11" s="1"/>
  <c r="O45" i="11" s="1"/>
  <c r="O46" i="11" s="1"/>
  <c r="O47" i="11" s="1"/>
  <c r="O48" i="11" s="1"/>
  <c r="O49" i="11" s="1"/>
  <c r="O50" i="11" s="1"/>
  <c r="O51" i="11" s="1"/>
  <c r="O52" i="11" s="1"/>
  <c r="O53" i="11" s="1"/>
  <c r="O54" i="11" s="1"/>
  <c r="O55" i="11" s="1"/>
  <c r="O56" i="11" s="1"/>
  <c r="O57" i="11" s="1"/>
  <c r="O58" i="11" s="1"/>
  <c r="O59" i="11" s="1"/>
  <c r="O60" i="11" s="1"/>
  <c r="O61" i="11" s="1"/>
  <c r="O62" i="11" s="1"/>
  <c r="O63" i="11" s="1"/>
  <c r="O64" i="11" s="1"/>
  <c r="O65" i="11" s="1"/>
  <c r="O66" i="11" s="1"/>
  <c r="O67" i="11" s="1"/>
  <c r="O68" i="11" s="1"/>
  <c r="O69" i="11" s="1"/>
  <c r="O70" i="11" s="1"/>
  <c r="O71" i="11" s="1"/>
  <c r="O72" i="11" s="1"/>
  <c r="O73" i="11" s="1"/>
  <c r="O74" i="11" s="1"/>
  <c r="O75" i="11" s="1"/>
  <c r="O76" i="11" s="1"/>
  <c r="O77" i="11" s="1"/>
  <c r="O78" i="11" s="1"/>
  <c r="O79" i="11" s="1"/>
  <c r="L11" i="5"/>
  <c r="L12" i="5" s="1"/>
  <c r="L13" i="5" s="1"/>
  <c r="L14" i="5" s="1"/>
  <c r="L15" i="5" s="1"/>
  <c r="L16" i="5" s="1"/>
  <c r="L17" i="5" s="1"/>
  <c r="L18" i="5" s="1"/>
  <c r="L19" i="5" s="1"/>
  <c r="L20" i="5" s="1"/>
  <c r="L21" i="5" s="1"/>
  <c r="L22" i="5" s="1"/>
  <c r="L23" i="5" s="1"/>
  <c r="L24" i="5" s="1"/>
  <c r="L25" i="5" s="1"/>
  <c r="L26" i="5" s="1"/>
  <c r="L27" i="5" s="1"/>
  <c r="L28" i="5" s="1"/>
  <c r="L29" i="5" s="1"/>
  <c r="L30" i="5" s="1"/>
  <c r="L31" i="5" s="1"/>
  <c r="L32" i="5" s="1"/>
  <c r="L33" i="5" s="1"/>
  <c r="L34" i="5" s="1"/>
  <c r="L35" i="5" s="1"/>
  <c r="L36" i="5" s="1"/>
  <c r="L37" i="5" s="1"/>
  <c r="L38" i="5" s="1"/>
  <c r="L39" i="5" s="1"/>
  <c r="L40" i="5" s="1"/>
  <c r="L41" i="5" s="1"/>
  <c r="L42" i="5" s="1"/>
  <c r="L43" i="5" s="1"/>
  <c r="L44" i="5" s="1"/>
  <c r="L45" i="5" s="1"/>
  <c r="L46" i="5" s="1"/>
  <c r="L47" i="5" s="1"/>
  <c r="L48" i="5" s="1"/>
  <c r="L49" i="5" s="1"/>
  <c r="L50" i="5" s="1"/>
  <c r="L51" i="5" s="1"/>
  <c r="L52" i="5" s="1"/>
  <c r="L53" i="5" s="1"/>
  <c r="L54" i="5" s="1"/>
  <c r="L55" i="5" s="1"/>
  <c r="L56" i="5" s="1"/>
  <c r="L57" i="5" s="1"/>
  <c r="L58" i="5" s="1"/>
  <c r="L59" i="5" s="1"/>
  <c r="L60" i="5" s="1"/>
  <c r="L61" i="5" s="1"/>
  <c r="L62" i="5" s="1"/>
  <c r="L63" i="5" s="1"/>
  <c r="L64" i="5" s="1"/>
  <c r="L65" i="5" s="1"/>
  <c r="L66" i="5" s="1"/>
  <c r="L67" i="5" s="1"/>
  <c r="L68" i="5" s="1"/>
  <c r="L69" i="5" s="1"/>
  <c r="L70" i="5" s="1"/>
  <c r="L71" i="5" s="1"/>
  <c r="L72" i="5" s="1"/>
  <c r="L73" i="5" s="1"/>
  <c r="L74" i="5" s="1"/>
  <c r="L75" i="5" s="1"/>
  <c r="L76" i="5" s="1"/>
  <c r="L77" i="5" s="1"/>
  <c r="L78" i="5" s="1"/>
  <c r="L79" i="5" s="1"/>
  <c r="L80" i="5" s="1"/>
  <c r="L81" i="5" s="1"/>
  <c r="L82" i="5" s="1"/>
  <c r="L83" i="5" s="1"/>
  <c r="L84" i="5" s="1"/>
  <c r="L85" i="5" s="1"/>
  <c r="L86" i="5" s="1"/>
  <c r="L87" i="5" s="1"/>
  <c r="L88" i="5" s="1"/>
  <c r="L89" i="5" s="1"/>
  <c r="L90" i="5" s="1"/>
  <c r="E81" i="1"/>
  <c r="E84" i="1" s="1"/>
  <c r="J96" i="5"/>
  <c r="L51" i="6"/>
  <c r="H93" i="5"/>
  <c r="C32" i="8"/>
  <c r="E144" i="2"/>
  <c r="K144" i="2" s="1"/>
  <c r="P63" i="12" l="1"/>
  <c r="P64" i="12" s="1"/>
  <c r="P65" i="12" s="1"/>
  <c r="P66" i="12" s="1"/>
  <c r="P67" i="12" s="1"/>
  <c r="P68" i="12" s="1"/>
  <c r="P69" i="12" s="1"/>
  <c r="P70" i="12" s="1"/>
  <c r="P71" i="12" s="1"/>
  <c r="P72" i="12" s="1"/>
  <c r="P73" i="12" s="1"/>
  <c r="P74" i="12" s="1"/>
  <c r="P75" i="12" s="1"/>
  <c r="P76" i="12" s="1"/>
  <c r="P77" i="12" s="1"/>
  <c r="P78" i="12" s="1"/>
  <c r="P79" i="12" s="1"/>
  <c r="P80" i="12" s="1"/>
  <c r="P81" i="12" s="1"/>
  <c r="P82" i="12" s="1"/>
  <c r="P83" i="12" s="1"/>
  <c r="P84" i="12" s="1"/>
  <c r="P85" i="12" s="1"/>
  <c r="P86" i="12" s="1"/>
  <c r="P87" i="12" s="1"/>
  <c r="P88" i="12" s="1"/>
  <c r="P89" i="12" s="1"/>
  <c r="P90" i="12" s="1"/>
  <c r="P91" i="12" s="1"/>
  <c r="P92" i="12" s="1"/>
  <c r="P93" i="12" s="1"/>
  <c r="P94" i="12" s="1"/>
  <c r="P95" i="12" s="1"/>
  <c r="P96" i="12" s="1"/>
  <c r="P97" i="12" s="1"/>
  <c r="P98" i="12" s="1"/>
  <c r="P99" i="12" s="1"/>
  <c r="P100" i="12" s="1"/>
  <c r="P101" i="12" s="1"/>
  <c r="O80" i="11"/>
  <c r="O81" i="11" s="1"/>
  <c r="O82" i="11" s="1"/>
  <c r="O83" i="11" s="1"/>
  <c r="O84" i="11" s="1"/>
  <c r="O85" i="11" s="1"/>
  <c r="O86" i="11" s="1"/>
  <c r="O87" i="11" s="1"/>
  <c r="O88" i="11" s="1"/>
  <c r="O89" i="11" s="1"/>
  <c r="O90" i="11" s="1"/>
  <c r="O91" i="11" s="1"/>
  <c r="O92" i="11" s="1"/>
  <c r="O93" i="11" s="1"/>
  <c r="O94" i="11" s="1"/>
  <c r="O95" i="11" s="1"/>
  <c r="O96" i="11" s="1"/>
  <c r="O97" i="11" s="1"/>
  <c r="O98" i="11" s="1"/>
  <c r="O99" i="11" s="1"/>
  <c r="O100" i="11" s="1"/>
  <c r="O101" i="11" s="1"/>
  <c r="O102" i="11" s="1"/>
  <c r="O103" i="11" s="1"/>
  <c r="O104" i="11" s="1"/>
  <c r="O105" i="11" s="1"/>
  <c r="O106" i="11" s="1"/>
  <c r="O107" i="11" s="1"/>
  <c r="O108" i="11" s="1"/>
  <c r="O109" i="11" s="1"/>
  <c r="O110" i="11" s="1"/>
  <c r="O111" i="11" s="1"/>
  <c r="O112" i="11" s="1"/>
  <c r="O113" i="11" s="1"/>
  <c r="O114" i="11" s="1"/>
  <c r="O115" i="11" s="1"/>
  <c r="O116" i="11" s="1"/>
  <c r="O117" i="11" s="1"/>
  <c r="O118" i="11" s="1"/>
  <c r="O119" i="11" s="1"/>
  <c r="O120" i="11" s="1"/>
  <c r="O121" i="11" s="1"/>
  <c r="O122" i="11" s="1"/>
  <c r="O123" i="11" s="1"/>
  <c r="O124" i="11" s="1"/>
  <c r="O125" i="11" s="1"/>
  <c r="O126" i="11" s="1"/>
  <c r="O127" i="11" s="1"/>
  <c r="O128" i="11" s="1"/>
  <c r="O129" i="11" s="1"/>
  <c r="O130" i="11" s="1"/>
  <c r="O131" i="11" s="1"/>
  <c r="O132" i="11" s="1"/>
  <c r="O133" i="11" s="1"/>
  <c r="O134" i="11" s="1"/>
  <c r="O135" i="11" s="1"/>
  <c r="O136" i="11" s="1"/>
  <c r="O137" i="11" s="1"/>
  <c r="O138" i="11" s="1"/>
  <c r="O139" i="11" s="1"/>
  <c r="O140" i="11" s="1"/>
  <c r="O141" i="11" s="1"/>
  <c r="O142" i="11" s="1"/>
  <c r="O143" i="11" s="1"/>
  <c r="O144" i="11" s="1"/>
  <c r="O145" i="11" s="1"/>
  <c r="O146" i="11" s="1"/>
  <c r="O147" i="11" s="1"/>
  <c r="O148" i="11" s="1"/>
  <c r="O149" i="11" s="1"/>
  <c r="O150" i="11" s="1"/>
  <c r="O151" i="11" s="1"/>
  <c r="O152" i="11" s="1"/>
  <c r="O153" i="11" s="1"/>
  <c r="O154" i="11" s="1"/>
  <c r="O155" i="11" s="1"/>
  <c r="O156" i="11" s="1"/>
  <c r="O157" i="11" s="1"/>
  <c r="P29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Waite, Karen /C</author>
  </authors>
  <commentList>
    <comment ref="I8" authorId="0" shapeId="0" xr:uid="{00000000-0006-0000-0500-000001000000}">
      <text>
        <r>
          <rPr>
            <sz val="11"/>
            <color indexed="8"/>
            <rFont val="Helvetica Neue"/>
          </rPr>
          <t>Waite, Karen /C:
Wood Chip £41.99
Vinyl Letters - £15.89</t>
        </r>
      </text>
    </comment>
    <comment ref="I35" authorId="0" shapeId="0" xr:uid="{00000000-0006-0000-0500-000002000000}">
      <text>
        <r>
          <rPr>
            <sz val="11"/>
            <color indexed="8"/>
            <rFont val="Helvetica Neue"/>
          </rPr>
          <t>Waite, Karen /C:
FC - £60.00
TD - £
Stationery - £</t>
        </r>
      </text>
    </comment>
  </commentList>
</comments>
</file>

<file path=xl/sharedStrings.xml><?xml version="1.0" encoding="utf-8"?>
<sst xmlns="http://schemas.openxmlformats.org/spreadsheetml/2006/main" count="1460" uniqueCount="777">
  <si>
    <t>Table 1</t>
  </si>
  <si>
    <t>Date</t>
  </si>
  <si>
    <t>Details</t>
  </si>
  <si>
    <t xml:space="preserve">Credit </t>
  </si>
  <si>
    <t>sponsorship/donations</t>
  </si>
  <si>
    <t>fund raising events income</t>
  </si>
  <si>
    <t>Debit</t>
  </si>
  <si>
    <t>prof fees</t>
  </si>
  <si>
    <t>events expenses</t>
  </si>
  <si>
    <t>Balance</t>
  </si>
  <si>
    <t>Sept</t>
  </si>
  <si>
    <t>Oct2019</t>
  </si>
  <si>
    <t>Entry</t>
  </si>
  <si>
    <t>Membership</t>
  </si>
  <si>
    <t>Ovenstone venue</t>
  </si>
  <si>
    <t>123 reg online fee</t>
  </si>
  <si>
    <t xml:space="preserve">Membership </t>
  </si>
  <si>
    <t xml:space="preserve">Entry </t>
  </si>
  <si>
    <t>Trec GB</t>
  </si>
  <si>
    <t>DM Equest venue</t>
  </si>
  <si>
    <t xml:space="preserve">
</t>
  </si>
  <si>
    <t>Venue Blairs</t>
  </si>
  <si>
    <t>Rosettes</t>
  </si>
  <si>
    <t>SEIB training ins</t>
  </si>
  <si>
    <t>Jan20</t>
  </si>
  <si>
    <t>DM venue</t>
  </si>
  <si>
    <t>Comp exp</t>
  </si>
  <si>
    <t>Paypal entries</t>
  </si>
  <si>
    <t>SEIB INS</t>
  </si>
  <si>
    <t>Refund entry</t>
  </si>
  <si>
    <t>ReRefund entry</t>
  </si>
  <si>
    <t>April20</t>
  </si>
  <si>
    <t xml:space="preserve">Rosettes </t>
  </si>
  <si>
    <t>Online TREC</t>
  </si>
  <si>
    <t>May20</t>
  </si>
  <si>
    <t>June20</t>
  </si>
  <si>
    <t>Online Trec</t>
  </si>
  <si>
    <t>July20</t>
  </si>
  <si>
    <t>Sept 20</t>
  </si>
  <si>
    <t>Post costs</t>
  </si>
  <si>
    <t xml:space="preserve">Flowers </t>
  </si>
  <si>
    <t>SEIB ins</t>
  </si>
  <si>
    <t xml:space="preserve">Online TREC </t>
  </si>
  <si>
    <t>Trec GB annual membership</t>
  </si>
  <si>
    <t>Less</t>
  </si>
  <si>
    <t>Q</t>
  </si>
  <si>
    <t>Total</t>
  </si>
  <si>
    <t>Add</t>
  </si>
  <si>
    <t xml:space="preserve">Current balance </t>
  </si>
  <si>
    <t>We have had a very unusual year however we are well placed having only £88 less than this time 2019.</t>
  </si>
  <si>
    <t xml:space="preserve">We require to make 1500 to cover just the insurances and professional fees in 2021.  </t>
  </si>
  <si>
    <t>Online trec has brought in £500 in 2020</t>
  </si>
  <si>
    <t>membership</t>
  </si>
  <si>
    <t>More</t>
  </si>
  <si>
    <t>Gamier</t>
  </si>
  <si>
    <t xml:space="preserve">Walace </t>
  </si>
  <si>
    <t>123 Internet</t>
  </si>
  <si>
    <t>Hodgson</t>
  </si>
  <si>
    <t>Mcgeachy</t>
  </si>
  <si>
    <t>Asquith SOS</t>
  </si>
  <si>
    <t xml:space="preserve">123 Internet </t>
  </si>
  <si>
    <t>Pp</t>
  </si>
  <si>
    <t xml:space="preserve">Evelyn Orr </t>
  </si>
  <si>
    <t>Roslyn black</t>
  </si>
  <si>
    <t>Joanna Murphy</t>
  </si>
  <si>
    <t>Jen Roy</t>
  </si>
  <si>
    <t>Kath Gudgin</t>
  </si>
  <si>
    <t>Lindsay Purves</t>
  </si>
  <si>
    <t>Lesley Rankin</t>
  </si>
  <si>
    <t>Helen Barlow</t>
  </si>
  <si>
    <t>Lorna Holden</t>
  </si>
  <si>
    <t xml:space="preserve">C gammie </t>
  </si>
  <si>
    <t>Wendy rarity</t>
  </si>
  <si>
    <t>Nest dress4 all</t>
  </si>
  <si>
    <t xml:space="preserve">Mcgeachy June </t>
  </si>
  <si>
    <t>Trec GBs</t>
  </si>
  <si>
    <t>J Mckay</t>
  </si>
  <si>
    <t>Laura Turner</t>
  </si>
  <si>
    <t>Sophie Stockwell</t>
  </si>
  <si>
    <t>June mcGeachy</t>
  </si>
  <si>
    <t>K trotter</t>
  </si>
  <si>
    <t>C Thomson</t>
  </si>
  <si>
    <t>Postal. LNisbit</t>
  </si>
  <si>
    <t>C MAcRae</t>
  </si>
  <si>
    <t>L turnar</t>
  </si>
  <si>
    <t>L turner</t>
  </si>
  <si>
    <t>Nest dress4all</t>
  </si>
  <si>
    <t>Comp exp k waite</t>
  </si>
  <si>
    <t>Post rosettes</t>
  </si>
  <si>
    <t>R Hughes</t>
  </si>
  <si>
    <t xml:space="preserve">Horse Scotland </t>
  </si>
  <si>
    <t>Sos share rosettes</t>
  </si>
  <si>
    <t>Paypal - mem 135.00</t>
  </si>
  <si>
    <t>Bank statement</t>
  </si>
  <si>
    <t>Beecraigs venue</t>
  </si>
  <si>
    <t xml:space="preserve">TREC GB </t>
  </si>
  <si>
    <t>TREC GB</t>
  </si>
  <si>
    <t>Horse Scotland</t>
  </si>
  <si>
    <t>Morris HP</t>
  </si>
  <si>
    <t>Photos</t>
  </si>
  <si>
    <t>Rhoda</t>
  </si>
  <si>
    <t>TREC GB. Hopetoun</t>
  </si>
  <si>
    <t>Entries</t>
  </si>
  <si>
    <t>Mays</t>
  </si>
  <si>
    <t>123 reg internet</t>
  </si>
  <si>
    <t>Lindores deposit</t>
  </si>
  <si>
    <t>123 reg rt</t>
  </si>
  <si>
    <t>M ship</t>
  </si>
  <si>
    <t>Falkirk</t>
  </si>
  <si>
    <t>DM EQUEST</t>
  </si>
  <si>
    <t>Paypal</t>
  </si>
  <si>
    <t>Memb</t>
  </si>
  <si>
    <t>DM Equest</t>
  </si>
  <si>
    <t>Training</t>
  </si>
  <si>
    <t>SEIB</t>
  </si>
  <si>
    <t>Venue</t>
  </si>
  <si>
    <t xml:space="preserve"> Entry</t>
  </si>
  <si>
    <t>Refund</t>
  </si>
  <si>
    <t>Barkeldy venue</t>
  </si>
  <si>
    <t>Camp entry</t>
  </si>
  <si>
    <t>Winter training TT</t>
  </si>
  <si>
    <t>Winter train TT</t>
  </si>
  <si>
    <t>TT venue</t>
  </si>
  <si>
    <t>Catering camp</t>
  </si>
  <si>
    <t>Camp</t>
  </si>
  <si>
    <t xml:space="preserve">Refund Camp deposit </t>
  </si>
  <si>
    <t>Milton training</t>
  </si>
  <si>
    <t>Donation lorna</t>
  </si>
  <si>
    <t>Ins</t>
  </si>
  <si>
    <t>Trec gb</t>
  </si>
  <si>
    <t xml:space="preserve">M ship </t>
  </si>
  <si>
    <t>Mship</t>
  </si>
  <si>
    <t>Catering</t>
  </si>
  <si>
    <t>Milton exp</t>
  </si>
  <si>
    <t>Horse scotland</t>
  </si>
  <si>
    <t>50
140</t>
  </si>
  <si>
    <t>Lindores camp</t>
  </si>
  <si>
    <t>Lindores exp</t>
  </si>
  <si>
    <t>Lindores bhs trainer</t>
  </si>
  <si>
    <t>Lindores trainer</t>
  </si>
  <si>
    <t>Catering Hopetoun</t>
  </si>
  <si>
    <t>Hopetoun catering</t>
  </si>
  <si>
    <t>Rosettes Hopetoun</t>
  </si>
  <si>
    <t>S da Hopetoun venue</t>
  </si>
  <si>
    <t>Hopetoun vets</t>
  </si>
  <si>
    <t>Hopetoun sponsor</t>
  </si>
  <si>
    <t>Exp Hopetoun</t>
  </si>
  <si>
    <t>Hopetoun trec GBs</t>
  </si>
  <si>
    <t>Photos Jen sheen</t>
  </si>
  <si>
    <t xml:space="preserve"> S lane  photos</t>
  </si>
  <si>
    <t xml:space="preserve">Sept </t>
  </si>
  <si>
    <t xml:space="preserve"> Venue oct AGM LYNSEY</t>
  </si>
  <si>
    <t>Trec GBs booking scot 2020</t>
  </si>
  <si>
    <t>Trec Gb training 10+5</t>
  </si>
  <si>
    <t>C Gammie entry</t>
  </si>
  <si>
    <t>Trec GB ins</t>
  </si>
  <si>
    <t>Paypal transfer entries</t>
  </si>
  <si>
    <t>Income</t>
  </si>
  <si>
    <t>Expenditure</t>
  </si>
  <si>
    <t xml:space="preserve"> Surplus 2019</t>
  </si>
  <si>
    <t>Bank brought forward 2018</t>
  </si>
  <si>
    <t>Bank carried forward 2019</t>
  </si>
  <si>
    <t>Balance brought  fwd BOS</t>
  </si>
  <si>
    <t>See below</t>
  </si>
  <si>
    <t>Bal B Fwd  RBS. £45.31</t>
  </si>
  <si>
    <t>Internet fees</t>
  </si>
  <si>
    <t>Marquee repair</t>
  </si>
  <si>
    <t>Karen training TREC</t>
  </si>
  <si>
    <t>Waite</t>
  </si>
  <si>
    <t>Beecraigs</t>
  </si>
  <si>
    <t>Wilkie. Venue</t>
  </si>
  <si>
    <t>Trec GB fee</t>
  </si>
  <si>
    <t>South Essex Training ins</t>
  </si>
  <si>
    <t>Venue fee hilltops</t>
  </si>
  <si>
    <t>Entry exp Trec GB</t>
  </si>
  <si>
    <t>Both memb/entry</t>
  </si>
  <si>
    <t>DM Venue fee</t>
  </si>
  <si>
    <t>trec GB event fee</t>
  </si>
  <si>
    <t>DM venue fees</t>
  </si>
  <si>
    <t>Hilltops venue fee</t>
  </si>
  <si>
    <t>Trec Bb qual</t>
  </si>
  <si>
    <t>Trec GB non qual. Beecraigs</t>
  </si>
  <si>
    <t>DM venue training</t>
  </si>
  <si>
    <t>Training entries</t>
  </si>
  <si>
    <t>Hamilton</t>
  </si>
  <si>
    <t>Training inc</t>
  </si>
  <si>
    <t>Comp inc March</t>
  </si>
  <si>
    <t xml:space="preserve">Carol McLean </t>
  </si>
  <si>
    <t xml:space="preserve">Laura Sutherland </t>
  </si>
  <si>
    <t>D Morrison venue 25/03</t>
  </si>
  <si>
    <t>R Clark</t>
  </si>
  <si>
    <t>A Watson</t>
  </si>
  <si>
    <t>R MacGregor</t>
  </si>
  <si>
    <t>J Stewart.     refund</t>
  </si>
  <si>
    <t>K Bell exp</t>
  </si>
  <si>
    <t>Lyns</t>
  </si>
  <si>
    <t>Glasgow   Vets Donation</t>
  </si>
  <si>
    <t>Swallow catering deposit</t>
  </si>
  <si>
    <t>Loos deposit</t>
  </si>
  <si>
    <t>Entry k black</t>
  </si>
  <si>
    <t>Entry f grant</t>
  </si>
  <si>
    <t>Entry c macdonald</t>
  </si>
  <si>
    <t>G Imrie</t>
  </si>
  <si>
    <t>Robert foxglide</t>
  </si>
  <si>
    <t>Entry Angie black</t>
  </si>
  <si>
    <t>Entry refund</t>
  </si>
  <si>
    <t>Entry Roy</t>
  </si>
  <si>
    <t>Rhoda  shirts</t>
  </si>
  <si>
    <t>Ent turner</t>
  </si>
  <si>
    <t>Ent sheen</t>
  </si>
  <si>
    <t>Ent woollven</t>
  </si>
  <si>
    <t>Ent Roy</t>
  </si>
  <si>
    <t>Loos final Scottish</t>
  </si>
  <si>
    <t>Swallow catering champs</t>
  </si>
  <si>
    <t>Wristbands lyns</t>
  </si>
  <si>
    <t>Ent extra G Imrie</t>
  </si>
  <si>
    <t>Ent</t>
  </si>
  <si>
    <t>Pics</t>
  </si>
  <si>
    <t>Trec GB. Entry charges</t>
  </si>
  <si>
    <t>Karen Bell scot exp</t>
  </si>
  <si>
    <t>Membership lorna holden</t>
  </si>
  <si>
    <t>Events  Balcarres</t>
  </si>
  <si>
    <t>Training Karen</t>
  </si>
  <si>
    <t>Photo</t>
  </si>
  <si>
    <t>Jen Balcarres exp</t>
  </si>
  <si>
    <t>G Craig entry</t>
  </si>
  <si>
    <t>Trec GB membership</t>
  </si>
  <si>
    <t>Foxglide shirts</t>
  </si>
  <si>
    <t>RBS statement</t>
  </si>
  <si>
    <t>Balance brought Forward</t>
  </si>
  <si>
    <t>Chq 142 Beecraigs venue AGM 2016</t>
  </si>
  <si>
    <t>SEIB  Insurnace 141</t>
  </si>
  <si>
    <t>Trec GB membership 2016/2017 144 replaced 143</t>
  </si>
  <si>
    <t xml:space="preserve"> gb entry fees.     147</t>
  </si>
  <si>
    <t>Trec GB members scot portion</t>
  </si>
  <si>
    <t>Winter series</t>
  </si>
  <si>
    <t>Winter   Series.  Karen BOS</t>
  </si>
  <si>
    <t xml:space="preserve">Dec  </t>
  </si>
  <si>
    <t>Transfer from RBS to BOS</t>
  </si>
  <si>
    <t>Deposit Scottish 2017</t>
  </si>
  <si>
    <t>Venue J Wilkie    netherton competitions</t>
  </si>
  <si>
    <t>Donations / Memberships</t>
  </si>
  <si>
    <t>Karen Waite - domain name 123</t>
  </si>
  <si>
    <t>Sponsorship</t>
  </si>
  <si>
    <t>Membership R Crump £15 and entry fees £22</t>
  </si>
  <si>
    <t>Entries / All trading Activities</t>
  </si>
  <si>
    <t xml:space="preserve">Trec GB entries </t>
  </si>
  <si>
    <t>Receipts from other charitable activities</t>
  </si>
  <si>
    <t>Membership K Inkster</t>
  </si>
  <si>
    <t>Dollar Equestrian  via paypal ( paypal Cr £15)  venue</t>
  </si>
  <si>
    <t>Karen. Trec Training</t>
  </si>
  <si>
    <t>Expenses for Trading Activities</t>
  </si>
  <si>
    <t>Gross Trading Payments</t>
  </si>
  <si>
    <t>Horse Scotland membership</t>
  </si>
  <si>
    <t>Payments relating directly to charitable Activities</t>
  </si>
  <si>
    <t>Hannah camp fees</t>
  </si>
  <si>
    <t>Judge training</t>
  </si>
  <si>
    <t>Hannah</t>
  </si>
  <si>
    <t>Blairs</t>
  </si>
  <si>
    <t>Dollar</t>
  </si>
  <si>
    <t>K bell D</t>
  </si>
  <si>
    <t>Jackie dollar</t>
  </si>
  <si>
    <t>TD training M Kendrick</t>
  </si>
  <si>
    <t>Dollar x 3</t>
  </si>
  <si>
    <t>Camp deposit</t>
  </si>
  <si>
    <t>Dollar equestrian</t>
  </si>
  <si>
    <t>Membership Charlotte Nicol</t>
  </si>
  <si>
    <t>Lorna training Kilmelford</t>
  </si>
  <si>
    <t>Trec GB training TD</t>
  </si>
  <si>
    <t>Trec GB event fee 09April</t>
  </si>
  <si>
    <t>Training fees Kilmelford PTV</t>
  </si>
  <si>
    <t>Winter comp</t>
  </si>
  <si>
    <t>Karen</t>
  </si>
  <si>
    <t>Camp trainer Robert Holden</t>
  </si>
  <si>
    <t>Rhoda.  Rodeo</t>
  </si>
  <si>
    <t>Trec GBs rule books</t>
  </si>
  <si>
    <t xml:space="preserve">Rule books lorna </t>
  </si>
  <si>
    <t>Camp hoodies</t>
  </si>
  <si>
    <t>Scotloo Scottish</t>
  </si>
  <si>
    <t>Perth</t>
  </si>
  <si>
    <t>Shirt lorna</t>
  </si>
  <si>
    <t>Shirt brenfield</t>
  </si>
  <si>
    <t>Shirt charlotte</t>
  </si>
  <si>
    <t>Shirt Cerys</t>
  </si>
  <si>
    <t>10/07/0207</t>
  </si>
  <si>
    <t>Sponsorship Sco</t>
  </si>
  <si>
    <t>Jen sheen entry Scottish</t>
  </si>
  <si>
    <t>Scotloo.  Scottish champs</t>
  </si>
  <si>
    <t>Entry scots AArmstrong</t>
  </si>
  <si>
    <t>Entry scots RRoy</t>
  </si>
  <si>
    <t>Entry scots M Ralley</t>
  </si>
  <si>
    <t>Scottish.   Forestry Comm fee</t>
  </si>
  <si>
    <t>Scottish venue sa</t>
  </si>
  <si>
    <t>Scottish Entries</t>
  </si>
  <si>
    <t>Scots TD exp Lorna fuel</t>
  </si>
  <si>
    <t>Donation Catriona Rowan</t>
  </si>
  <si>
    <t>Scottish  expenses</t>
  </si>
  <si>
    <t>Scottish TRec GB fees</t>
  </si>
  <si>
    <t>Scottish catering</t>
  </si>
  <si>
    <t>Shirts sales Lynsey</t>
  </si>
  <si>
    <t>Shirts. Foxglide</t>
  </si>
  <si>
    <t>Scottish vets</t>
  </si>
  <si>
    <t>Camp venue balance.  may 2017</t>
  </si>
  <si>
    <t>Russell's country store sponsor scots</t>
  </si>
  <si>
    <t xml:space="preserve">Winter series venue.   Hannah </t>
  </si>
  <si>
    <t>Trec GB subs</t>
  </si>
  <si>
    <t>Beecraigs venue AGM</t>
  </si>
  <si>
    <t>Shirts Karen</t>
  </si>
  <si>
    <t>Rule book</t>
  </si>
  <si>
    <t>SEIB insurance</t>
  </si>
  <si>
    <t xml:space="preserve"> membership @ Beecraigs</t>
  </si>
  <si>
    <t>Cowdenbeath</t>
  </si>
  <si>
    <t>Lynsey shirts</t>
  </si>
  <si>
    <t>Beecraigs training venue</t>
  </si>
  <si>
    <t>Membership to RBS ac</t>
  </si>
  <si>
    <t xml:space="preserve">RBS interest </t>
  </si>
  <si>
    <t>Balance Brought Forward 27/07/2015</t>
  </si>
  <si>
    <t>29/7/2015</t>
  </si>
  <si>
    <t>Pay in - 7 cheques, Scottish Champ Entries</t>
  </si>
  <si>
    <t>Pay in - Paypal</t>
  </si>
  <si>
    <t>BAC - D Still GB Entry</t>
  </si>
  <si>
    <t>Chq 000118 - PTV Equipment (Ground Ties)</t>
  </si>
  <si>
    <t>13/8/2015</t>
  </si>
  <si>
    <t xml:space="preserve">Chq 000119  </t>
  </si>
  <si>
    <t>28/8/2015</t>
  </si>
  <si>
    <t>Chq 000122 - PTV Equipment (Wood Chip / Vinyl Letters)</t>
  </si>
  <si>
    <t>Chq 000121 - Hyndshawland Venue</t>
  </si>
  <si>
    <t>BAC - TREC GB Memberships</t>
  </si>
  <si>
    <t>Chq 000120 - TGB Riders Fees for Scottish Champ / Hyndshawland / Return of Dots GB Fee</t>
  </si>
  <si>
    <t>22/9/2015</t>
  </si>
  <si>
    <t>BAC - D Hay-Thorburn Brenfield Winter League Bookings</t>
  </si>
  <si>
    <t>29/9/2015</t>
  </si>
  <si>
    <t>Interest</t>
  </si>
  <si>
    <t>nil</t>
  </si>
  <si>
    <r>
      <rPr>
        <sz val="11"/>
        <color indexed="8"/>
        <rFont val="Calibri"/>
        <family val="2"/>
      </rPr>
      <t xml:space="preserve">Pay In   </t>
    </r>
    <r>
      <rPr>
        <sz val="11"/>
        <color indexed="32"/>
        <rFont val="Calibri"/>
        <family val="2"/>
      </rPr>
      <t>calanders</t>
    </r>
  </si>
  <si>
    <t>Chq 000123 - Competitor Refund for Scottish</t>
  </si>
  <si>
    <t>Outgoings</t>
  </si>
  <si>
    <t>Chq 000124 - L Holden Expenses for Scottish (loos / stationery)</t>
  </si>
  <si>
    <t xml:space="preserve">Chq 000125 - PTV Equipment </t>
  </si>
  <si>
    <t>20/10/2015</t>
  </si>
  <si>
    <t>Chq 000126 - Brenfield Winter Series Fees</t>
  </si>
  <si>
    <t xml:space="preserve">20/10/2015 </t>
  </si>
  <si>
    <t>Chq 000127 TGB Membership</t>
  </si>
  <si>
    <t>16/12/2015</t>
  </si>
  <si>
    <t>Chq 000128 - Instructor Insurance</t>
  </si>
  <si>
    <t>30/12/2015</t>
  </si>
  <si>
    <t>Chq 000129 - Brenfield Winter Affiliation Fees</t>
  </si>
  <si>
    <t>29/2/2016</t>
  </si>
  <si>
    <t>Pay in - Donation from L Holden training</t>
  </si>
  <si>
    <t>24/3/2016</t>
  </si>
  <si>
    <t>Pay in - Membership</t>
  </si>
  <si>
    <t>30/3/2016</t>
  </si>
  <si>
    <t>BAC - H Woollven Membership</t>
  </si>
  <si>
    <t>BAC - L Holden Membership</t>
  </si>
  <si>
    <t>Chq 000130   FIRST AID EXP</t>
  </si>
  <si>
    <t>20/4/2016</t>
  </si>
  <si>
    <r>
      <rPr>
        <sz val="11"/>
        <color indexed="8"/>
        <rFont val="Calibri"/>
        <family val="2"/>
      </rPr>
      <t xml:space="preserve">Pay in   </t>
    </r>
    <r>
      <rPr>
        <sz val="11"/>
        <color indexed="32"/>
        <rFont val="Calibri"/>
        <family val="2"/>
      </rPr>
      <t>First Aid Training</t>
    </r>
  </si>
  <si>
    <t>28/6/2016</t>
  </si>
  <si>
    <t>Pay in - Scottish Champ Entries</t>
  </si>
  <si>
    <t>29/6/2016</t>
  </si>
  <si>
    <t>30/6/2016</t>
  </si>
  <si>
    <t>Chq 000132 - Scottish Champ - Forestry Commission / TD Expenses / Stationery</t>
  </si>
  <si>
    <t>Pay in - D &amp; R McVey Scottish Champ Sponsorship</t>
  </si>
  <si>
    <r>
      <rPr>
        <sz val="11"/>
        <color indexed="8"/>
        <rFont val="Calibri"/>
        <family val="2"/>
      </rPr>
      <t xml:space="preserve">Pay in </t>
    </r>
    <r>
      <rPr>
        <sz val="11"/>
        <color indexed="32"/>
        <rFont val="Calibri"/>
        <family val="2"/>
      </rPr>
      <t>entries</t>
    </r>
  </si>
  <si>
    <t>Chq 000131 - Toilets for Scottish</t>
  </si>
  <si>
    <t>Chq 000135 - TD Expenses</t>
  </si>
  <si>
    <t>Chq 000136 - TD Expenses</t>
  </si>
  <si>
    <t>Chq 000133 - Fees for Vet - Scottish Champs</t>
  </si>
  <si>
    <t>18/7/2016</t>
  </si>
  <si>
    <t>Chq 000134 - Scottish Venue / TD Accommodation</t>
  </si>
  <si>
    <t>22/7/2016</t>
  </si>
  <si>
    <t>Chq 000137 - Forestry Commission - Scottish Champs</t>
  </si>
  <si>
    <t>25/7/2016</t>
  </si>
  <si>
    <r>
      <rPr>
        <sz val="11"/>
        <color indexed="8"/>
        <rFont val="Calibri"/>
        <family val="2"/>
      </rPr>
      <t xml:space="preserve">Pay in  </t>
    </r>
    <r>
      <rPr>
        <sz val="11"/>
        <color indexed="32"/>
        <rFont val="Calibri"/>
        <family val="2"/>
      </rPr>
      <t>scottish</t>
    </r>
  </si>
  <si>
    <t>Chq 000139 - Rosettes</t>
  </si>
  <si>
    <t>Chq 000138 - Scottish Champs Catering</t>
  </si>
  <si>
    <t>22/8/2016</t>
  </si>
  <si>
    <t>Chq 000140 - TGB Rider Fees Scottish Champs</t>
  </si>
  <si>
    <t>29/9/2016</t>
  </si>
  <si>
    <t>bank bal bfwd</t>
  </si>
  <si>
    <t>membership Holden</t>
  </si>
  <si>
    <t>Membership Woollven</t>
  </si>
  <si>
    <t>chq 000104  AGM room hire</t>
  </si>
  <si>
    <t>Pay in  MEMBERSHIP</t>
  </si>
  <si>
    <t>20/5/2015</t>
  </si>
  <si>
    <t>Chq 000107 - Booking Fee for Ringford</t>
  </si>
  <si>
    <t>26/5/2015</t>
  </si>
  <si>
    <t>Chq 000105 - Brenfield Winter Affliation Fees</t>
  </si>
  <si>
    <t>26/5/2016</t>
  </si>
  <si>
    <t>Chq 000106 - TGB Rulebooks</t>
  </si>
  <si>
    <t>Pay in - Tunnocks Scottish Champs Sponsorship</t>
  </si>
  <si>
    <t>Pay In - Morrisons Scottish Champs Sponsorship</t>
  </si>
  <si>
    <t>Pay in - 1 Rulebook</t>
  </si>
  <si>
    <t>Pay in - Calendar Income</t>
  </si>
  <si>
    <t>15/6/2015</t>
  </si>
  <si>
    <t>Chq 000109 - Gartmore Part Payment Scottish Champs</t>
  </si>
  <si>
    <t>16/6/2015</t>
  </si>
  <si>
    <t>Pay in - 12 cheques, Scottish Champs Entries</t>
  </si>
  <si>
    <t>Pay in - A Gibson membership top up</t>
  </si>
  <si>
    <t>18/6/2015</t>
  </si>
  <si>
    <t>Chq 000108 - Horse Scotland Subscription 2015-2016</t>
  </si>
  <si>
    <t>Chq 000110 - TGB Booking Fee for Hyndshawland</t>
  </si>
  <si>
    <t>24/6/2015</t>
  </si>
  <si>
    <t>Pay in - 11 cheques - Scottish Champs Entries</t>
  </si>
  <si>
    <t>Pay in - 1 membership</t>
  </si>
  <si>
    <t>29/6/2015</t>
  </si>
  <si>
    <t>Pay in - 8 cheques, Scottish Champs Entries</t>
  </si>
  <si>
    <t>Pay in - Kelburn Scottish Champs Sponsorship</t>
  </si>
  <si>
    <t>Chq 000111 - Forestry Commission - Scottish Champs</t>
  </si>
  <si>
    <t>Chq 000113 - Gartmore Scottish Champs Venue / Catering</t>
  </si>
  <si>
    <t>paypal £40 paid to Trec UK re scottish advertising</t>
  </si>
  <si>
    <t>Chq 000112 - Forestry Commission Scottish Champs</t>
  </si>
  <si>
    <t>13/7/2015</t>
  </si>
  <si>
    <t>BAC - H Barnard  Entry</t>
  </si>
  <si>
    <t>14/7/2015</t>
  </si>
  <si>
    <t>Chq 000117 - PTV Equipment (Barrels)</t>
  </si>
  <si>
    <t>20/7/2015</t>
  </si>
  <si>
    <t>Chq 000115 - TD Expenses</t>
  </si>
  <si>
    <t>22/7/2015</t>
  </si>
  <si>
    <t>Chq 000114 - Hazeldene Rosettes - Scottish Champs</t>
  </si>
  <si>
    <t>24/7/2015</t>
  </si>
  <si>
    <t>Pay In</t>
  </si>
  <si>
    <t>events AGM Training</t>
  </si>
  <si>
    <t>bank Interest</t>
  </si>
  <si>
    <t>sponsorship - members</t>
  </si>
  <si>
    <t>insurance refund</t>
  </si>
  <si>
    <t>events</t>
  </si>
  <si>
    <t>\insurance Premium</t>
  </si>
  <si>
    <t>trophies</t>
  </si>
  <si>
    <t xml:space="preserve">Payments relating </t>
  </si>
  <si>
    <t>AGM Hire</t>
  </si>
  <si>
    <t xml:space="preserve"> Bank Account</t>
  </si>
  <si>
    <t>Year</t>
  </si>
  <si>
    <t>(12 months)</t>
  </si>
  <si>
    <t>(3 Months)</t>
  </si>
  <si>
    <t>( 15 months</t>
  </si>
  <si>
    <t>opening Balance</t>
  </si>
  <si>
    <t>receipts</t>
  </si>
  <si>
    <t>Donations</t>
  </si>
  <si>
    <t>Income from Fund Raising events</t>
  </si>
  <si>
    <t>Payments</t>
  </si>
  <si>
    <t>Payments for Fund Raising Events</t>
  </si>
  <si>
    <t>deposit</t>
  </si>
  <si>
    <t>nest dress4all</t>
  </si>
  <si>
    <t>dress4all costs share</t>
  </si>
  <si>
    <t>entries</t>
  </si>
  <si>
    <t>March</t>
  </si>
  <si>
    <t>Feb</t>
  </si>
  <si>
    <t>April</t>
  </si>
  <si>
    <t>Trec GB deposit</t>
  </si>
  <si>
    <t>May</t>
  </si>
  <si>
    <t>Horse Scot membership</t>
  </si>
  <si>
    <t>June</t>
  </si>
  <si>
    <t>Nest Dress4all</t>
  </si>
  <si>
    <t>ovenstone venue</t>
  </si>
  <si>
    <t>July</t>
  </si>
  <si>
    <t>sponsorship</t>
  </si>
  <si>
    <t>comp expenses</t>
  </si>
  <si>
    <t>Comp expenses</t>
  </si>
  <si>
    <t>sponsorship Seaforth Saddler</t>
  </si>
  <si>
    <t>Trec Trailer Julia Nest* Lorna BOScard out of date</t>
  </si>
  <si>
    <t>comp vets</t>
  </si>
  <si>
    <t>comp rosettes</t>
  </si>
  <si>
    <t>comp judges lunches oven 109</t>
  </si>
  <si>
    <t>comp TD exp</t>
  </si>
  <si>
    <t>venue Ovenstone</t>
  </si>
  <si>
    <t>entries Paypal</t>
  </si>
  <si>
    <t>Comp expenses Loos</t>
  </si>
  <si>
    <t>Aug</t>
  </si>
  <si>
    <t>balance in BOS 3- Sept 2021</t>
  </si>
  <si>
    <t>SEIB Insurance</t>
  </si>
  <si>
    <t>TREC GB membership</t>
  </si>
  <si>
    <t>Oustanding invoices due by 30 Sept - not presented to Bank until October 6 2021</t>
  </si>
  <si>
    <t>Bank bal Bos Oct 2020</t>
  </si>
  <si>
    <t>ovenstone</t>
  </si>
  <si>
    <t>cr</t>
  </si>
  <si>
    <t>dr</t>
  </si>
  <si>
    <t>bal</t>
  </si>
  <si>
    <t>trailer</t>
  </si>
  <si>
    <t>online Trec (dress4all)</t>
  </si>
  <si>
    <t>events and training</t>
  </si>
  <si>
    <t>oventsone comp</t>
  </si>
  <si>
    <t>dressage4all</t>
  </si>
  <si>
    <t>Trec GB entries Ovenstone</t>
  </si>
  <si>
    <t>other comps and training</t>
  </si>
  <si>
    <t xml:space="preserve"> expenses</t>
  </si>
  <si>
    <t xml:space="preserve">dress4all </t>
  </si>
  <si>
    <t>bank at 1 Oct 2020</t>
  </si>
  <si>
    <t>Income 2021</t>
  </si>
  <si>
    <t>Expenses 2021</t>
  </si>
  <si>
    <t>Bank Balance at 30 Sept 2021</t>
  </si>
  <si>
    <t xml:space="preserve">Trec GB membership </t>
  </si>
  <si>
    <t>Insurance SEIB</t>
  </si>
  <si>
    <t>end of year funds</t>
  </si>
  <si>
    <t>outsanding payments due</t>
  </si>
  <si>
    <t>Assets Purchased</t>
  </si>
  <si>
    <t>Essential Annual Costs</t>
  </si>
  <si>
    <t>Insurance trustee</t>
  </si>
  <si>
    <t>Insurance Freelance Trainers</t>
  </si>
  <si>
    <t>web</t>
  </si>
  <si>
    <t>Trec Scotland Accounts 1st October 2020 - 30 Sept 2021</t>
  </si>
  <si>
    <t>camp</t>
  </si>
  <si>
    <t xml:space="preserve">trec gb </t>
  </si>
  <si>
    <t>exp ovenstone</t>
  </si>
  <si>
    <t>123 internet</t>
  </si>
  <si>
    <t>camp deposit</t>
  </si>
  <si>
    <t>entry Rothin</t>
  </si>
  <si>
    <t>Nov</t>
  </si>
  <si>
    <t>entries gammie</t>
  </si>
  <si>
    <t>entries bowers</t>
  </si>
  <si>
    <t>mem holden</t>
  </si>
  <si>
    <t>ent oliphant</t>
  </si>
  <si>
    <t>memb ent rankin</t>
  </si>
  <si>
    <t>Thomson **</t>
  </si>
  <si>
    <t>macgeachy</t>
  </si>
  <si>
    <t>wood</t>
  </si>
  <si>
    <t>todd</t>
  </si>
  <si>
    <t>oliphant</t>
  </si>
  <si>
    <t>robertson</t>
  </si>
  <si>
    <t>ross</t>
  </si>
  <si>
    <t>gibb</t>
  </si>
  <si>
    <t>ferguson</t>
  </si>
  <si>
    <t>morgan</t>
  </si>
  <si>
    <t>morgan pearson</t>
  </si>
  <si>
    <t>caie ***</t>
  </si>
  <si>
    <t>rankin</t>
  </si>
  <si>
    <t>berry</t>
  </si>
  <si>
    <t>refund caie sos</t>
  </si>
  <si>
    <t>exp nisbet</t>
  </si>
  <si>
    <t>rosettes hazel</t>
  </si>
  <si>
    <t>auchenbowie venue</t>
  </si>
  <si>
    <t>roger</t>
  </si>
  <si>
    <t>gammie</t>
  </si>
  <si>
    <t>ovenstone donation Anstruther improve</t>
  </si>
  <si>
    <t>postage nisbet</t>
  </si>
  <si>
    <t>paypal</t>
  </si>
  <si>
    <t>rodger</t>
  </si>
  <si>
    <t>bain</t>
  </si>
  <si>
    <t>**</t>
  </si>
  <si>
    <t>Stewart</t>
  </si>
  <si>
    <t>Oct</t>
  </si>
  <si>
    <t>Dec</t>
  </si>
  <si>
    <t>Jan</t>
  </si>
  <si>
    <t>Todd</t>
  </si>
  <si>
    <t>Barlow</t>
  </si>
  <si>
    <t xml:space="preserve">Bowers </t>
  </si>
  <si>
    <t>McGeachy</t>
  </si>
  <si>
    <t>Hazelden</t>
  </si>
  <si>
    <t>TrecGB</t>
  </si>
  <si>
    <t>L nisbet</t>
  </si>
  <si>
    <t>K Bell</t>
  </si>
  <si>
    <t xml:space="preserve">Ovenstone </t>
  </si>
  <si>
    <t>Bain</t>
  </si>
  <si>
    <t>Barber</t>
  </si>
  <si>
    <t>Clarke Ecosse catering</t>
  </si>
  <si>
    <t>Mageachy</t>
  </si>
  <si>
    <t>Refund nisbet</t>
  </si>
  <si>
    <t xml:space="preserve">Hutchison </t>
  </si>
  <si>
    <t xml:space="preserve">Galloway </t>
  </si>
  <si>
    <t xml:space="preserve">TrecGB </t>
  </si>
  <si>
    <t>Pp Oct 01/01/2021</t>
  </si>
  <si>
    <t>refund Paypal</t>
  </si>
  <si>
    <t>paypal entry</t>
  </si>
  <si>
    <t>carol maclean</t>
  </si>
  <si>
    <t>paypal refund</t>
  </si>
  <si>
    <t>janet mckay camp</t>
  </si>
  <si>
    <t>barlow</t>
  </si>
  <si>
    <t>jen sheen</t>
  </si>
  <si>
    <t>kennedy</t>
  </si>
  <si>
    <t>paypal camp</t>
  </si>
  <si>
    <t>dakota S/shirt</t>
  </si>
  <si>
    <t>macGeachy</t>
  </si>
  <si>
    <t>horse scot memb</t>
  </si>
  <si>
    <t>clark ecosse catering</t>
  </si>
  <si>
    <t>hazelden rosettes</t>
  </si>
  <si>
    <t>SEIB Insurance Holden</t>
  </si>
  <si>
    <t>camp exp</t>
  </si>
  <si>
    <t>camp ins Bell</t>
  </si>
  <si>
    <t>camp fuel</t>
  </si>
  <si>
    <t>campt venue Lindores</t>
  </si>
  <si>
    <t>camp train mcvey</t>
  </si>
  <si>
    <t>camp trainadams</t>
  </si>
  <si>
    <t>cumbernauld</t>
  </si>
  <si>
    <t>inkster train</t>
  </si>
  <si>
    <t>roberts memb</t>
  </si>
  <si>
    <t>Fuller</t>
  </si>
  <si>
    <t>Arnold Clark</t>
  </si>
  <si>
    <t>logue</t>
  </si>
  <si>
    <t>mcdermott</t>
  </si>
  <si>
    <t xml:space="preserve">Trec GB </t>
  </si>
  <si>
    <t>Staward</t>
  </si>
  <si>
    <t>ward</t>
  </si>
  <si>
    <t>sonvico</t>
  </si>
  <si>
    <t>blackwood</t>
  </si>
  <si>
    <t>Equidry sponsor</t>
  </si>
  <si>
    <t>Oban Train</t>
  </si>
  <si>
    <t>Fort Will Train</t>
  </si>
  <si>
    <t>Sauchenhall</t>
  </si>
  <si>
    <t>bowersentry</t>
  </si>
  <si>
    <t>castlecroft loos</t>
  </si>
  <si>
    <t>wallace entry</t>
  </si>
  <si>
    <t>rankin entry</t>
  </si>
  <si>
    <t>TREec GB</t>
  </si>
  <si>
    <t xml:space="preserve">Ovenstone equine </t>
  </si>
  <si>
    <t>Wylupek entry</t>
  </si>
  <si>
    <t>Blanc</t>
  </si>
  <si>
    <t>Nisbet expenses</t>
  </si>
  <si>
    <t>armstrong</t>
  </si>
  <si>
    <t>NE fife RI</t>
  </si>
  <si>
    <t>Hadley</t>
  </si>
  <si>
    <t xml:space="preserve">Gammie </t>
  </si>
  <si>
    <t>Mennie</t>
  </si>
  <si>
    <t>Purves</t>
  </si>
  <si>
    <t>Nisbet trailer</t>
  </si>
  <si>
    <t>y</t>
  </si>
  <si>
    <t>black</t>
  </si>
  <si>
    <t>Insurance Freelance Trainers x 2</t>
  </si>
  <si>
    <t>Income 2021/22</t>
  </si>
  <si>
    <t>Expenses 2021/22</t>
  </si>
  <si>
    <t xml:space="preserve"> Refunds Ovenstone payments</t>
  </si>
  <si>
    <t>Expenses claimed web</t>
  </si>
  <si>
    <t>arnold clark</t>
  </si>
  <si>
    <t xml:space="preserve">camp  exp </t>
  </si>
  <si>
    <t>160 exp Oct</t>
  </si>
  <si>
    <t xml:space="preserve">less </t>
  </si>
  <si>
    <t>surplus 22</t>
  </si>
  <si>
    <t>payments due/ paid in Oct22</t>
  </si>
  <si>
    <t>One Off costs - Trailer Brakes</t>
  </si>
  <si>
    <t>Lyns Brother Labour costs???</t>
  </si>
  <si>
    <t>Trec Scotland Accounts to 30 Sept 2022</t>
  </si>
  <si>
    <t>total</t>
  </si>
  <si>
    <t>online</t>
  </si>
  <si>
    <t>other</t>
  </si>
  <si>
    <t>expenses</t>
  </si>
  <si>
    <t>Prof</t>
  </si>
  <si>
    <t>insurance coach</t>
  </si>
  <si>
    <t>lindsay expenses</t>
  </si>
  <si>
    <t>K A Bell</t>
  </si>
  <si>
    <t>K A Bell web</t>
  </si>
  <si>
    <t>Refunds Ovenstone postponed</t>
  </si>
  <si>
    <t>rothin refund</t>
  </si>
  <si>
    <t>hadley refund</t>
  </si>
  <si>
    <t>bowers refund</t>
  </si>
  <si>
    <t>blanc refund</t>
  </si>
  <si>
    <t>wylupek refund</t>
  </si>
  <si>
    <t>todd refund</t>
  </si>
  <si>
    <t>wallace refund</t>
  </si>
  <si>
    <t>angie refund</t>
  </si>
  <si>
    <t>anna armstrong refund</t>
  </si>
  <si>
    <t>purves refund</t>
  </si>
  <si>
    <t>rankin refund</t>
  </si>
  <si>
    <t>mennie refund</t>
  </si>
  <si>
    <t>janet mckay</t>
  </si>
  <si>
    <t>Auchenbowie venue</t>
  </si>
  <si>
    <t>entry rankin</t>
  </si>
  <si>
    <t>heath</t>
  </si>
  <si>
    <t xml:space="preserve">Thomson </t>
  </si>
  <si>
    <t>Mccarroll</t>
  </si>
  <si>
    <t>logue member</t>
  </si>
  <si>
    <t>Refund paypal</t>
  </si>
  <si>
    <t>Thomson Entry</t>
  </si>
  <si>
    <t>mccarroll</t>
  </si>
  <si>
    <t>cassells</t>
  </si>
  <si>
    <t>trathen</t>
  </si>
  <si>
    <t>Trec GB booking fee</t>
  </si>
  <si>
    <t>paypal entries/ membership</t>
  </si>
  <si>
    <t>Aunchenbowie</t>
  </si>
  <si>
    <t xml:space="preserve">entry </t>
  </si>
  <si>
    <t>entry smith</t>
  </si>
  <si>
    <t>entry lane</t>
  </si>
  <si>
    <t>gammie entry bal</t>
  </si>
  <si>
    <t>membership gammie</t>
  </si>
  <si>
    <t>entry hadley</t>
  </si>
  <si>
    <t>Membership marie waton</t>
  </si>
  <si>
    <t>entry Todd</t>
  </si>
  <si>
    <t>entry still</t>
  </si>
  <si>
    <t>Euroloos Ovenstone comp</t>
  </si>
  <si>
    <t>entry sheen</t>
  </si>
  <si>
    <t>member Mennie</t>
  </si>
  <si>
    <t>entry Mennie</t>
  </si>
  <si>
    <t>Trainer Insurance lorna</t>
  </si>
  <si>
    <t>Trainer Insurance Karen Bell</t>
  </si>
  <si>
    <t>D Smith</t>
  </si>
  <si>
    <t>Membership Patton</t>
  </si>
  <si>
    <t>catering Ovenstone Lyns</t>
  </si>
  <si>
    <t>Rodeo Rhoda</t>
  </si>
  <si>
    <t>Trainer Insurance Jen</t>
  </si>
  <si>
    <t>Exp Ovenstone Karen W</t>
  </si>
  <si>
    <t>Exp Ovenstone Lorna</t>
  </si>
  <si>
    <t>Ovenstone exp Karen B Jud Lunch</t>
  </si>
  <si>
    <t>Ovenstone equine venue</t>
  </si>
  <si>
    <t>Horse Scotland Membership</t>
  </si>
  <si>
    <t>Trec GB Comp Fee</t>
  </si>
  <si>
    <t>sauch</t>
  </si>
  <si>
    <t>sauch venue Kirsty Logue</t>
  </si>
  <si>
    <t>Nest train Jen Roy</t>
  </si>
  <si>
    <t>Trec GB 30 July</t>
  </si>
  <si>
    <t>Trec GB 31 July</t>
  </si>
  <si>
    <t>s auch Paypal entries</t>
  </si>
  <si>
    <t>Rhoda Sauchenhall trainer</t>
  </si>
  <si>
    <t>funds raiser Jen</t>
  </si>
  <si>
    <t xml:space="preserve">K A Bell expenses </t>
  </si>
  <si>
    <t>K A Bell reg 123</t>
  </si>
  <si>
    <t>claire wallace entry Ovenstone</t>
  </si>
  <si>
    <t>rothin entry Ovenstone</t>
  </si>
  <si>
    <t>01/11/22</t>
  </si>
  <si>
    <t>Winter events</t>
  </si>
  <si>
    <t>Ovenstone April</t>
  </si>
  <si>
    <t>Sauchenhall Training</t>
  </si>
  <si>
    <t>membership  included in entries</t>
  </si>
  <si>
    <t>sponsorship Jen and Rodeo</t>
  </si>
  <si>
    <t>£286 pp might shop around a bit more</t>
  </si>
  <si>
    <t>deficit 2023.</t>
  </si>
  <si>
    <t>30 members</t>
  </si>
  <si>
    <t xml:space="preserve">Insurance Freelance Trainers </t>
  </si>
  <si>
    <t>expenditure</t>
  </si>
  <si>
    <t>Trec Scotland 30 Sept 2023</t>
  </si>
  <si>
    <t>Income 2022/23</t>
  </si>
  <si>
    <t>Expenses 2022/23</t>
  </si>
  <si>
    <t>end of year funds £0 Sept 2023</t>
  </si>
  <si>
    <t>Bank Balance at 01 Oct 2022</t>
  </si>
  <si>
    <t xml:space="preserve">Outstanding Invoices </t>
  </si>
  <si>
    <t xml:space="preserve">Trustee Insurance </t>
  </si>
  <si>
    <t>Assets Trailer</t>
  </si>
  <si>
    <t>Equipment</t>
  </si>
  <si>
    <t>maintenance</t>
  </si>
  <si>
    <t>repair replace.</t>
  </si>
  <si>
    <t>Current</t>
  </si>
  <si>
    <t>First Aid at work</t>
  </si>
  <si>
    <t>Judge</t>
  </si>
  <si>
    <t>Trainee judge</t>
  </si>
  <si>
    <t>TD</t>
  </si>
  <si>
    <t>Trainee TD</t>
  </si>
  <si>
    <t>Name</t>
  </si>
  <si>
    <t>Yes</t>
  </si>
  <si>
    <t>no</t>
  </si>
  <si>
    <t>Karen Bell</t>
  </si>
  <si>
    <t>Karen Waite</t>
  </si>
  <si>
    <t>Debbie HT</t>
  </si>
  <si>
    <t>Lynsey Nesbit</t>
  </si>
  <si>
    <t>Roz Black</t>
  </si>
  <si>
    <t>David HT</t>
  </si>
  <si>
    <t>L</t>
  </si>
  <si>
    <t>N</t>
  </si>
  <si>
    <t>Y</t>
  </si>
  <si>
    <t>Doctor - beat that!</t>
  </si>
  <si>
    <t>Oustanding invoices due by 30 Sept - not presented to Bank until October</t>
  </si>
  <si>
    <t>Trec GB Club Fees</t>
  </si>
  <si>
    <t>SEIB Trustees Insurance</t>
  </si>
  <si>
    <t>Oct 23</t>
  </si>
  <si>
    <t>Trec GB  Comp Booking</t>
  </si>
  <si>
    <t>Shorthose Mebership</t>
  </si>
  <si>
    <t>Macintosh Entry</t>
  </si>
  <si>
    <t>Ormiston Entry</t>
  </si>
  <si>
    <t>Logue Entry</t>
  </si>
  <si>
    <t>Craig</t>
  </si>
  <si>
    <t>123 Web  refund K A Bell</t>
  </si>
  <si>
    <t>McGinty  entry</t>
  </si>
  <si>
    <t>Craig Entry</t>
  </si>
  <si>
    <t>123 Web</t>
  </si>
  <si>
    <t>Trec GB comp Fees</t>
  </si>
  <si>
    <t>Horse Scot  Membership</t>
  </si>
  <si>
    <t>Trec GB Annual Membership Fee</t>
  </si>
  <si>
    <t>Oct 24</t>
  </si>
  <si>
    <t>Nov 24</t>
  </si>
  <si>
    <t>Paypal Entries</t>
  </si>
  <si>
    <t>Bank</t>
  </si>
  <si>
    <t>Paypal Membership Entries</t>
  </si>
  <si>
    <t>Apr</t>
  </si>
  <si>
    <t>Sept 25</t>
  </si>
  <si>
    <t>membership volunteer rates</t>
  </si>
  <si>
    <t xml:space="preserve">Paypal Balance </t>
  </si>
  <si>
    <t>Bank Cfwd at Oct 2024</t>
  </si>
  <si>
    <t>Totals</t>
  </si>
  <si>
    <t xml:space="preserve">deposits </t>
  </si>
  <si>
    <t>Paypal receipts from 2024 - Entries  £276.36 to Bank</t>
  </si>
  <si>
    <t>Paypal receipts from 2024 - Membership £39.52 to 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</si>
</sst>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£-809]#,##0.00"/>
    <numFmt numFmtId="165" formatCode="mmmm"/>
    <numFmt numFmtId="166" formatCode="mmm\ d"/>
    <numFmt numFmtId="167" formatCode="mmm\ yy"/>
    <numFmt numFmtId="168" formatCode="d/m/yy"/>
    <numFmt numFmtId="169" formatCode="d/m/yy\ h:mm:ss"/>
  </numFmts>
  <fonts count="10">
    <font>
      <sz val="11"/>
      <color indexed="8"/>
      <name val="Calibri"/>
    </font>
    <font>
      <sz val="14"/>
      <color indexed="8"/>
      <name val="Calibri"/>
      <family val="2"/>
    </font>
    <font>
      <b/>
      <sz val="11"/>
      <color indexed="8"/>
      <name val="Calibri"/>
      <family val="2"/>
    </font>
    <font>
      <sz val="14"/>
      <color indexed="8"/>
      <name val="Calibri"/>
      <family val="2"/>
    </font>
    <font>
      <sz val="11"/>
      <color indexed="8"/>
      <name val="Helvetica Neue"/>
    </font>
    <font>
      <sz val="11"/>
      <color indexed="32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4"/>
      <color rgb="FF000000"/>
      <name val="Calibri"/>
      <family val="2"/>
    </font>
    <font>
      <sz val="8"/>
      <name val="Calibri"/>
    </font>
  </fonts>
  <fills count="20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18"/>
        <bgColor auto="1"/>
      </patternFill>
    </fill>
    <fill>
      <patternFill patternType="solid">
        <fgColor indexed="20"/>
        <bgColor auto="1"/>
      </patternFill>
    </fill>
    <fill>
      <patternFill patternType="solid">
        <fgColor indexed="21"/>
        <bgColor auto="1"/>
      </patternFill>
    </fill>
    <fill>
      <patternFill patternType="solid">
        <fgColor indexed="22"/>
        <bgColor auto="1"/>
      </patternFill>
    </fill>
    <fill>
      <patternFill patternType="solid">
        <fgColor indexed="23"/>
        <bgColor auto="1"/>
      </patternFill>
    </fill>
    <fill>
      <patternFill patternType="solid">
        <fgColor indexed="24"/>
        <bgColor auto="1"/>
      </patternFill>
    </fill>
    <fill>
      <patternFill patternType="solid">
        <fgColor indexed="25"/>
        <bgColor auto="1"/>
      </patternFill>
    </fill>
    <fill>
      <patternFill patternType="solid">
        <fgColor indexed="26"/>
        <bgColor auto="1"/>
      </patternFill>
    </fill>
    <fill>
      <patternFill patternType="solid">
        <fgColor indexed="27"/>
        <bgColor auto="1"/>
      </patternFill>
    </fill>
    <fill>
      <patternFill patternType="solid">
        <fgColor indexed="29"/>
        <bgColor auto="1"/>
      </patternFill>
    </fill>
    <fill>
      <patternFill patternType="solid">
        <fgColor indexed="30"/>
        <bgColor auto="1"/>
      </patternFill>
    </fill>
    <fill>
      <patternFill patternType="solid">
        <fgColor indexed="31"/>
        <bgColor auto="1"/>
      </patternFill>
    </fill>
    <fill>
      <patternFill patternType="solid">
        <fgColor rgb="FFFFFF00"/>
        <bgColor indexed="64"/>
      </patternFill>
    </fill>
  </fills>
  <borders count="56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1"/>
      </left>
      <right style="thin">
        <color indexed="13"/>
      </right>
      <top style="thin">
        <color indexed="11"/>
      </top>
      <bottom style="thin">
        <color indexed="10"/>
      </bottom>
      <diagonal/>
    </border>
    <border>
      <left style="thin">
        <color indexed="13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0"/>
      </left>
      <right style="thin">
        <color indexed="13"/>
      </right>
      <top style="thin">
        <color indexed="10"/>
      </top>
      <bottom style="thin">
        <color indexed="10"/>
      </bottom>
      <diagonal/>
    </border>
    <border>
      <left style="thin">
        <color indexed="13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3"/>
      </right>
      <top style="thin">
        <color indexed="11"/>
      </top>
      <bottom style="thin">
        <color indexed="11"/>
      </bottom>
      <diagonal/>
    </border>
    <border>
      <left style="thin">
        <color indexed="13"/>
      </left>
      <right style="thin">
        <color indexed="10"/>
      </right>
      <top style="thin">
        <color indexed="11"/>
      </top>
      <bottom style="thin">
        <color indexed="11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7"/>
      </right>
      <top style="thin">
        <color indexed="11"/>
      </top>
      <bottom style="thin">
        <color indexed="11"/>
      </bottom>
      <diagonal/>
    </border>
    <border>
      <left style="thin">
        <color indexed="17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3"/>
      </right>
      <top style="thin">
        <color indexed="11"/>
      </top>
      <bottom style="thin">
        <color indexed="10"/>
      </bottom>
      <diagonal/>
    </border>
    <border>
      <left style="thin">
        <color indexed="19"/>
      </left>
      <right/>
      <top style="thin">
        <color indexed="19"/>
      </top>
      <bottom style="thin">
        <color indexed="11"/>
      </bottom>
      <diagonal/>
    </border>
    <border>
      <left/>
      <right/>
      <top style="thin">
        <color indexed="19"/>
      </top>
      <bottom style="thin">
        <color indexed="11"/>
      </bottom>
      <diagonal/>
    </border>
    <border>
      <left/>
      <right style="thin">
        <color indexed="19"/>
      </right>
      <top style="thin">
        <color indexed="19"/>
      </top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/>
      <diagonal/>
    </border>
    <border>
      <left/>
      <right/>
      <top style="thin">
        <color indexed="11"/>
      </top>
      <bottom/>
      <diagonal/>
    </border>
    <border>
      <left/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/>
      <bottom style="thin">
        <color indexed="17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7"/>
      </bottom>
      <diagonal/>
    </border>
    <border>
      <left style="thin">
        <color indexed="11"/>
      </left>
      <right style="thin">
        <color indexed="17"/>
      </right>
      <top style="thin">
        <color indexed="17"/>
      </top>
      <bottom style="thin">
        <color indexed="11"/>
      </bottom>
      <diagonal/>
    </border>
    <border>
      <left style="thin">
        <color indexed="17"/>
      </left>
      <right style="thin">
        <color indexed="11"/>
      </right>
      <top style="thin">
        <color indexed="17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7"/>
      </top>
      <bottom style="thin">
        <color indexed="11"/>
      </bottom>
      <diagonal/>
    </border>
    <border>
      <left style="thin">
        <color indexed="19"/>
      </left>
      <right/>
      <top style="thin">
        <color indexed="19"/>
      </top>
      <bottom/>
      <diagonal/>
    </border>
    <border>
      <left/>
      <right/>
      <top style="thin">
        <color indexed="19"/>
      </top>
      <bottom/>
      <diagonal/>
    </border>
    <border>
      <left/>
      <right style="thin">
        <color indexed="19"/>
      </right>
      <top style="thin">
        <color indexed="19"/>
      </top>
      <bottom style="thin">
        <color indexed="19"/>
      </bottom>
      <diagonal/>
    </border>
    <border>
      <left style="thin">
        <color indexed="19"/>
      </left>
      <right style="thin">
        <color indexed="19"/>
      </right>
      <top style="thin">
        <color indexed="19"/>
      </top>
      <bottom style="thin">
        <color indexed="19"/>
      </bottom>
      <diagonal/>
    </border>
    <border>
      <left style="thin">
        <color indexed="19"/>
      </left>
      <right style="thin">
        <color indexed="19"/>
      </right>
      <top/>
      <bottom style="thin">
        <color indexed="19"/>
      </bottom>
      <diagonal/>
    </border>
    <border>
      <left style="thin">
        <color indexed="19"/>
      </left>
      <right style="thin">
        <color indexed="19"/>
      </right>
      <top style="thin">
        <color indexed="19"/>
      </top>
      <bottom/>
      <diagonal/>
    </border>
    <border>
      <left style="thin">
        <color indexed="19"/>
      </left>
      <right/>
      <top style="thin">
        <color indexed="19"/>
      </top>
      <bottom style="thin">
        <color indexed="19"/>
      </bottom>
      <diagonal/>
    </border>
    <border>
      <left/>
      <right/>
      <top/>
      <bottom/>
      <diagonal/>
    </border>
    <border>
      <left style="thin">
        <color indexed="19"/>
      </left>
      <right style="thin">
        <color indexed="19"/>
      </right>
      <top style="thin">
        <color indexed="19"/>
      </top>
      <bottom style="medium">
        <color indexed="28"/>
      </bottom>
      <diagonal/>
    </border>
    <border>
      <left style="thin">
        <color indexed="19"/>
      </left>
      <right style="medium">
        <color indexed="28"/>
      </right>
      <top style="thin">
        <color indexed="19"/>
      </top>
      <bottom style="thin">
        <color indexed="19"/>
      </bottom>
      <diagonal/>
    </border>
    <border>
      <left style="medium">
        <color indexed="28"/>
      </left>
      <right style="medium">
        <color indexed="28"/>
      </right>
      <top style="medium">
        <color indexed="28"/>
      </top>
      <bottom style="medium">
        <color indexed="28"/>
      </bottom>
      <diagonal/>
    </border>
    <border>
      <left style="medium">
        <color indexed="28"/>
      </left>
      <right style="thin">
        <color indexed="19"/>
      </right>
      <top style="thin">
        <color indexed="19"/>
      </top>
      <bottom style="thin">
        <color indexed="19"/>
      </bottom>
      <diagonal/>
    </border>
    <border>
      <left style="thin">
        <color indexed="19"/>
      </left>
      <right style="thin">
        <color indexed="19"/>
      </right>
      <top style="medium">
        <color indexed="28"/>
      </top>
      <bottom style="thin">
        <color indexed="19"/>
      </bottom>
      <diagonal/>
    </border>
    <border>
      <left/>
      <right/>
      <top/>
      <bottom style="thin">
        <color indexed="19"/>
      </bottom>
      <diagonal/>
    </border>
    <border>
      <left style="thin">
        <color indexed="19"/>
      </left>
      <right/>
      <top/>
      <bottom/>
      <diagonal/>
    </border>
    <border>
      <left/>
      <right style="thin">
        <color indexed="19"/>
      </right>
      <top/>
      <bottom style="thin">
        <color indexed="19"/>
      </bottom>
      <diagonal/>
    </border>
    <border>
      <left style="thin">
        <color indexed="19"/>
      </left>
      <right/>
      <top/>
      <bottom style="thin">
        <color indexed="19"/>
      </bottom>
      <diagonal/>
    </border>
    <border>
      <left/>
      <right style="thin">
        <color indexed="19"/>
      </right>
      <top style="thin">
        <color indexed="19"/>
      </top>
      <bottom/>
      <diagonal/>
    </border>
    <border>
      <left style="thin">
        <color indexed="19"/>
      </left>
      <right style="thin">
        <color indexed="19"/>
      </right>
      <top/>
      <bottom/>
      <diagonal/>
    </border>
    <border>
      <left/>
      <right/>
      <top style="thin">
        <color indexed="19"/>
      </top>
      <bottom style="thin">
        <color indexed="19"/>
      </bottom>
      <diagonal/>
    </border>
    <border>
      <left style="thin">
        <color indexed="13"/>
      </left>
      <right style="thin">
        <color indexed="10"/>
      </right>
      <top/>
      <bottom/>
      <diagonal/>
    </border>
    <border>
      <left/>
      <right/>
      <top style="thin">
        <color indexed="11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/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</borders>
  <cellStyleXfs count="1">
    <xf numFmtId="0" fontId="0" fillId="0" borderId="0" applyNumberFormat="0" applyFill="0" applyBorder="0" applyProtection="0"/>
  </cellStyleXfs>
  <cellXfs count="233">
    <xf numFmtId="0" fontId="0" fillId="0" borderId="0" xfId="0"/>
    <xf numFmtId="0" fontId="0" fillId="0" borderId="0" xfId="0" applyNumberFormat="1"/>
    <xf numFmtId="0" fontId="0" fillId="2" borderId="1" xfId="0" applyFill="1" applyBorder="1"/>
    <xf numFmtId="49" fontId="2" fillId="3" borderId="2" xfId="0" applyNumberFormat="1" applyFont="1" applyFill="1" applyBorder="1" applyAlignment="1">
      <alignment horizontal="center"/>
    </xf>
    <xf numFmtId="49" fontId="2" fillId="3" borderId="3" xfId="0" applyNumberFormat="1" applyFont="1" applyFill="1" applyBorder="1"/>
    <xf numFmtId="49" fontId="2" fillId="3" borderId="4" xfId="0" applyNumberFormat="1" applyFont="1" applyFill="1" applyBorder="1" applyAlignment="1">
      <alignment horizontal="center"/>
    </xf>
    <xf numFmtId="49" fontId="2" fillId="3" borderId="4" xfId="0" applyNumberFormat="1" applyFont="1" applyFill="1" applyBorder="1" applyAlignment="1">
      <alignment horizontal="center" wrapText="1"/>
    </xf>
    <xf numFmtId="164" fontId="2" fillId="3" borderId="4" xfId="0" applyNumberFormat="1" applyFont="1" applyFill="1" applyBorder="1" applyAlignment="1">
      <alignment horizontal="center"/>
    </xf>
    <xf numFmtId="0" fontId="0" fillId="4" borderId="5" xfId="0" applyFill="1" applyBorder="1"/>
    <xf numFmtId="0" fontId="0" fillId="4" borderId="6" xfId="0" applyFill="1" applyBorder="1"/>
    <xf numFmtId="49" fontId="0" fillId="5" borderId="7" xfId="0" applyNumberFormat="1" applyFill="1" applyBorder="1"/>
    <xf numFmtId="0" fontId="0" fillId="0" borderId="8" xfId="0" applyBorder="1"/>
    <xf numFmtId="0" fontId="0" fillId="0" borderId="9" xfId="0" applyBorder="1"/>
    <xf numFmtId="0" fontId="0" fillId="0" borderId="9" xfId="0" applyNumberFormat="1" applyBorder="1"/>
    <xf numFmtId="0" fontId="0" fillId="0" borderId="4" xfId="0" applyBorder="1"/>
    <xf numFmtId="49" fontId="0" fillId="0" borderId="8" xfId="0" applyNumberFormat="1" applyBorder="1"/>
    <xf numFmtId="0" fontId="0" fillId="5" borderId="7" xfId="0" applyFill="1" applyBorder="1"/>
    <xf numFmtId="49" fontId="0" fillId="0" borderId="9" xfId="0" applyNumberFormat="1" applyBorder="1"/>
    <xf numFmtId="49" fontId="0" fillId="0" borderId="9" xfId="0" applyNumberFormat="1" applyBorder="1" applyAlignment="1">
      <alignment wrapText="1"/>
    </xf>
    <xf numFmtId="165" fontId="0" fillId="5" borderId="7" xfId="0" applyNumberFormat="1" applyFill="1" applyBorder="1"/>
    <xf numFmtId="166" fontId="0" fillId="5" borderId="7" xfId="0" applyNumberFormat="1" applyFill="1" applyBorder="1"/>
    <xf numFmtId="167" fontId="0" fillId="5" borderId="7" xfId="0" applyNumberFormat="1" applyFill="1" applyBorder="1"/>
    <xf numFmtId="49" fontId="2" fillId="3" borderId="10" xfId="0" applyNumberFormat="1" applyFont="1" applyFill="1" applyBorder="1" applyAlignment="1">
      <alignment horizontal="center"/>
    </xf>
    <xf numFmtId="49" fontId="2" fillId="3" borderId="11" xfId="0" applyNumberFormat="1" applyFont="1" applyFill="1" applyBorder="1"/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wrapText="1"/>
    </xf>
    <xf numFmtId="164" fontId="2" fillId="3" borderId="12" xfId="0" applyNumberFormat="1" applyFont="1" applyFill="1" applyBorder="1" applyAlignment="1">
      <alignment horizontal="center"/>
    </xf>
    <xf numFmtId="168" fontId="0" fillId="6" borderId="13" xfId="0" applyNumberFormat="1" applyFill="1" applyBorder="1"/>
    <xf numFmtId="49" fontId="0" fillId="0" borderId="14" xfId="0" applyNumberFormat="1" applyBorder="1"/>
    <xf numFmtId="0" fontId="0" fillId="0" borderId="6" xfId="0" applyBorder="1"/>
    <xf numFmtId="0" fontId="0" fillId="0" borderId="15" xfId="0" applyNumberFormat="1" applyBorder="1"/>
    <xf numFmtId="0" fontId="0" fillId="0" borderId="6" xfId="0" applyNumberFormat="1" applyBorder="1"/>
    <xf numFmtId="0" fontId="0" fillId="5" borderId="16" xfId="0" applyFill="1" applyBorder="1"/>
    <xf numFmtId="0" fontId="0" fillId="0" borderId="3" xfId="0" applyBorder="1"/>
    <xf numFmtId="0" fontId="0" fillId="0" borderId="4" xfId="0" applyNumberFormat="1" applyBorder="1"/>
    <xf numFmtId="168" fontId="0" fillId="5" borderId="7" xfId="0" applyNumberFormat="1" applyFill="1" applyBorder="1"/>
    <xf numFmtId="0" fontId="0" fillId="0" borderId="8" xfId="0" applyNumberFormat="1" applyBorder="1"/>
    <xf numFmtId="49" fontId="0" fillId="5" borderId="7" xfId="0" applyNumberFormat="1" applyFill="1" applyBorder="1" applyAlignment="1">
      <alignment wrapText="1"/>
    </xf>
    <xf numFmtId="49" fontId="2" fillId="3" borderId="20" xfId="0" applyNumberFormat="1" applyFont="1" applyFill="1" applyBorder="1" applyAlignment="1">
      <alignment horizontal="center"/>
    </xf>
    <xf numFmtId="49" fontId="2" fillId="3" borderId="21" xfId="0" applyNumberFormat="1" applyFont="1" applyFill="1" applyBorder="1"/>
    <xf numFmtId="49" fontId="2" fillId="3" borderId="21" xfId="0" applyNumberFormat="1" applyFont="1" applyFill="1" applyBorder="1" applyAlignment="1">
      <alignment horizontal="center"/>
    </xf>
    <xf numFmtId="49" fontId="2" fillId="3" borderId="21" xfId="0" applyNumberFormat="1" applyFont="1" applyFill="1" applyBorder="1" applyAlignment="1">
      <alignment horizontal="center" wrapText="1"/>
    </xf>
    <xf numFmtId="164" fontId="2" fillId="3" borderId="21" xfId="0" applyNumberFormat="1" applyFont="1" applyFill="1" applyBorder="1" applyAlignment="1">
      <alignment horizontal="center"/>
    </xf>
    <xf numFmtId="0" fontId="0" fillId="4" borderId="22" xfId="0" applyFill="1" applyBorder="1"/>
    <xf numFmtId="0" fontId="0" fillId="4" borderId="23" xfId="0" applyFill="1" applyBorder="1"/>
    <xf numFmtId="0" fontId="0" fillId="4" borderId="24" xfId="0" applyFill="1" applyBorder="1"/>
    <xf numFmtId="14" fontId="0" fillId="6" borderId="25" xfId="0" applyNumberFormat="1" applyFill="1" applyBorder="1"/>
    <xf numFmtId="49" fontId="0" fillId="7" borderId="26" xfId="0" applyNumberFormat="1" applyFill="1" applyBorder="1"/>
    <xf numFmtId="0" fontId="0" fillId="7" borderId="27" xfId="0" applyNumberFormat="1" applyFill="1" applyBorder="1"/>
    <xf numFmtId="0" fontId="0" fillId="7" borderId="27" xfId="0" applyFill="1" applyBorder="1"/>
    <xf numFmtId="49" fontId="0" fillId="6" borderId="13" xfId="0" applyNumberFormat="1" applyFill="1" applyBorder="1"/>
    <xf numFmtId="49" fontId="0" fillId="7" borderId="14" xfId="0" applyNumberFormat="1" applyFill="1" applyBorder="1"/>
    <xf numFmtId="0" fontId="0" fillId="7" borderId="6" xfId="0" applyNumberFormat="1" applyFill="1" applyBorder="1"/>
    <xf numFmtId="0" fontId="0" fillId="7" borderId="6" xfId="0" applyFill="1" applyBorder="1"/>
    <xf numFmtId="14" fontId="0" fillId="6" borderId="13" xfId="0" applyNumberFormat="1" applyFill="1" applyBorder="1"/>
    <xf numFmtId="169" fontId="0" fillId="6" borderId="13" xfId="0" applyNumberFormat="1" applyFill="1" applyBorder="1"/>
    <xf numFmtId="0" fontId="0" fillId="6" borderId="13" xfId="0" applyFill="1" applyBorder="1"/>
    <xf numFmtId="0" fontId="0" fillId="7" borderId="14" xfId="0" applyFill="1" applyBorder="1"/>
    <xf numFmtId="49" fontId="2" fillId="3" borderId="28" xfId="0" applyNumberFormat="1" applyFont="1" applyFill="1" applyBorder="1" applyAlignment="1">
      <alignment horizontal="center"/>
    </xf>
    <xf numFmtId="49" fontId="2" fillId="3" borderId="29" xfId="0" applyNumberFormat="1" applyFont="1" applyFill="1" applyBorder="1"/>
    <xf numFmtId="49" fontId="2" fillId="3" borderId="29" xfId="0" applyNumberFormat="1" applyFont="1" applyFill="1" applyBorder="1" applyAlignment="1">
      <alignment horizontal="center"/>
    </xf>
    <xf numFmtId="49" fontId="2" fillId="3" borderId="29" xfId="0" applyNumberFormat="1" applyFont="1" applyFill="1" applyBorder="1" applyAlignment="1">
      <alignment horizontal="center" wrapText="1"/>
    </xf>
    <xf numFmtId="164" fontId="2" fillId="3" borderId="29" xfId="0" applyNumberFormat="1" applyFont="1" applyFill="1" applyBorder="1" applyAlignment="1">
      <alignment horizontal="center"/>
    </xf>
    <xf numFmtId="0" fontId="0" fillId="7" borderId="30" xfId="0" applyFill="1" applyBorder="1"/>
    <xf numFmtId="0" fontId="0" fillId="7" borderId="31" xfId="0" applyFill="1" applyBorder="1"/>
    <xf numFmtId="14" fontId="2" fillId="7" borderId="32" xfId="0" applyNumberFormat="1" applyFont="1" applyFill="1" applyBorder="1" applyAlignment="1">
      <alignment horizontal="center"/>
    </xf>
    <xf numFmtId="49" fontId="2" fillId="7" borderId="32" xfId="0" applyNumberFormat="1" applyFont="1" applyFill="1" applyBorder="1"/>
    <xf numFmtId="164" fontId="2" fillId="7" borderId="32" xfId="0" applyNumberFormat="1" applyFont="1" applyFill="1" applyBorder="1" applyAlignment="1">
      <alignment horizontal="center"/>
    </xf>
    <xf numFmtId="164" fontId="2" fillId="7" borderId="32" xfId="0" applyNumberFormat="1" applyFont="1" applyFill="1" applyBorder="1" applyAlignment="1">
      <alignment horizontal="center" wrapText="1"/>
    </xf>
    <xf numFmtId="164" fontId="0" fillId="7" borderId="32" xfId="0" applyNumberFormat="1" applyFill="1" applyBorder="1" applyAlignment="1">
      <alignment horizontal="center"/>
    </xf>
    <xf numFmtId="14" fontId="0" fillId="7" borderId="31" xfId="0" applyNumberFormat="1" applyFill="1" applyBorder="1" applyAlignment="1">
      <alignment horizontal="center"/>
    </xf>
    <xf numFmtId="49" fontId="0" fillId="7" borderId="31" xfId="0" applyNumberFormat="1" applyFill="1" applyBorder="1"/>
    <xf numFmtId="164" fontId="0" fillId="7" borderId="31" xfId="0" applyNumberFormat="1" applyFill="1" applyBorder="1" applyAlignment="1">
      <alignment horizontal="center"/>
    </xf>
    <xf numFmtId="164" fontId="0" fillId="7" borderId="31" xfId="0" applyNumberFormat="1" applyFill="1" applyBorder="1" applyAlignment="1">
      <alignment horizontal="center" wrapText="1"/>
    </xf>
    <xf numFmtId="49" fontId="0" fillId="7" borderId="31" xfId="0" applyNumberFormat="1" applyFill="1" applyBorder="1" applyAlignment="1">
      <alignment horizontal="center"/>
    </xf>
    <xf numFmtId="49" fontId="2" fillId="7" borderId="31" xfId="0" applyNumberFormat="1" applyFont="1" applyFill="1" applyBorder="1" applyAlignment="1">
      <alignment horizontal="center"/>
    </xf>
    <xf numFmtId="4" fontId="0" fillId="7" borderId="33" xfId="0" applyNumberFormat="1" applyFill="1" applyBorder="1" applyAlignment="1">
      <alignment horizontal="center"/>
    </xf>
    <xf numFmtId="0" fontId="0" fillId="7" borderId="34" xfId="0" applyFill="1" applyBorder="1"/>
    <xf numFmtId="4" fontId="0" fillId="8" borderId="35" xfId="0" applyNumberFormat="1" applyFill="1" applyBorder="1" applyAlignment="1">
      <alignment horizontal="center"/>
    </xf>
    <xf numFmtId="49" fontId="0" fillId="7" borderId="30" xfId="0" applyNumberFormat="1" applyFill="1" applyBorder="1"/>
    <xf numFmtId="4" fontId="0" fillId="9" borderId="35" xfId="0" applyNumberFormat="1" applyFill="1" applyBorder="1" applyAlignment="1">
      <alignment horizontal="center"/>
    </xf>
    <xf numFmtId="4" fontId="0" fillId="10" borderId="35" xfId="0" applyNumberFormat="1" applyFill="1" applyBorder="1" applyAlignment="1">
      <alignment horizontal="center"/>
    </xf>
    <xf numFmtId="4" fontId="0" fillId="11" borderId="35" xfId="0" applyNumberFormat="1" applyFill="1" applyBorder="1" applyAlignment="1">
      <alignment horizontal="center"/>
    </xf>
    <xf numFmtId="0" fontId="0" fillId="7" borderId="32" xfId="0" applyFill="1" applyBorder="1" applyAlignment="1">
      <alignment horizontal="center"/>
    </xf>
    <xf numFmtId="0" fontId="2" fillId="7" borderId="31" xfId="0" applyFont="1" applyFill="1" applyBorder="1" applyAlignment="1">
      <alignment horizontal="center"/>
    </xf>
    <xf numFmtId="0" fontId="0" fillId="7" borderId="33" xfId="0" applyFill="1" applyBorder="1" applyAlignment="1">
      <alignment horizontal="center"/>
    </xf>
    <xf numFmtId="164" fontId="0" fillId="12" borderId="35" xfId="0" applyNumberFormat="1" applyFill="1" applyBorder="1" applyAlignment="1">
      <alignment horizontal="center"/>
    </xf>
    <xf numFmtId="4" fontId="0" fillId="7" borderId="31" xfId="0" applyNumberFormat="1" applyFill="1" applyBorder="1" applyAlignment="1">
      <alignment horizontal="center"/>
    </xf>
    <xf numFmtId="164" fontId="0" fillId="13" borderId="35" xfId="0" applyNumberFormat="1" applyFill="1" applyBorder="1" applyAlignment="1">
      <alignment horizontal="center"/>
    </xf>
    <xf numFmtId="164" fontId="0" fillId="14" borderId="35" xfId="0" applyNumberFormat="1" applyFill="1" applyBorder="1" applyAlignment="1">
      <alignment horizontal="center"/>
    </xf>
    <xf numFmtId="164" fontId="0" fillId="15" borderId="31" xfId="0" applyNumberFormat="1" applyFill="1" applyBorder="1" applyAlignment="1">
      <alignment horizontal="center"/>
    </xf>
    <xf numFmtId="0" fontId="0" fillId="7" borderId="32" xfId="0" applyFill="1" applyBorder="1"/>
    <xf numFmtId="49" fontId="0" fillId="7" borderId="36" xfId="0" applyNumberFormat="1" applyFill="1" applyBorder="1"/>
    <xf numFmtId="14" fontId="0" fillId="7" borderId="37" xfId="0" applyNumberFormat="1" applyFill="1" applyBorder="1" applyAlignment="1">
      <alignment horizontal="center"/>
    </xf>
    <xf numFmtId="49" fontId="0" fillId="7" borderId="38" xfId="0" applyNumberFormat="1" applyFill="1" applyBorder="1"/>
    <xf numFmtId="164" fontId="0" fillId="7" borderId="39" xfId="0" applyNumberFormat="1" applyFill="1" applyBorder="1" applyAlignment="1">
      <alignment horizontal="center"/>
    </xf>
    <xf numFmtId="49" fontId="0" fillId="7" borderId="40" xfId="0" applyNumberFormat="1" applyFill="1" applyBorder="1"/>
    <xf numFmtId="4" fontId="0" fillId="15" borderId="31" xfId="0" applyNumberFormat="1" applyFill="1" applyBorder="1" applyAlignment="1">
      <alignment horizontal="center"/>
    </xf>
    <xf numFmtId="49" fontId="0" fillId="7" borderId="31" xfId="0" applyNumberFormat="1" applyFill="1" applyBorder="1" applyAlignment="1">
      <alignment horizontal="center" wrapText="1"/>
    </xf>
    <xf numFmtId="164" fontId="2" fillId="7" borderId="31" xfId="0" applyNumberFormat="1" applyFont="1" applyFill="1" applyBorder="1" applyAlignment="1">
      <alignment horizontal="center"/>
    </xf>
    <xf numFmtId="0" fontId="0" fillId="7" borderId="31" xfId="0" applyFill="1" applyBorder="1" applyAlignment="1">
      <alignment horizontal="center"/>
    </xf>
    <xf numFmtId="164" fontId="0" fillId="16" borderId="31" xfId="0" applyNumberFormat="1" applyFill="1" applyBorder="1" applyAlignment="1">
      <alignment horizontal="center"/>
    </xf>
    <xf numFmtId="164" fontId="0" fillId="7" borderId="33" xfId="0" applyNumberFormat="1" applyFill="1" applyBorder="1" applyAlignment="1">
      <alignment horizontal="center"/>
    </xf>
    <xf numFmtId="164" fontId="0" fillId="7" borderId="34" xfId="0" applyNumberFormat="1" applyFill="1" applyBorder="1" applyAlignment="1">
      <alignment horizontal="center"/>
    </xf>
    <xf numFmtId="164" fontId="0" fillId="17" borderId="35" xfId="0" applyNumberFormat="1" applyFill="1" applyBorder="1" applyAlignment="1">
      <alignment horizontal="center"/>
    </xf>
    <xf numFmtId="164" fontId="0" fillId="8" borderId="35" xfId="0" applyNumberFormat="1" applyFill="1" applyBorder="1" applyAlignment="1">
      <alignment horizontal="center"/>
    </xf>
    <xf numFmtId="164" fontId="0" fillId="18" borderId="35" xfId="0" applyNumberFormat="1" applyFill="1" applyBorder="1" applyAlignment="1">
      <alignment horizontal="center"/>
    </xf>
    <xf numFmtId="164" fontId="0" fillId="7" borderId="30" xfId="0" applyNumberFormat="1" applyFill="1" applyBorder="1" applyAlignment="1">
      <alignment horizontal="center"/>
    </xf>
    <xf numFmtId="164" fontId="0" fillId="17" borderId="41" xfId="0" applyNumberFormat="1" applyFill="1" applyBorder="1" applyAlignment="1">
      <alignment horizontal="center"/>
    </xf>
    <xf numFmtId="164" fontId="0" fillId="8" borderId="41" xfId="0" applyNumberFormat="1" applyFill="1" applyBorder="1" applyAlignment="1">
      <alignment horizontal="center"/>
    </xf>
    <xf numFmtId="164" fontId="0" fillId="18" borderId="41" xfId="0" applyNumberFormat="1" applyFill="1" applyBorder="1" applyAlignment="1">
      <alignment horizontal="center"/>
    </xf>
    <xf numFmtId="14" fontId="0" fillId="7" borderId="32" xfId="0" applyNumberFormat="1" applyFill="1" applyBorder="1" applyAlignment="1">
      <alignment horizontal="center"/>
    </xf>
    <xf numFmtId="49" fontId="0" fillId="7" borderId="32" xfId="0" applyNumberFormat="1" applyFill="1" applyBorder="1"/>
    <xf numFmtId="164" fontId="0" fillId="7" borderId="42" xfId="0" applyNumberFormat="1" applyFill="1" applyBorder="1" applyAlignment="1">
      <alignment horizontal="center"/>
    </xf>
    <xf numFmtId="164" fontId="0" fillId="7" borderId="43" xfId="0" applyNumberFormat="1" applyFill="1" applyBorder="1" applyAlignment="1">
      <alignment horizontal="center"/>
    </xf>
    <xf numFmtId="164" fontId="0" fillId="7" borderId="44" xfId="0" applyNumberFormat="1" applyFill="1" applyBorder="1" applyAlignment="1">
      <alignment horizontal="center"/>
    </xf>
    <xf numFmtId="49" fontId="0" fillId="7" borderId="34" xfId="0" applyNumberFormat="1" applyFill="1" applyBorder="1"/>
    <xf numFmtId="164" fontId="0" fillId="10" borderId="35" xfId="0" applyNumberFormat="1" applyFill="1" applyBorder="1" applyAlignment="1">
      <alignment horizontal="center"/>
    </xf>
    <xf numFmtId="14" fontId="0" fillId="7" borderId="31" xfId="0" applyNumberFormat="1" applyFill="1" applyBorder="1"/>
    <xf numFmtId="164" fontId="0" fillId="10" borderId="35" xfId="0" applyNumberFormat="1" applyFill="1" applyBorder="1"/>
    <xf numFmtId="164" fontId="0" fillId="17" borderId="35" xfId="0" applyNumberFormat="1" applyFill="1" applyBorder="1"/>
    <xf numFmtId="164" fontId="0" fillId="8" borderId="35" xfId="0" applyNumberFormat="1" applyFill="1" applyBorder="1"/>
    <xf numFmtId="164" fontId="0" fillId="18" borderId="35" xfId="0" applyNumberFormat="1" applyFill="1" applyBorder="1"/>
    <xf numFmtId="164" fontId="0" fillId="7" borderId="30" xfId="0" applyNumberFormat="1" applyFill="1" applyBorder="1"/>
    <xf numFmtId="164" fontId="0" fillId="7" borderId="31" xfId="0" applyNumberFormat="1" applyFill="1" applyBorder="1"/>
    <xf numFmtId="164" fontId="0" fillId="7" borderId="28" xfId="0" applyNumberFormat="1" applyFill="1" applyBorder="1"/>
    <xf numFmtId="164" fontId="0" fillId="13" borderId="35" xfId="0" applyNumberFormat="1" applyFill="1" applyBorder="1"/>
    <xf numFmtId="164" fontId="0" fillId="14" borderId="35" xfId="0" applyNumberFormat="1" applyFill="1" applyBorder="1"/>
    <xf numFmtId="0" fontId="0" fillId="7" borderId="44" xfId="0" applyFill="1" applyBorder="1"/>
    <xf numFmtId="164" fontId="0" fillId="7" borderId="34" xfId="0" applyNumberFormat="1" applyFill="1" applyBorder="1"/>
    <xf numFmtId="0" fontId="0" fillId="7" borderId="28" xfId="0" applyFill="1" applyBorder="1"/>
    <xf numFmtId="164" fontId="0" fillId="7" borderId="42" xfId="0" applyNumberFormat="1" applyFill="1" applyBorder="1"/>
    <xf numFmtId="0" fontId="0" fillId="7" borderId="42" xfId="0" applyFill="1" applyBorder="1"/>
    <xf numFmtId="164" fontId="0" fillId="7" borderId="44" xfId="0" applyNumberFormat="1" applyFill="1" applyBorder="1"/>
    <xf numFmtId="49" fontId="0" fillId="11" borderId="35" xfId="0" applyNumberFormat="1" applyFill="1" applyBorder="1" applyAlignment="1">
      <alignment horizontal="center"/>
    </xf>
    <xf numFmtId="164" fontId="0" fillId="7" borderId="45" xfId="0" applyNumberFormat="1" applyFill="1" applyBorder="1"/>
    <xf numFmtId="49" fontId="0" fillId="12" borderId="35" xfId="0" applyNumberFormat="1" applyFill="1" applyBorder="1" applyAlignment="1">
      <alignment horizontal="center"/>
    </xf>
    <xf numFmtId="164" fontId="0" fillId="7" borderId="43" xfId="0" applyNumberFormat="1" applyFill="1" applyBorder="1"/>
    <xf numFmtId="164" fontId="2" fillId="7" borderId="30" xfId="0" applyNumberFormat="1" applyFont="1" applyFill="1" applyBorder="1" applyAlignment="1">
      <alignment horizontal="center"/>
    </xf>
    <xf numFmtId="164" fontId="0" fillId="9" borderId="35" xfId="0" applyNumberFormat="1" applyFill="1" applyBorder="1"/>
    <xf numFmtId="164" fontId="0" fillId="12" borderId="35" xfId="0" applyNumberFormat="1" applyFill="1" applyBorder="1"/>
    <xf numFmtId="164" fontId="0" fillId="7" borderId="32" xfId="0" applyNumberFormat="1" applyFill="1" applyBorder="1"/>
    <xf numFmtId="0" fontId="0" fillId="7" borderId="33" xfId="0" applyFill="1" applyBorder="1"/>
    <xf numFmtId="164" fontId="0" fillId="7" borderId="33" xfId="0" applyNumberFormat="1" applyFill="1" applyBorder="1"/>
    <xf numFmtId="164" fontId="0" fillId="7" borderId="46" xfId="0" applyNumberFormat="1" applyFill="1" applyBorder="1"/>
    <xf numFmtId="0" fontId="0" fillId="7" borderId="46" xfId="0" applyFill="1" applyBorder="1"/>
    <xf numFmtId="49" fontId="2" fillId="3" borderId="42" xfId="0" applyNumberFormat="1" applyFont="1" applyFill="1" applyBorder="1" applyAlignment="1">
      <alignment horizontal="center"/>
    </xf>
    <xf numFmtId="0" fontId="2" fillId="3" borderId="35" xfId="0" applyFont="1" applyFill="1" applyBorder="1"/>
    <xf numFmtId="164" fontId="2" fillId="3" borderId="35" xfId="0" applyNumberFormat="1" applyFont="1" applyFill="1" applyBorder="1" applyAlignment="1">
      <alignment horizontal="center"/>
    </xf>
    <xf numFmtId="164" fontId="2" fillId="3" borderId="35" xfId="0" applyNumberFormat="1" applyFont="1" applyFill="1" applyBorder="1" applyAlignment="1">
      <alignment horizontal="center" wrapText="1"/>
    </xf>
    <xf numFmtId="49" fontId="2" fillId="3" borderId="45" xfId="0" applyNumberFormat="1" applyFont="1" applyFill="1" applyBorder="1" applyAlignment="1">
      <alignment horizontal="center"/>
    </xf>
    <xf numFmtId="164" fontId="2" fillId="7" borderId="46" xfId="0" applyNumberFormat="1" applyFont="1" applyFill="1" applyBorder="1" applyAlignment="1">
      <alignment horizontal="center"/>
    </xf>
    <xf numFmtId="164" fontId="0" fillId="7" borderId="34" xfId="0" applyNumberFormat="1" applyFill="1" applyBorder="1" applyAlignment="1">
      <alignment horizontal="center" wrapText="1"/>
    </xf>
    <xf numFmtId="164" fontId="0" fillId="7" borderId="30" xfId="0" applyNumberFormat="1" applyFill="1" applyBorder="1" applyAlignment="1">
      <alignment horizontal="center" wrapText="1"/>
    </xf>
    <xf numFmtId="164" fontId="0" fillId="7" borderId="47" xfId="0" applyNumberFormat="1" applyFill="1" applyBorder="1" applyAlignment="1">
      <alignment horizontal="center"/>
    </xf>
    <xf numFmtId="164" fontId="0" fillId="7" borderId="46" xfId="0" applyNumberFormat="1" applyFill="1" applyBorder="1" applyAlignment="1">
      <alignment horizontal="center"/>
    </xf>
    <xf numFmtId="164" fontId="0" fillId="7" borderId="29" xfId="0" applyNumberFormat="1" applyFill="1" applyBorder="1" applyAlignment="1">
      <alignment horizontal="center"/>
    </xf>
    <xf numFmtId="164" fontId="0" fillId="7" borderId="45" xfId="0" applyNumberFormat="1" applyFill="1" applyBorder="1" applyAlignment="1">
      <alignment horizontal="center"/>
    </xf>
    <xf numFmtId="164" fontId="0" fillId="9" borderId="35" xfId="0" applyNumberFormat="1" applyFill="1" applyBorder="1" applyAlignment="1">
      <alignment horizontal="center"/>
    </xf>
    <xf numFmtId="164" fontId="0" fillId="7" borderId="28" xfId="0" applyNumberFormat="1" applyFill="1" applyBorder="1" applyAlignment="1">
      <alignment horizontal="center"/>
    </xf>
    <xf numFmtId="4" fontId="0" fillId="13" borderId="35" xfId="0" applyNumberFormat="1" applyFill="1" applyBorder="1" applyAlignment="1">
      <alignment horizontal="center"/>
    </xf>
    <xf numFmtId="4" fontId="0" fillId="14" borderId="35" xfId="0" applyNumberFormat="1" applyFill="1" applyBorder="1" applyAlignment="1">
      <alignment horizontal="center"/>
    </xf>
    <xf numFmtId="49" fontId="0" fillId="7" borderId="33" xfId="0" applyNumberFormat="1" applyFill="1" applyBorder="1"/>
    <xf numFmtId="14" fontId="0" fillId="7" borderId="34" xfId="0" applyNumberFormat="1" applyFill="1" applyBorder="1" applyAlignment="1">
      <alignment horizontal="center"/>
    </xf>
    <xf numFmtId="49" fontId="0" fillId="18" borderId="35" xfId="0" applyNumberFormat="1" applyFill="1" applyBorder="1"/>
    <xf numFmtId="0" fontId="2" fillId="7" borderId="32" xfId="0" applyFont="1" applyFill="1" applyBorder="1"/>
    <xf numFmtId="164" fontId="0" fillId="7" borderId="47" xfId="0" applyNumberFormat="1" applyFill="1" applyBorder="1" applyAlignment="1">
      <alignment horizontal="center" wrapText="1"/>
    </xf>
    <xf numFmtId="4" fontId="0" fillId="12" borderId="35" xfId="0" applyNumberFormat="1" applyFill="1" applyBorder="1" applyAlignment="1">
      <alignment horizontal="center"/>
    </xf>
    <xf numFmtId="0" fontId="0" fillId="7" borderId="31" xfId="0" applyNumberFormat="1" applyFill="1" applyBorder="1"/>
    <xf numFmtId="49" fontId="2" fillId="7" borderId="31" xfId="0" applyNumberFormat="1" applyFont="1" applyFill="1" applyBorder="1"/>
    <xf numFmtId="0" fontId="2" fillId="7" borderId="31" xfId="0" applyFont="1" applyFill="1" applyBorder="1"/>
    <xf numFmtId="0" fontId="2" fillId="7" borderId="31" xfId="0" applyNumberFormat="1" applyFont="1" applyFill="1" applyBorder="1"/>
    <xf numFmtId="17" fontId="0" fillId="5" borderId="7" xfId="0" applyNumberFormat="1" applyFill="1" applyBorder="1"/>
    <xf numFmtId="2" fontId="0" fillId="2" borderId="1" xfId="0" applyNumberFormat="1" applyFill="1" applyBorder="1"/>
    <xf numFmtId="2" fontId="2" fillId="3" borderId="4" xfId="0" applyNumberFormat="1" applyFont="1" applyFill="1" applyBorder="1" applyAlignment="1">
      <alignment horizontal="center"/>
    </xf>
    <xf numFmtId="2" fontId="0" fillId="0" borderId="9" xfId="0" applyNumberFormat="1" applyBorder="1"/>
    <xf numFmtId="2" fontId="0" fillId="0" borderId="0" xfId="0" applyNumberFormat="1"/>
    <xf numFmtId="0" fontId="6" fillId="0" borderId="8" xfId="0" applyFont="1" applyBorder="1"/>
    <xf numFmtId="0" fontId="6" fillId="5" borderId="7" xfId="0" applyFont="1" applyFill="1" applyBorder="1"/>
    <xf numFmtId="0" fontId="7" fillId="0" borderId="9" xfId="0" applyNumberFormat="1" applyFont="1" applyBorder="1"/>
    <xf numFmtId="0" fontId="0" fillId="19" borderId="8" xfId="0" applyFill="1" applyBorder="1"/>
    <xf numFmtId="0" fontId="0" fillId="19" borderId="9" xfId="0" applyFill="1" applyBorder="1"/>
    <xf numFmtId="0" fontId="7" fillId="0" borderId="0" xfId="0" applyFont="1"/>
    <xf numFmtId="0" fontId="7" fillId="0" borderId="9" xfId="0" applyFont="1" applyBorder="1"/>
    <xf numFmtId="0" fontId="7" fillId="0" borderId="0" xfId="0" applyNumberFormat="1" applyFont="1"/>
    <xf numFmtId="0" fontId="6" fillId="0" borderId="0" xfId="0" applyFont="1"/>
    <xf numFmtId="0" fontId="6" fillId="0" borderId="35" xfId="0" applyFont="1" applyFill="1" applyBorder="1"/>
    <xf numFmtId="0" fontId="8" fillId="0" borderId="0" xfId="0" applyFont="1"/>
    <xf numFmtId="164" fontId="2" fillId="3" borderId="4" xfId="0" applyNumberFormat="1" applyFont="1" applyFill="1" applyBorder="1" applyAlignment="1">
      <alignment horizontal="center" wrapText="1"/>
    </xf>
    <xf numFmtId="0" fontId="0" fillId="0" borderId="35" xfId="0" applyBorder="1"/>
    <xf numFmtId="2" fontId="6" fillId="0" borderId="35" xfId="0" applyNumberFormat="1" applyFont="1" applyBorder="1"/>
    <xf numFmtId="2" fontId="6" fillId="0" borderId="0" xfId="0" applyNumberFormat="1" applyFont="1"/>
    <xf numFmtId="49" fontId="6" fillId="0" borderId="8" xfId="0" applyNumberFormat="1" applyFont="1" applyBorder="1"/>
    <xf numFmtId="17" fontId="0" fillId="0" borderId="0" xfId="0" applyNumberFormat="1"/>
    <xf numFmtId="0" fontId="0" fillId="0" borderId="35" xfId="0" applyNumberFormat="1" applyFill="1" applyBorder="1"/>
    <xf numFmtId="0" fontId="2" fillId="0" borderId="0" xfId="0" applyFont="1"/>
    <xf numFmtId="0" fontId="2" fillId="0" borderId="0" xfId="0" applyFont="1" applyAlignment="1">
      <alignment horizontal="right"/>
    </xf>
    <xf numFmtId="49" fontId="6" fillId="5" borderId="7" xfId="0" applyNumberFormat="1" applyFont="1" applyFill="1" applyBorder="1"/>
    <xf numFmtId="0" fontId="0" fillId="0" borderId="35" xfId="0" applyNumberFormat="1" applyBorder="1"/>
    <xf numFmtId="49" fontId="6" fillId="0" borderId="48" xfId="0" applyNumberFormat="1" applyFont="1" applyFill="1" applyBorder="1"/>
    <xf numFmtId="49" fontId="6" fillId="0" borderId="35" xfId="0" applyNumberFormat="1" applyFont="1" applyFill="1" applyBorder="1"/>
    <xf numFmtId="49" fontId="0" fillId="0" borderId="0" xfId="0" applyNumberFormat="1"/>
    <xf numFmtId="17" fontId="6" fillId="5" borderId="7" xfId="0" applyNumberFormat="1" applyFont="1" applyFill="1" applyBorder="1"/>
    <xf numFmtId="49" fontId="2" fillId="3" borderId="49" xfId="0" applyNumberFormat="1" applyFont="1" applyFill="1" applyBorder="1" applyAlignment="1">
      <alignment horizontal="center"/>
    </xf>
    <xf numFmtId="17" fontId="0" fillId="5" borderId="50" xfId="0" applyNumberFormat="1" applyFill="1" applyBorder="1"/>
    <xf numFmtId="0" fontId="0" fillId="5" borderId="50" xfId="0" applyFill="1" applyBorder="1"/>
    <xf numFmtId="49" fontId="0" fillId="5" borderId="50" xfId="0" applyNumberFormat="1" applyFill="1" applyBorder="1"/>
    <xf numFmtId="0" fontId="6" fillId="5" borderId="50" xfId="0" applyFont="1" applyFill="1" applyBorder="1"/>
    <xf numFmtId="165" fontId="0" fillId="5" borderId="50" xfId="0" applyNumberFormat="1" applyFill="1" applyBorder="1"/>
    <xf numFmtId="49" fontId="6" fillId="5" borderId="50" xfId="0" applyNumberFormat="1" applyFont="1" applyFill="1" applyBorder="1"/>
    <xf numFmtId="17" fontId="6" fillId="5" borderId="50" xfId="0" applyNumberFormat="1" applyFont="1" applyFill="1" applyBorder="1"/>
    <xf numFmtId="166" fontId="0" fillId="5" borderId="50" xfId="0" applyNumberFormat="1" applyFill="1" applyBorder="1"/>
    <xf numFmtId="2" fontId="0" fillId="5" borderId="50" xfId="0" applyNumberFormat="1" applyFill="1" applyBorder="1"/>
    <xf numFmtId="17" fontId="6" fillId="0" borderId="0" xfId="0" applyNumberFormat="1" applyFont="1"/>
    <xf numFmtId="0" fontId="6" fillId="0" borderId="9" xfId="0" applyFont="1" applyBorder="1"/>
    <xf numFmtId="0" fontId="6" fillId="0" borderId="51" xfId="0" applyNumberFormat="1" applyFont="1" applyBorder="1"/>
    <xf numFmtId="0" fontId="7" fillId="0" borderId="35" xfId="0" applyNumberFormat="1" applyFont="1" applyBorder="1"/>
    <xf numFmtId="0" fontId="6" fillId="0" borderId="52" xfId="0" applyFont="1" applyFill="1" applyBorder="1"/>
    <xf numFmtId="0" fontId="0" fillId="0" borderId="53" xfId="0" applyBorder="1"/>
    <xf numFmtId="0" fontId="2" fillId="0" borderId="53" xfId="0" applyFont="1" applyBorder="1"/>
    <xf numFmtId="0" fontId="0" fillId="0" borderId="54" xfId="0" applyBorder="1"/>
    <xf numFmtId="0" fontId="0" fillId="0" borderId="55" xfId="0" applyNumberFormat="1" applyFill="1" applyBorder="1"/>
    <xf numFmtId="0" fontId="0" fillId="0" borderId="55" xfId="0" applyFill="1" applyBorder="1"/>
    <xf numFmtId="0" fontId="2" fillId="0" borderId="9" xfId="0" applyNumberFormat="1" applyFont="1" applyBorder="1"/>
    <xf numFmtId="0" fontId="2" fillId="0" borderId="35" xfId="0" applyNumberFormat="1" applyFont="1" applyBorder="1"/>
    <xf numFmtId="0" fontId="6" fillId="0" borderId="48" xfId="0" applyFont="1" applyFill="1" applyBorder="1"/>
    <xf numFmtId="0" fontId="0" fillId="0" borderId="35" xfId="0" applyFill="1" applyBorder="1"/>
    <xf numFmtId="0" fontId="2" fillId="0" borderId="35" xfId="0" applyFont="1" applyFill="1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49" fontId="3" fillId="7" borderId="17" xfId="0" applyNumberFormat="1" applyFont="1" applyFill="1" applyBorder="1" applyAlignment="1">
      <alignment horizontal="center" vertical="center"/>
    </xf>
    <xf numFmtId="0" fontId="3" fillId="7" borderId="18" xfId="0" applyFont="1" applyFill="1" applyBorder="1" applyAlignment="1">
      <alignment horizontal="center" vertical="center"/>
    </xf>
    <xf numFmtId="0" fontId="3" fillId="7" borderId="1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A5A5A5"/>
      <rgbColor rgb="FFE5DFEC"/>
      <rgbColor rgb="FF3F3F3F"/>
      <rgbColor rgb="FFBDC0BF"/>
      <rgbColor rgb="FFDBDBDB"/>
      <rgbColor rgb="FFDBDBDB"/>
      <rgbColor rgb="FF3F3F3F"/>
      <rgbColor rgb="FFFFFFFF"/>
      <rgbColor rgb="FFAAAAAA"/>
      <rgbColor rgb="FFFFFF00"/>
      <rgbColor rgb="FFD2DAE4"/>
      <rgbColor rgb="FFD6E3BC"/>
      <rgbColor rgb="FFFBD4B4"/>
      <rgbColor rgb="FFB2B1A8"/>
      <rgbColor rgb="FFD8D8D8"/>
      <rgbColor rgb="FFCCC0D9"/>
      <rgbColor rgb="FF88CB55"/>
      <rgbColor rgb="FF515151"/>
      <rgbColor rgb="FFDDDDDD"/>
      <rgbColor rgb="FFB8CCE4"/>
      <rgbColor rgb="FFC2D69B"/>
      <rgbColor rgb="FFFF000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AF22F-E2D6-4C6B-863D-CE1100B978AF}">
  <sheetPr>
    <pageSetUpPr fitToPage="1"/>
  </sheetPr>
  <dimension ref="A1:P26"/>
  <sheetViews>
    <sheetView tabSelected="1" topLeftCell="A12" workbookViewId="0">
      <selection activeCell="P24" sqref="P24"/>
    </sheetView>
  </sheetViews>
  <sheetFormatPr defaultRowHeight="14.4"/>
  <cols>
    <col min="3" max="3" width="51" customWidth="1"/>
  </cols>
  <sheetData>
    <row r="1" spans="1:16" ht="57.6">
      <c r="A1" s="3" t="s">
        <v>1</v>
      </c>
      <c r="B1" s="203"/>
      <c r="C1" s="4" t="s">
        <v>2</v>
      </c>
      <c r="D1" s="5" t="s">
        <v>3</v>
      </c>
      <c r="E1" s="6" t="s">
        <v>4</v>
      </c>
      <c r="F1" s="5" t="s">
        <v>52</v>
      </c>
      <c r="G1" s="6" t="s">
        <v>501</v>
      </c>
      <c r="H1" s="7" t="s">
        <v>482</v>
      </c>
      <c r="I1" s="188" t="s">
        <v>484</v>
      </c>
      <c r="J1" s="174" t="s">
        <v>6</v>
      </c>
      <c r="K1" s="5" t="s">
        <v>7</v>
      </c>
      <c r="L1" s="5" t="s">
        <v>485</v>
      </c>
      <c r="M1" s="6" t="s">
        <v>124</v>
      </c>
      <c r="N1" s="7" t="s">
        <v>482</v>
      </c>
      <c r="O1" s="188" t="s">
        <v>484</v>
      </c>
      <c r="P1" s="5" t="s">
        <v>9</v>
      </c>
    </row>
    <row r="2" spans="1:16">
      <c r="A2" s="172">
        <v>45566</v>
      </c>
      <c r="B2" s="204"/>
      <c r="C2" s="177" t="s">
        <v>771</v>
      </c>
      <c r="D2" s="189"/>
      <c r="E2" s="12"/>
      <c r="F2" s="12"/>
      <c r="G2" s="12"/>
      <c r="H2" s="12"/>
      <c r="I2" s="12"/>
      <c r="J2" s="175"/>
      <c r="K2" s="12"/>
      <c r="L2" s="12"/>
      <c r="M2" s="12"/>
      <c r="N2" s="12"/>
      <c r="O2" s="12"/>
      <c r="P2">
        <v>315.88</v>
      </c>
    </row>
    <row r="3" spans="1:16">
      <c r="A3" s="172"/>
      <c r="B3" s="204"/>
      <c r="E3" s="12"/>
      <c r="F3" s="12"/>
      <c r="G3" s="12"/>
      <c r="H3" s="12"/>
      <c r="I3" s="12"/>
      <c r="J3" s="175"/>
      <c r="K3" s="12"/>
      <c r="L3" s="12"/>
      <c r="M3" s="12"/>
      <c r="N3" s="12"/>
      <c r="O3" s="12"/>
      <c r="P3" s="13"/>
    </row>
    <row r="4" spans="1:16">
      <c r="A4" s="172">
        <v>45566</v>
      </c>
      <c r="B4" s="204"/>
      <c r="C4" s="177" t="s">
        <v>772</v>
      </c>
      <c r="D4" s="189"/>
      <c r="E4" s="12"/>
      <c r="F4" s="12"/>
      <c r="G4" s="12"/>
      <c r="H4" s="12"/>
      <c r="I4" s="12"/>
      <c r="J4" s="175"/>
      <c r="K4" s="12"/>
      <c r="L4" s="12"/>
      <c r="M4" s="12"/>
      <c r="N4" s="12"/>
      <c r="O4" s="12"/>
      <c r="P4" s="13">
        <v>2542.21</v>
      </c>
    </row>
    <row r="5" spans="1:16">
      <c r="A5" s="172">
        <v>45566</v>
      </c>
      <c r="B5" s="205"/>
      <c r="C5" s="177" t="s">
        <v>759</v>
      </c>
      <c r="D5" s="1"/>
      <c r="E5" s="12"/>
      <c r="F5" s="12"/>
      <c r="G5" s="12"/>
      <c r="H5" s="12"/>
      <c r="I5" s="12"/>
      <c r="J5" s="12">
        <v>14.39</v>
      </c>
      <c r="K5" s="12"/>
      <c r="L5" s="12">
        <v>14.39</v>
      </c>
      <c r="M5" s="12"/>
      <c r="N5" s="12"/>
      <c r="O5" s="12"/>
      <c r="P5" s="13">
        <f>P4-J5</f>
        <v>2527.8200000000002</v>
      </c>
    </row>
    <row r="6" spans="1:16">
      <c r="A6" s="10" t="s">
        <v>763</v>
      </c>
      <c r="B6" s="206"/>
      <c r="C6" s="177" t="s">
        <v>759</v>
      </c>
      <c r="D6" s="1"/>
      <c r="E6" s="12"/>
      <c r="F6" s="12"/>
      <c r="G6" s="12"/>
      <c r="H6" s="12"/>
      <c r="I6" s="12"/>
      <c r="J6" s="12">
        <v>115.06</v>
      </c>
      <c r="K6" s="12"/>
      <c r="L6" s="12">
        <v>115.06</v>
      </c>
      <c r="M6" s="12"/>
      <c r="N6" s="12"/>
      <c r="O6" s="12"/>
      <c r="P6" s="13">
        <f>P5+D6-J6</f>
        <v>2412.7600000000002</v>
      </c>
    </row>
    <row r="7" spans="1:16">
      <c r="A7" s="10" t="s">
        <v>764</v>
      </c>
      <c r="B7" s="204"/>
      <c r="C7" s="177" t="s">
        <v>759</v>
      </c>
      <c r="D7" s="12"/>
      <c r="E7" s="12"/>
      <c r="F7" s="12"/>
      <c r="G7" s="12"/>
      <c r="H7" s="12"/>
      <c r="I7" s="12"/>
      <c r="J7" s="12">
        <v>8.39</v>
      </c>
      <c r="K7" s="12"/>
      <c r="L7" s="12">
        <v>8.39</v>
      </c>
      <c r="M7" s="12"/>
      <c r="N7" s="12"/>
      <c r="O7" s="189"/>
      <c r="P7" s="13">
        <f t="shared" ref="P7:P12" si="0">P6+D7-J7</f>
        <v>2404.3700000000003</v>
      </c>
    </row>
    <row r="8" spans="1:16">
      <c r="A8" s="202">
        <v>45597</v>
      </c>
      <c r="B8" s="205"/>
      <c r="C8" s="177" t="s">
        <v>762</v>
      </c>
      <c r="D8" s="13"/>
      <c r="E8" s="12"/>
      <c r="F8" s="13"/>
      <c r="G8" s="12"/>
      <c r="H8" s="12"/>
      <c r="I8" s="12"/>
      <c r="J8" s="13">
        <v>555</v>
      </c>
      <c r="K8" s="12">
        <v>555</v>
      </c>
      <c r="L8" s="13"/>
      <c r="M8" s="12"/>
      <c r="N8" s="12"/>
      <c r="P8" s="13">
        <f t="shared" si="0"/>
        <v>1849.3700000000003</v>
      </c>
    </row>
    <row r="9" spans="1:16">
      <c r="A9" s="193">
        <v>45962</v>
      </c>
      <c r="B9" s="206"/>
      <c r="C9" s="177" t="s">
        <v>759</v>
      </c>
      <c r="D9" s="13"/>
      <c r="E9" s="12"/>
      <c r="F9" s="13"/>
      <c r="G9" s="12"/>
      <c r="H9" s="12"/>
      <c r="J9" s="12">
        <v>8.39</v>
      </c>
      <c r="K9" s="12"/>
      <c r="L9" s="12">
        <v>8.39</v>
      </c>
      <c r="M9" s="12"/>
      <c r="N9" s="12"/>
      <c r="O9" s="12"/>
      <c r="P9" s="13">
        <f t="shared" si="0"/>
        <v>1840.9800000000002</v>
      </c>
    </row>
    <row r="10" spans="1:16">
      <c r="A10" s="172">
        <v>45627</v>
      </c>
      <c r="B10" s="206"/>
      <c r="C10" s="177" t="s">
        <v>759</v>
      </c>
      <c r="E10" s="12"/>
      <c r="F10" s="12"/>
      <c r="G10" s="12"/>
      <c r="H10" s="12"/>
      <c r="I10" s="13"/>
      <c r="J10" s="12">
        <v>10.79</v>
      </c>
      <c r="K10" s="13"/>
      <c r="L10" s="12">
        <v>10.79</v>
      </c>
      <c r="M10" s="12"/>
      <c r="N10" s="12"/>
      <c r="P10" s="13">
        <f t="shared" si="0"/>
        <v>1830.1900000000003</v>
      </c>
    </row>
    <row r="11" spans="1:16">
      <c r="A11" s="172">
        <v>45658</v>
      </c>
      <c r="B11" s="207"/>
      <c r="C11" s="177" t="s">
        <v>759</v>
      </c>
      <c r="J11" s="222">
        <v>10.79</v>
      </c>
      <c r="L11" s="12">
        <v>10.79</v>
      </c>
      <c r="P11" s="13">
        <f t="shared" si="0"/>
        <v>1819.4000000000003</v>
      </c>
    </row>
    <row r="12" spans="1:16">
      <c r="A12" s="204">
        <v>45689</v>
      </c>
      <c r="B12" s="205"/>
      <c r="C12" s="177" t="s">
        <v>759</v>
      </c>
      <c r="J12" s="222">
        <v>10.79</v>
      </c>
      <c r="L12" s="12">
        <v>10.79</v>
      </c>
      <c r="P12" s="13">
        <f t="shared" si="0"/>
        <v>1808.6100000000004</v>
      </c>
    </row>
    <row r="13" spans="1:16">
      <c r="A13" s="204">
        <v>45717</v>
      </c>
      <c r="B13" s="205"/>
      <c r="C13" s="177" t="s">
        <v>759</v>
      </c>
      <c r="J13" s="222">
        <v>10.79</v>
      </c>
      <c r="L13" s="12">
        <v>10.79</v>
      </c>
      <c r="P13" s="221">
        <f>P12-J13</f>
        <v>1797.8200000000004</v>
      </c>
    </row>
    <row r="14" spans="1:16">
      <c r="A14" s="206" t="s">
        <v>768</v>
      </c>
      <c r="B14" s="204"/>
      <c r="C14" s="177" t="s">
        <v>775</v>
      </c>
      <c r="D14">
        <v>276.36</v>
      </c>
      <c r="P14" s="221">
        <f>P13+D14</f>
        <v>2074.1800000000003</v>
      </c>
    </row>
    <row r="15" spans="1:16">
      <c r="A15" s="207"/>
      <c r="B15" s="205"/>
      <c r="C15" s="225" t="s">
        <v>776</v>
      </c>
      <c r="D15">
        <v>39.520000000000003</v>
      </c>
      <c r="P15">
        <f>P14+D15</f>
        <v>2113.7000000000003</v>
      </c>
    </row>
    <row r="16" spans="1:16">
      <c r="A16" s="205"/>
      <c r="B16" s="206"/>
      <c r="C16" s="177" t="s">
        <v>759</v>
      </c>
      <c r="J16" s="12">
        <v>10.79</v>
      </c>
      <c r="L16" s="12">
        <v>10.79</v>
      </c>
      <c r="P16">
        <f t="shared" ref="P16:P21" si="1">P15-J16</f>
        <v>2102.9100000000003</v>
      </c>
    </row>
    <row r="17" spans="1:16">
      <c r="A17" s="205" t="s">
        <v>450</v>
      </c>
      <c r="B17" s="206"/>
      <c r="C17" s="177" t="s">
        <v>759</v>
      </c>
      <c r="J17" s="222">
        <v>10.79</v>
      </c>
      <c r="L17" s="222">
        <v>10.79</v>
      </c>
      <c r="P17">
        <f t="shared" si="1"/>
        <v>2092.1200000000003</v>
      </c>
    </row>
    <row r="18" spans="1:16">
      <c r="A18" s="204" t="s">
        <v>452</v>
      </c>
      <c r="B18" s="207"/>
      <c r="C18" s="177" t="s">
        <v>759</v>
      </c>
      <c r="J18" s="222">
        <v>10.79</v>
      </c>
      <c r="L18" s="222">
        <v>10.79</v>
      </c>
      <c r="P18">
        <f t="shared" si="1"/>
        <v>2081.3300000000004</v>
      </c>
    </row>
    <row r="19" spans="1:16">
      <c r="A19" s="205" t="s">
        <v>455</v>
      </c>
      <c r="B19" s="205"/>
      <c r="C19" s="177" t="s">
        <v>759</v>
      </c>
      <c r="J19" s="222">
        <v>10.79</v>
      </c>
      <c r="L19" s="222">
        <v>10.79</v>
      </c>
      <c r="P19">
        <f t="shared" si="1"/>
        <v>2070.5400000000004</v>
      </c>
    </row>
    <row r="20" spans="1:16">
      <c r="A20" s="206" t="s">
        <v>468</v>
      </c>
      <c r="B20" s="205"/>
      <c r="C20" s="177" t="s">
        <v>759</v>
      </c>
      <c r="J20" s="226">
        <v>10.79</v>
      </c>
      <c r="L20" s="226">
        <v>10.79</v>
      </c>
      <c r="P20">
        <f t="shared" si="1"/>
        <v>2059.7500000000005</v>
      </c>
    </row>
    <row r="21" spans="1:16">
      <c r="A21" s="206" t="s">
        <v>769</v>
      </c>
      <c r="B21" s="204"/>
      <c r="C21" s="177" t="s">
        <v>759</v>
      </c>
      <c r="J21" s="226">
        <v>10.79</v>
      </c>
      <c r="L21" s="226">
        <v>10.79</v>
      </c>
      <c r="P21">
        <f t="shared" si="1"/>
        <v>2048.9600000000005</v>
      </c>
    </row>
    <row r="22" spans="1:16">
      <c r="A22" s="210">
        <v>45901</v>
      </c>
      <c r="B22" s="205"/>
      <c r="C22" s="225" t="s">
        <v>770</v>
      </c>
      <c r="D22">
        <v>5</v>
      </c>
      <c r="F22">
        <v>5</v>
      </c>
      <c r="P22">
        <f>P21+D22</f>
        <v>2053.9600000000005</v>
      </c>
    </row>
    <row r="23" spans="1:16">
      <c r="A23" s="205"/>
      <c r="C23" s="195" t="s">
        <v>773</v>
      </c>
      <c r="D23">
        <f>SUM(D2:D22)</f>
        <v>320.88</v>
      </c>
      <c r="F23">
        <f>SUM(F2:F22)</f>
        <v>5</v>
      </c>
      <c r="I23">
        <f>SUM(I4:I22)</f>
        <v>0</v>
      </c>
      <c r="J23">
        <f>SUM(J5:J22)</f>
        <v>809.12999999999954</v>
      </c>
      <c r="K23">
        <f>SUM(K5:K22)</f>
        <v>555</v>
      </c>
      <c r="L23">
        <f>SUM(L5:L22)</f>
        <v>254.12999999999988</v>
      </c>
    </row>
    <row r="24" spans="1:16">
      <c r="A24" s="205"/>
      <c r="C24" s="227" t="s">
        <v>774</v>
      </c>
      <c r="D24" s="195">
        <v>320.88</v>
      </c>
      <c r="E24" s="195"/>
      <c r="F24" s="195" t="s">
        <v>157</v>
      </c>
      <c r="G24" s="195"/>
      <c r="H24" s="195"/>
      <c r="I24" s="195"/>
      <c r="J24" s="195">
        <v>809.13</v>
      </c>
      <c r="K24" s="195" t="s">
        <v>715</v>
      </c>
      <c r="L24" s="195"/>
    </row>
    <row r="25" spans="1:16">
      <c r="A25" s="204"/>
    </row>
    <row r="26" spans="1:16">
      <c r="A26" s="205"/>
    </row>
  </sheetData>
  <pageMargins left="0.70866141732283472" right="0.70866141732283472" top="0.74803149606299213" bottom="0.74803149606299213" header="0.31496062992125984" footer="0.31496062992125984"/>
  <pageSetup paperSize="9" scale="78" orientation="landscape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88"/>
  <sheetViews>
    <sheetView showGridLines="0" workbookViewId="0">
      <pane xSplit="1" ySplit="2" topLeftCell="B20" activePane="bottomRight" state="frozen"/>
      <selection pane="topRight"/>
      <selection pane="bottomLeft"/>
      <selection pane="bottomRight" activeCell="K75" sqref="A1:M75"/>
    </sheetView>
  </sheetViews>
  <sheetFormatPr defaultColWidth="16.21875" defaultRowHeight="14.7" customHeight="1"/>
  <cols>
    <col min="1" max="5" width="16.21875" style="1" customWidth="1"/>
    <col min="6" max="6" width="1.44140625" style="1" customWidth="1"/>
    <col min="7" max="7" width="5.109375" style="1" customWidth="1"/>
    <col min="8" max="256" width="16.21875" style="1" customWidth="1"/>
  </cols>
  <sheetData>
    <row r="1" spans="1:13" ht="16.2" customHeight="1">
      <c r="A1" s="229" t="s">
        <v>0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</row>
    <row r="2" spans="1:13" ht="14.7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27" customHeight="1">
      <c r="A3" s="3" t="s">
        <v>1</v>
      </c>
      <c r="B3" s="4" t="s">
        <v>2</v>
      </c>
      <c r="C3" s="5" t="s">
        <v>3</v>
      </c>
      <c r="D3" s="6" t="s">
        <v>4</v>
      </c>
      <c r="E3" s="6" t="s">
        <v>5</v>
      </c>
      <c r="F3" s="7"/>
      <c r="G3" s="7"/>
      <c r="H3" s="5" t="s">
        <v>6</v>
      </c>
      <c r="I3" s="5" t="s">
        <v>7</v>
      </c>
      <c r="J3" s="5" t="s">
        <v>8</v>
      </c>
      <c r="K3" s="5" t="s">
        <v>9</v>
      </c>
      <c r="L3" s="8"/>
      <c r="M3" s="9"/>
    </row>
    <row r="4" spans="1:13" ht="14.7" customHeight="1">
      <c r="A4" s="10" t="s">
        <v>10</v>
      </c>
      <c r="B4" s="11"/>
      <c r="C4" s="12"/>
      <c r="D4" s="12"/>
      <c r="E4" s="12"/>
      <c r="F4" s="12"/>
      <c r="G4" s="12"/>
      <c r="H4" s="12"/>
      <c r="I4" s="12"/>
      <c r="J4" s="12"/>
      <c r="K4" s="13">
        <v>3543.64</v>
      </c>
      <c r="L4" s="14"/>
      <c r="M4" s="14"/>
    </row>
    <row r="5" spans="1:13" ht="14.4" customHeight="1">
      <c r="A5" s="10" t="s">
        <v>11</v>
      </c>
      <c r="B5" s="15" t="s">
        <v>12</v>
      </c>
      <c r="C5" s="13">
        <v>27.5</v>
      </c>
      <c r="D5" s="12"/>
      <c r="E5" s="13">
        <v>27.5</v>
      </c>
      <c r="F5" s="12"/>
      <c r="G5" s="12"/>
      <c r="H5" s="12"/>
      <c r="I5" s="12"/>
      <c r="J5" s="12"/>
      <c r="K5" s="13">
        <v>3571.14</v>
      </c>
      <c r="L5" s="12"/>
      <c r="M5" s="12"/>
    </row>
    <row r="6" spans="1:13" ht="14.4" customHeight="1">
      <c r="A6" s="16"/>
      <c r="B6" s="15" t="s">
        <v>12</v>
      </c>
      <c r="C6" s="13">
        <v>27.5</v>
      </c>
      <c r="D6" s="12"/>
      <c r="E6" s="13">
        <v>27.5</v>
      </c>
      <c r="F6" s="12"/>
      <c r="G6" s="12"/>
      <c r="H6" s="12"/>
      <c r="I6" s="12"/>
      <c r="J6" s="12"/>
      <c r="K6" s="13">
        <v>3598.64</v>
      </c>
      <c r="L6" s="12"/>
      <c r="M6" s="12"/>
    </row>
    <row r="7" spans="1:13" ht="14.4" customHeight="1">
      <c r="A7" s="16"/>
      <c r="B7" s="15" t="s">
        <v>13</v>
      </c>
      <c r="C7" s="13">
        <v>15</v>
      </c>
      <c r="D7" s="12"/>
      <c r="E7" s="13">
        <v>15</v>
      </c>
      <c r="F7" s="12"/>
      <c r="G7" s="12"/>
      <c r="H7" s="12"/>
      <c r="I7" s="12"/>
      <c r="J7" s="12"/>
      <c r="K7" s="13">
        <v>3613.64</v>
      </c>
      <c r="L7" s="12"/>
      <c r="M7" s="12"/>
    </row>
    <row r="8" spans="1:13" ht="14.4" customHeight="1">
      <c r="A8" s="16"/>
      <c r="B8" s="15" t="s">
        <v>14</v>
      </c>
      <c r="C8" s="12"/>
      <c r="D8" s="12"/>
      <c r="E8" s="12"/>
      <c r="F8" s="12"/>
      <c r="G8" s="12"/>
      <c r="H8" s="13">
        <v>120</v>
      </c>
      <c r="I8" s="12"/>
      <c r="J8" s="13">
        <v>120</v>
      </c>
      <c r="K8" s="13">
        <v>3493.64</v>
      </c>
      <c r="L8" s="12"/>
      <c r="M8" s="12"/>
    </row>
    <row r="9" spans="1:13" ht="14.4" customHeight="1">
      <c r="A9" s="16"/>
      <c r="B9" s="15" t="s">
        <v>15</v>
      </c>
      <c r="C9" s="12"/>
      <c r="D9" s="12"/>
      <c r="E9" s="12"/>
      <c r="F9" s="12"/>
      <c r="G9" s="12"/>
      <c r="H9" s="13">
        <v>186.91</v>
      </c>
      <c r="I9" s="13">
        <v>186.91</v>
      </c>
      <c r="J9" s="12"/>
      <c r="K9" s="13">
        <v>3306.73</v>
      </c>
      <c r="L9" s="12"/>
      <c r="M9" s="12"/>
    </row>
    <row r="10" spans="1:13" ht="14.4" customHeight="1">
      <c r="A10" s="16"/>
      <c r="B10" s="15" t="s">
        <v>12</v>
      </c>
      <c r="C10" s="13">
        <v>25</v>
      </c>
      <c r="D10" s="12"/>
      <c r="E10" s="13">
        <v>25</v>
      </c>
      <c r="F10" s="12"/>
      <c r="G10" s="12"/>
      <c r="H10" s="12"/>
      <c r="I10" s="12"/>
      <c r="J10" s="12"/>
      <c r="K10" s="13">
        <v>3331.73</v>
      </c>
      <c r="L10" s="12"/>
      <c r="M10" s="12"/>
    </row>
    <row r="11" spans="1:13" ht="14.4" customHeight="1">
      <c r="A11" s="16"/>
      <c r="B11" s="15" t="s">
        <v>12</v>
      </c>
      <c r="C11" s="13">
        <v>30</v>
      </c>
      <c r="D11" s="12"/>
      <c r="E11" s="13">
        <v>30</v>
      </c>
      <c r="F11" s="12"/>
      <c r="G11" s="12"/>
      <c r="H11" s="12"/>
      <c r="I11" s="12"/>
      <c r="J11" s="12"/>
      <c r="K11" s="13">
        <v>3361.73</v>
      </c>
      <c r="L11" s="12"/>
      <c r="M11" s="12"/>
    </row>
    <row r="12" spans="1:13" ht="14.4" customHeight="1">
      <c r="A12" s="16"/>
      <c r="B12" s="15" t="s">
        <v>16</v>
      </c>
      <c r="C12" s="13">
        <v>15</v>
      </c>
      <c r="D12" s="12"/>
      <c r="E12" s="13">
        <v>15</v>
      </c>
      <c r="F12" s="12"/>
      <c r="G12" s="12"/>
      <c r="H12" s="12"/>
      <c r="I12" s="12"/>
      <c r="J12" s="12"/>
      <c r="K12" s="13">
        <f t="shared" ref="K12:K43" si="0">K11+C12-H12</f>
        <v>3376.73</v>
      </c>
      <c r="L12" s="12"/>
      <c r="M12" s="12"/>
    </row>
    <row r="13" spans="1:13" ht="14.4" customHeight="1">
      <c r="A13" s="16"/>
      <c r="B13" s="15" t="s">
        <v>17</v>
      </c>
      <c r="C13" s="13">
        <v>273</v>
      </c>
      <c r="D13" s="12"/>
      <c r="E13" s="13">
        <v>273</v>
      </c>
      <c r="F13" s="12"/>
      <c r="G13" s="12"/>
      <c r="H13" s="12"/>
      <c r="I13" s="12"/>
      <c r="J13" s="12"/>
      <c r="K13" s="13">
        <f t="shared" si="0"/>
        <v>3649.73</v>
      </c>
      <c r="L13" s="12"/>
      <c r="M13" s="12"/>
    </row>
    <row r="14" spans="1:13" ht="14.4" customHeight="1">
      <c r="A14" s="16"/>
      <c r="B14" s="15" t="s">
        <v>18</v>
      </c>
      <c r="C14" s="12"/>
      <c r="D14" s="12"/>
      <c r="E14" s="12"/>
      <c r="F14" s="12"/>
      <c r="G14" s="12"/>
      <c r="H14" s="13">
        <v>10</v>
      </c>
      <c r="I14" s="12"/>
      <c r="J14" s="13">
        <v>10</v>
      </c>
      <c r="K14" s="13">
        <f t="shared" si="0"/>
        <v>3639.73</v>
      </c>
      <c r="L14" s="12"/>
      <c r="M14" s="12"/>
    </row>
    <row r="15" spans="1:13" ht="14.4" customHeight="1">
      <c r="A15" s="16"/>
      <c r="B15" s="15" t="s">
        <v>19</v>
      </c>
      <c r="C15" s="12"/>
      <c r="D15" s="12"/>
      <c r="E15" s="12"/>
      <c r="F15" s="12"/>
      <c r="G15" s="12"/>
      <c r="H15" s="13">
        <v>150</v>
      </c>
      <c r="I15" s="12"/>
      <c r="J15" s="13">
        <v>150</v>
      </c>
      <c r="K15" s="13">
        <f t="shared" si="0"/>
        <v>3489.73</v>
      </c>
      <c r="L15" s="12"/>
      <c r="M15" s="12"/>
    </row>
    <row r="16" spans="1:13" ht="14.4" customHeight="1">
      <c r="A16" s="16"/>
      <c r="B16" s="15" t="s">
        <v>16</v>
      </c>
      <c r="C16" s="13">
        <v>15</v>
      </c>
      <c r="D16" s="12"/>
      <c r="E16" s="13">
        <v>15</v>
      </c>
      <c r="F16" s="12"/>
      <c r="G16" s="12"/>
      <c r="H16" s="12"/>
      <c r="I16" s="12"/>
      <c r="J16" s="12"/>
      <c r="K16" s="13">
        <f t="shared" si="0"/>
        <v>3504.73</v>
      </c>
      <c r="L16" s="12"/>
      <c r="M16" s="12"/>
    </row>
    <row r="17" spans="1:13" ht="14.4" customHeight="1">
      <c r="A17" s="16"/>
      <c r="B17" s="15" t="s">
        <v>12</v>
      </c>
      <c r="C17" s="13">
        <v>15</v>
      </c>
      <c r="D17" s="12"/>
      <c r="E17" s="13">
        <v>15</v>
      </c>
      <c r="F17" s="12"/>
      <c r="G17" s="12"/>
      <c r="H17" s="12"/>
      <c r="I17" s="12"/>
      <c r="J17" s="12"/>
      <c r="K17" s="13">
        <f t="shared" si="0"/>
        <v>3519.73</v>
      </c>
      <c r="L17" s="12"/>
      <c r="M17" s="12"/>
    </row>
    <row r="18" spans="1:13" ht="14.4" customHeight="1">
      <c r="A18" s="16"/>
      <c r="B18" s="15" t="s">
        <v>17</v>
      </c>
      <c r="C18" s="13">
        <v>17</v>
      </c>
      <c r="D18" s="12"/>
      <c r="E18" s="13">
        <v>17</v>
      </c>
      <c r="F18" s="12"/>
      <c r="G18" s="12"/>
      <c r="H18" s="12"/>
      <c r="I18" s="12"/>
      <c r="J18" s="12"/>
      <c r="K18" s="13">
        <f t="shared" si="0"/>
        <v>3536.73</v>
      </c>
      <c r="L18" s="12"/>
      <c r="M18" s="12"/>
    </row>
    <row r="19" spans="1:13" ht="14.4" customHeight="1">
      <c r="A19" s="16"/>
      <c r="B19" s="15" t="s">
        <v>17</v>
      </c>
      <c r="C19" s="13">
        <v>34</v>
      </c>
      <c r="D19" s="12"/>
      <c r="E19" s="13">
        <v>34</v>
      </c>
      <c r="F19" s="12"/>
      <c r="G19" s="12"/>
      <c r="H19" s="12"/>
      <c r="I19" s="12"/>
      <c r="J19" s="12"/>
      <c r="K19" s="13">
        <f t="shared" si="0"/>
        <v>3570.73</v>
      </c>
      <c r="L19" s="12"/>
      <c r="M19" s="12"/>
    </row>
    <row r="20" spans="1:13" ht="38.4" customHeight="1">
      <c r="A20" s="16"/>
      <c r="B20" s="15" t="s">
        <v>17</v>
      </c>
      <c r="C20" s="13">
        <v>25</v>
      </c>
      <c r="D20" s="12"/>
      <c r="E20" s="13">
        <v>25</v>
      </c>
      <c r="F20" s="12"/>
      <c r="G20" s="12"/>
      <c r="H20" s="12"/>
      <c r="I20" s="12"/>
      <c r="J20" s="18" t="s">
        <v>20</v>
      </c>
      <c r="K20" s="13">
        <f t="shared" si="0"/>
        <v>3595.73</v>
      </c>
      <c r="L20" s="12"/>
      <c r="M20" s="12"/>
    </row>
    <row r="21" spans="1:13" ht="14.4" customHeight="1">
      <c r="A21" s="16"/>
      <c r="B21" s="15" t="s">
        <v>18</v>
      </c>
      <c r="C21" s="12"/>
      <c r="D21" s="12"/>
      <c r="E21" s="12"/>
      <c r="F21" s="12"/>
      <c r="G21" s="12"/>
      <c r="H21" s="13">
        <v>20</v>
      </c>
      <c r="I21" s="12"/>
      <c r="J21" s="13">
        <v>20</v>
      </c>
      <c r="K21" s="13">
        <f t="shared" si="0"/>
        <v>3575.73</v>
      </c>
      <c r="L21" s="12"/>
      <c r="M21" s="12"/>
    </row>
    <row r="22" spans="1:13" ht="14.4" customHeight="1">
      <c r="A22" s="16"/>
      <c r="B22" s="15" t="s">
        <v>21</v>
      </c>
      <c r="C22" s="12"/>
      <c r="D22" s="12"/>
      <c r="E22" s="12"/>
      <c r="F22" s="12"/>
      <c r="G22" s="12"/>
      <c r="H22" s="13">
        <v>180</v>
      </c>
      <c r="I22" s="12"/>
      <c r="J22" s="13">
        <v>180</v>
      </c>
      <c r="K22" s="13">
        <f t="shared" si="0"/>
        <v>3395.73</v>
      </c>
      <c r="L22" s="12"/>
      <c r="M22" s="12"/>
    </row>
    <row r="23" spans="1:13" ht="14.4" customHeight="1">
      <c r="A23" s="19">
        <v>44166</v>
      </c>
      <c r="B23" s="15" t="s">
        <v>22</v>
      </c>
      <c r="C23" s="12"/>
      <c r="D23" s="12"/>
      <c r="E23" s="12"/>
      <c r="F23" s="12"/>
      <c r="G23" s="12"/>
      <c r="H23" s="13">
        <v>44.62</v>
      </c>
      <c r="I23" s="12"/>
      <c r="J23" s="13">
        <v>44.62</v>
      </c>
      <c r="K23" s="13">
        <f t="shared" si="0"/>
        <v>3351.11</v>
      </c>
      <c r="L23" s="12"/>
      <c r="M23" s="12"/>
    </row>
    <row r="24" spans="1:13" ht="14.4" customHeight="1">
      <c r="A24" s="16"/>
      <c r="B24" s="15" t="s">
        <v>16</v>
      </c>
      <c r="C24" s="13">
        <v>15</v>
      </c>
      <c r="D24" s="12"/>
      <c r="E24" s="13">
        <v>15</v>
      </c>
      <c r="F24" s="12"/>
      <c r="G24" s="12"/>
      <c r="H24" s="12"/>
      <c r="I24" s="12"/>
      <c r="J24" s="12"/>
      <c r="K24" s="13">
        <f t="shared" si="0"/>
        <v>3366.11</v>
      </c>
      <c r="L24" s="12"/>
      <c r="M24" s="12"/>
    </row>
    <row r="25" spans="1:13" ht="14.4" customHeight="1">
      <c r="A25" s="16"/>
      <c r="B25" s="15" t="s">
        <v>17</v>
      </c>
      <c r="C25" s="13">
        <v>25</v>
      </c>
      <c r="D25" s="12"/>
      <c r="E25" s="13">
        <v>25</v>
      </c>
      <c r="F25" s="12"/>
      <c r="G25" s="12"/>
      <c r="H25" s="12"/>
      <c r="I25" s="12"/>
      <c r="J25" s="12"/>
      <c r="K25" s="13">
        <f t="shared" si="0"/>
        <v>3391.11</v>
      </c>
      <c r="L25" s="12"/>
      <c r="M25" s="12"/>
    </row>
    <row r="26" spans="1:13" ht="14.4" customHeight="1">
      <c r="A26" s="16"/>
      <c r="B26" s="15" t="s">
        <v>23</v>
      </c>
      <c r="C26" s="12"/>
      <c r="D26" s="12"/>
      <c r="E26" s="12"/>
      <c r="F26" s="12"/>
      <c r="G26" s="12"/>
      <c r="H26" s="13">
        <v>184.79</v>
      </c>
      <c r="I26" s="13">
        <v>184.79</v>
      </c>
      <c r="J26" s="12"/>
      <c r="K26" s="13">
        <f t="shared" si="0"/>
        <v>3206.32</v>
      </c>
      <c r="L26" s="12"/>
      <c r="M26" s="12"/>
    </row>
    <row r="27" spans="1:13" ht="14.4" customHeight="1">
      <c r="A27" s="16"/>
      <c r="B27" s="15" t="s">
        <v>17</v>
      </c>
      <c r="C27" s="13">
        <v>25</v>
      </c>
      <c r="D27" s="12"/>
      <c r="E27" s="13">
        <v>25</v>
      </c>
      <c r="F27" s="12"/>
      <c r="G27" s="12"/>
      <c r="H27" s="12"/>
      <c r="I27" s="12"/>
      <c r="J27" s="12"/>
      <c r="K27" s="13">
        <f t="shared" si="0"/>
        <v>3231.32</v>
      </c>
      <c r="L27" s="12"/>
      <c r="M27" s="12"/>
    </row>
    <row r="28" spans="1:13" ht="14.4" customHeight="1">
      <c r="A28" s="16"/>
      <c r="B28" s="15" t="s">
        <v>17</v>
      </c>
      <c r="C28" s="13">
        <v>29</v>
      </c>
      <c r="D28" s="12"/>
      <c r="E28" s="13">
        <v>29</v>
      </c>
      <c r="F28" s="12"/>
      <c r="G28" s="12"/>
      <c r="H28" s="12"/>
      <c r="I28" s="12"/>
      <c r="J28" s="12"/>
      <c r="K28" s="13">
        <f t="shared" si="0"/>
        <v>3260.32</v>
      </c>
      <c r="L28" s="12"/>
      <c r="M28" s="12"/>
    </row>
    <row r="29" spans="1:13" ht="14.4" customHeight="1">
      <c r="A29" s="16"/>
      <c r="B29" s="15" t="s">
        <v>17</v>
      </c>
      <c r="C29" s="13">
        <v>17</v>
      </c>
      <c r="D29" s="12"/>
      <c r="E29" s="13">
        <v>17</v>
      </c>
      <c r="F29" s="12"/>
      <c r="G29" s="12"/>
      <c r="H29" s="12"/>
      <c r="I29" s="12"/>
      <c r="J29" s="12"/>
      <c r="K29" s="13">
        <f t="shared" si="0"/>
        <v>3277.32</v>
      </c>
      <c r="L29" s="12"/>
      <c r="M29" s="12"/>
    </row>
    <row r="30" spans="1:13" ht="14.4" customHeight="1">
      <c r="A30" s="10" t="s">
        <v>24</v>
      </c>
      <c r="B30" s="15" t="s">
        <v>18</v>
      </c>
      <c r="C30" s="12"/>
      <c r="D30" s="12"/>
      <c r="E30" s="12"/>
      <c r="F30" s="12"/>
      <c r="G30" s="12"/>
      <c r="H30" s="13">
        <v>20</v>
      </c>
      <c r="I30" s="12"/>
      <c r="J30" s="13">
        <v>20</v>
      </c>
      <c r="K30" s="13">
        <f t="shared" si="0"/>
        <v>3257.32</v>
      </c>
      <c r="L30" s="12"/>
      <c r="M30" s="12"/>
    </row>
    <row r="31" spans="1:13" ht="14.4" customHeight="1">
      <c r="A31" s="16"/>
      <c r="B31" s="15" t="s">
        <v>25</v>
      </c>
      <c r="C31" s="12"/>
      <c r="D31" s="12"/>
      <c r="E31" s="12"/>
      <c r="F31" s="12"/>
      <c r="G31" s="12"/>
      <c r="H31" s="13">
        <v>150</v>
      </c>
      <c r="I31" s="12"/>
      <c r="J31" s="13">
        <v>150</v>
      </c>
      <c r="K31" s="13">
        <f t="shared" si="0"/>
        <v>3107.32</v>
      </c>
      <c r="L31" s="12"/>
      <c r="M31" s="12"/>
    </row>
    <row r="32" spans="1:13" ht="14.4" customHeight="1">
      <c r="A32" s="16"/>
      <c r="B32" s="15" t="s">
        <v>16</v>
      </c>
      <c r="C32" s="13">
        <v>15</v>
      </c>
      <c r="D32" s="12"/>
      <c r="E32" s="13">
        <v>15</v>
      </c>
      <c r="F32" s="12"/>
      <c r="G32" s="12"/>
      <c r="H32" s="12"/>
      <c r="I32" s="12"/>
      <c r="J32" s="12"/>
      <c r="K32" s="13">
        <f t="shared" si="0"/>
        <v>3122.32</v>
      </c>
      <c r="L32" s="12"/>
      <c r="M32" s="12"/>
    </row>
    <row r="33" spans="1:13" ht="14.4" customHeight="1">
      <c r="A33" s="16"/>
      <c r="B33" s="15" t="s">
        <v>22</v>
      </c>
      <c r="C33" s="12"/>
      <c r="D33" s="12"/>
      <c r="E33" s="12"/>
      <c r="F33" s="12"/>
      <c r="G33" s="12"/>
      <c r="H33" s="13">
        <v>40.94</v>
      </c>
      <c r="I33" s="12"/>
      <c r="J33" s="13">
        <v>40.94</v>
      </c>
      <c r="K33" s="13">
        <f t="shared" si="0"/>
        <v>3081.38</v>
      </c>
      <c r="L33" s="12"/>
      <c r="M33" s="12"/>
    </row>
    <row r="34" spans="1:13" ht="14.4" customHeight="1">
      <c r="A34" s="16"/>
      <c r="B34" s="15" t="s">
        <v>17</v>
      </c>
      <c r="C34" s="13">
        <v>17</v>
      </c>
      <c r="D34" s="12"/>
      <c r="E34" s="13">
        <v>17</v>
      </c>
      <c r="F34" s="12"/>
      <c r="G34" s="12"/>
      <c r="H34" s="12"/>
      <c r="I34" s="12"/>
      <c r="J34" s="12"/>
      <c r="K34" s="13">
        <f t="shared" si="0"/>
        <v>3098.38</v>
      </c>
      <c r="L34" s="12"/>
      <c r="M34" s="12"/>
    </row>
    <row r="35" spans="1:13" ht="14.4" customHeight="1">
      <c r="A35" s="16"/>
      <c r="B35" s="15" t="s">
        <v>17</v>
      </c>
      <c r="C35" s="13">
        <v>8</v>
      </c>
      <c r="D35" s="12"/>
      <c r="E35" s="13">
        <v>8</v>
      </c>
      <c r="F35" s="12"/>
      <c r="G35" s="12"/>
      <c r="H35" s="12"/>
      <c r="I35" s="12"/>
      <c r="J35" s="12"/>
      <c r="K35" s="13">
        <f t="shared" si="0"/>
        <v>3106.38</v>
      </c>
      <c r="L35" s="12"/>
      <c r="M35" s="12"/>
    </row>
    <row r="36" spans="1:13" ht="14.4" customHeight="1">
      <c r="A36" s="16"/>
      <c r="B36" s="15" t="s">
        <v>26</v>
      </c>
      <c r="C36" s="12"/>
      <c r="D36" s="12"/>
      <c r="E36" s="12"/>
      <c r="F36" s="12"/>
      <c r="G36" s="12"/>
      <c r="H36" s="13">
        <v>65</v>
      </c>
      <c r="I36" s="12"/>
      <c r="J36" s="13">
        <v>65</v>
      </c>
      <c r="K36" s="13">
        <f t="shared" si="0"/>
        <v>3041.38</v>
      </c>
      <c r="L36" s="12"/>
      <c r="M36" s="12"/>
    </row>
    <row r="37" spans="1:13" ht="14.4" customHeight="1">
      <c r="A37" s="16"/>
      <c r="B37" s="15" t="s">
        <v>17</v>
      </c>
      <c r="C37" s="13">
        <v>17</v>
      </c>
      <c r="D37" s="12"/>
      <c r="E37" s="13">
        <v>17</v>
      </c>
      <c r="F37" s="12"/>
      <c r="G37" s="12"/>
      <c r="H37" s="12"/>
      <c r="I37" s="12"/>
      <c r="J37" s="12"/>
      <c r="K37" s="13">
        <f t="shared" si="0"/>
        <v>3058.38</v>
      </c>
      <c r="L37" s="12"/>
      <c r="M37" s="12"/>
    </row>
    <row r="38" spans="1:13" ht="14.4" customHeight="1">
      <c r="A38" s="16"/>
      <c r="B38" s="15" t="s">
        <v>18</v>
      </c>
      <c r="C38" s="12"/>
      <c r="D38" s="12"/>
      <c r="E38" s="12"/>
      <c r="F38" s="12"/>
      <c r="G38" s="12"/>
      <c r="H38" s="13">
        <v>25</v>
      </c>
      <c r="I38" s="12"/>
      <c r="J38" s="13">
        <v>25</v>
      </c>
      <c r="K38" s="13">
        <f t="shared" si="0"/>
        <v>3033.38</v>
      </c>
      <c r="L38" s="12"/>
      <c r="M38" s="12"/>
    </row>
    <row r="39" spans="1:13" ht="14.4" customHeight="1">
      <c r="A39" s="16"/>
      <c r="B39" s="15" t="s">
        <v>18</v>
      </c>
      <c r="C39" s="12"/>
      <c r="D39" s="12"/>
      <c r="E39" s="12"/>
      <c r="F39" s="12"/>
      <c r="G39" s="12"/>
      <c r="H39" s="13">
        <v>5</v>
      </c>
      <c r="I39" s="12"/>
      <c r="J39" s="13">
        <v>5</v>
      </c>
      <c r="K39" s="13">
        <f t="shared" si="0"/>
        <v>3028.38</v>
      </c>
      <c r="L39" s="12"/>
      <c r="M39" s="12"/>
    </row>
    <row r="40" spans="1:13" ht="14.4" customHeight="1">
      <c r="A40" s="20">
        <v>43881</v>
      </c>
      <c r="B40" s="15" t="s">
        <v>17</v>
      </c>
      <c r="C40" s="13">
        <v>25</v>
      </c>
      <c r="D40" s="12"/>
      <c r="E40" s="13">
        <v>25</v>
      </c>
      <c r="F40" s="12"/>
      <c r="G40" s="12"/>
      <c r="H40" s="12"/>
      <c r="I40" s="12"/>
      <c r="J40" s="12"/>
      <c r="K40" s="13">
        <f t="shared" si="0"/>
        <v>3053.38</v>
      </c>
      <c r="L40" s="12"/>
      <c r="M40" s="12"/>
    </row>
    <row r="41" spans="1:13" ht="14.4" customHeight="1">
      <c r="A41" s="16"/>
      <c r="B41" s="15" t="s">
        <v>17</v>
      </c>
      <c r="C41" s="13">
        <v>25</v>
      </c>
      <c r="D41" s="12"/>
      <c r="E41" s="13">
        <v>25</v>
      </c>
      <c r="F41" s="12"/>
      <c r="G41" s="12"/>
      <c r="H41" s="12"/>
      <c r="I41" s="12"/>
      <c r="J41" s="12"/>
      <c r="K41" s="13">
        <f t="shared" si="0"/>
        <v>3078.38</v>
      </c>
      <c r="L41" s="12"/>
      <c r="M41" s="12"/>
    </row>
    <row r="42" spans="1:13" ht="14.4" customHeight="1">
      <c r="A42" s="16"/>
      <c r="B42" s="15" t="s">
        <v>17</v>
      </c>
      <c r="C42" s="13">
        <v>15</v>
      </c>
      <c r="D42" s="12"/>
      <c r="E42" s="13">
        <v>15</v>
      </c>
      <c r="F42" s="12"/>
      <c r="G42" s="12"/>
      <c r="H42" s="12"/>
      <c r="I42" s="12"/>
      <c r="J42" s="12"/>
      <c r="K42" s="13">
        <f t="shared" si="0"/>
        <v>3093.38</v>
      </c>
      <c r="L42" s="12"/>
      <c r="M42" s="12"/>
    </row>
    <row r="43" spans="1:13" ht="14.4" customHeight="1">
      <c r="A43" s="16"/>
      <c r="B43" s="15" t="s">
        <v>27</v>
      </c>
      <c r="C43" s="13">
        <v>1004.77</v>
      </c>
      <c r="D43" s="12"/>
      <c r="E43" s="13">
        <v>1004.77</v>
      </c>
      <c r="F43" s="12"/>
      <c r="G43" s="12"/>
      <c r="H43" s="12"/>
      <c r="I43" s="12"/>
      <c r="J43" s="12"/>
      <c r="K43" s="13">
        <f t="shared" si="0"/>
        <v>4098.1499999999996</v>
      </c>
      <c r="L43" s="12"/>
      <c r="M43" s="12"/>
    </row>
    <row r="44" spans="1:13" ht="14.4" customHeight="1">
      <c r="A44" s="16"/>
      <c r="B44" s="15" t="s">
        <v>17</v>
      </c>
      <c r="C44" s="13">
        <v>15</v>
      </c>
      <c r="D44" s="12"/>
      <c r="E44" s="13">
        <v>15</v>
      </c>
      <c r="F44" s="12"/>
      <c r="G44" s="12"/>
      <c r="H44" s="12"/>
      <c r="I44" s="12"/>
      <c r="J44" s="12"/>
      <c r="K44" s="13">
        <f t="shared" ref="K44:K73" si="1">K43+C44-H44</f>
        <v>4113.1499999999996</v>
      </c>
      <c r="L44" s="12"/>
      <c r="M44" s="12"/>
    </row>
    <row r="45" spans="1:13" ht="14.4" customHeight="1">
      <c r="A45" s="16"/>
      <c r="B45" s="15" t="s">
        <v>28</v>
      </c>
      <c r="C45" s="12"/>
      <c r="D45" s="12"/>
      <c r="E45" s="12"/>
      <c r="F45" s="12"/>
      <c r="G45" s="12"/>
      <c r="H45" s="13">
        <v>189.89</v>
      </c>
      <c r="I45" s="13">
        <v>189.89</v>
      </c>
      <c r="J45" s="12"/>
      <c r="K45" s="13">
        <f t="shared" si="1"/>
        <v>3923.2599999999998</v>
      </c>
      <c r="L45" s="12"/>
      <c r="M45" s="12"/>
    </row>
    <row r="46" spans="1:13" ht="14.4" customHeight="1">
      <c r="A46" s="16"/>
      <c r="B46" s="15" t="s">
        <v>17</v>
      </c>
      <c r="C46" s="13">
        <v>22</v>
      </c>
      <c r="D46" s="12"/>
      <c r="E46" s="13">
        <v>22</v>
      </c>
      <c r="F46" s="12"/>
      <c r="G46" s="12"/>
      <c r="H46" s="12"/>
      <c r="I46" s="12"/>
      <c r="J46" s="12"/>
      <c r="K46" s="13">
        <f t="shared" si="1"/>
        <v>3945.2599999999998</v>
      </c>
      <c r="L46" s="12"/>
      <c r="M46" s="12"/>
    </row>
    <row r="47" spans="1:13" ht="14.4" customHeight="1">
      <c r="A47" s="16"/>
      <c r="B47" s="15" t="s">
        <v>17</v>
      </c>
      <c r="C47" s="13">
        <v>17</v>
      </c>
      <c r="D47" s="12"/>
      <c r="E47" s="13">
        <v>17</v>
      </c>
      <c r="F47" s="12"/>
      <c r="G47" s="12"/>
      <c r="H47" s="12"/>
      <c r="I47" s="12"/>
      <c r="J47" s="12"/>
      <c r="K47" s="13">
        <f t="shared" si="1"/>
        <v>3962.2599999999998</v>
      </c>
      <c r="L47" s="12"/>
      <c r="M47" s="12"/>
    </row>
    <row r="48" spans="1:13" ht="14.4" customHeight="1">
      <c r="A48" s="16"/>
      <c r="B48" s="15" t="s">
        <v>17</v>
      </c>
      <c r="C48" s="13">
        <v>8</v>
      </c>
      <c r="D48" s="12"/>
      <c r="E48" s="13">
        <v>8</v>
      </c>
      <c r="F48" s="12"/>
      <c r="G48" s="12"/>
      <c r="H48" s="12"/>
      <c r="I48" s="12"/>
      <c r="J48" s="12"/>
      <c r="K48" s="13">
        <f t="shared" si="1"/>
        <v>3970.2599999999998</v>
      </c>
      <c r="L48" s="12"/>
      <c r="M48" s="12"/>
    </row>
    <row r="49" spans="1:13" ht="14.4" customHeight="1">
      <c r="A49" s="16"/>
      <c r="B49" s="15" t="s">
        <v>17</v>
      </c>
      <c r="C49" s="13">
        <v>25</v>
      </c>
      <c r="D49" s="12"/>
      <c r="E49" s="13">
        <v>25</v>
      </c>
      <c r="F49" s="12"/>
      <c r="G49" s="12"/>
      <c r="H49" s="12"/>
      <c r="I49" s="12"/>
      <c r="J49" s="12"/>
      <c r="K49" s="13">
        <f t="shared" si="1"/>
        <v>3995.2599999999998</v>
      </c>
      <c r="L49" s="12"/>
      <c r="M49" s="12"/>
    </row>
    <row r="50" spans="1:13" ht="14.4" customHeight="1">
      <c r="A50" s="16"/>
      <c r="B50" s="15" t="s">
        <v>17</v>
      </c>
      <c r="C50" s="13">
        <v>8</v>
      </c>
      <c r="D50" s="12"/>
      <c r="E50" s="13">
        <v>8</v>
      </c>
      <c r="F50" s="12"/>
      <c r="G50" s="12"/>
      <c r="H50" s="12"/>
      <c r="I50" s="12"/>
      <c r="J50" s="12"/>
      <c r="K50" s="13">
        <f t="shared" si="1"/>
        <v>4003.2599999999998</v>
      </c>
      <c r="L50" s="12"/>
      <c r="M50" s="12"/>
    </row>
    <row r="51" spans="1:13" ht="14.4" customHeight="1">
      <c r="A51" s="16"/>
      <c r="B51" s="15" t="s">
        <v>29</v>
      </c>
      <c r="C51" s="12"/>
      <c r="D51" s="12"/>
      <c r="E51" s="12"/>
      <c r="F51" s="12"/>
      <c r="G51" s="12"/>
      <c r="H51" s="13">
        <v>16.559999999999999</v>
      </c>
      <c r="I51" s="12"/>
      <c r="J51" s="13">
        <v>16.559999999999999</v>
      </c>
      <c r="K51" s="13">
        <f t="shared" si="1"/>
        <v>3986.7</v>
      </c>
      <c r="L51" s="12"/>
      <c r="M51" s="12"/>
    </row>
    <row r="52" spans="1:13" ht="14.4" customHeight="1">
      <c r="A52" s="16"/>
      <c r="B52" s="15" t="s">
        <v>30</v>
      </c>
      <c r="C52" s="12"/>
      <c r="D52" s="12"/>
      <c r="E52" s="12"/>
      <c r="F52" s="12"/>
      <c r="G52" s="12"/>
      <c r="H52" s="13">
        <v>24.45</v>
      </c>
      <c r="I52" s="12"/>
      <c r="J52" s="13">
        <v>24.45</v>
      </c>
      <c r="K52" s="13">
        <f t="shared" si="1"/>
        <v>3962.25</v>
      </c>
      <c r="L52" s="12"/>
      <c r="M52" s="12"/>
    </row>
    <row r="53" spans="1:13" ht="14.4" customHeight="1">
      <c r="A53" s="16"/>
      <c r="B53" s="15" t="s">
        <v>17</v>
      </c>
      <c r="C53" s="13">
        <v>25</v>
      </c>
      <c r="D53" s="12"/>
      <c r="E53" s="13">
        <v>25</v>
      </c>
      <c r="F53" s="12"/>
      <c r="G53" s="12"/>
      <c r="H53" s="12"/>
      <c r="I53" s="12"/>
      <c r="J53" s="12"/>
      <c r="K53" s="13">
        <f t="shared" si="1"/>
        <v>3987.25</v>
      </c>
      <c r="L53" s="12"/>
      <c r="M53" s="12"/>
    </row>
    <row r="54" spans="1:13" ht="14.4" customHeight="1">
      <c r="A54" s="20">
        <v>43910</v>
      </c>
      <c r="B54" s="15" t="s">
        <v>17</v>
      </c>
      <c r="C54" s="13">
        <v>25</v>
      </c>
      <c r="D54" s="12"/>
      <c r="E54" s="13">
        <v>25</v>
      </c>
      <c r="F54" s="12"/>
      <c r="G54" s="12"/>
      <c r="H54" s="12"/>
      <c r="I54" s="12"/>
      <c r="J54" s="12"/>
      <c r="K54" s="13">
        <f t="shared" si="1"/>
        <v>4012.25</v>
      </c>
      <c r="L54" s="12"/>
      <c r="M54" s="12"/>
    </row>
    <row r="55" spans="1:13" ht="14.4" customHeight="1">
      <c r="A55" s="16"/>
      <c r="B55" s="15" t="s">
        <v>17</v>
      </c>
      <c r="C55" s="13">
        <v>17</v>
      </c>
      <c r="D55" s="12"/>
      <c r="E55" s="13">
        <v>17</v>
      </c>
      <c r="F55" s="12"/>
      <c r="G55" s="12"/>
      <c r="H55" s="12"/>
      <c r="I55" s="12"/>
      <c r="J55" s="12"/>
      <c r="K55" s="13">
        <f t="shared" si="1"/>
        <v>4029.25</v>
      </c>
      <c r="L55" s="12"/>
      <c r="M55" s="12"/>
    </row>
    <row r="56" spans="1:13" ht="14.4" customHeight="1">
      <c r="A56" s="16"/>
      <c r="B56" s="15" t="s">
        <v>18</v>
      </c>
      <c r="C56" s="12"/>
      <c r="D56" s="12"/>
      <c r="E56" s="12"/>
      <c r="F56" s="12"/>
      <c r="G56" s="12"/>
      <c r="H56" s="13">
        <v>25</v>
      </c>
      <c r="I56" s="12"/>
      <c r="J56" s="13">
        <v>25</v>
      </c>
      <c r="K56" s="13">
        <f t="shared" si="1"/>
        <v>4004.25</v>
      </c>
      <c r="L56" s="12"/>
      <c r="M56" s="12"/>
    </row>
    <row r="57" spans="1:13" ht="14.4" customHeight="1">
      <c r="A57" s="16"/>
      <c r="B57" s="15" t="s">
        <v>26</v>
      </c>
      <c r="C57" s="12"/>
      <c r="D57" s="12"/>
      <c r="E57" s="12"/>
      <c r="F57" s="12"/>
      <c r="G57" s="12"/>
      <c r="H57" s="13">
        <v>25</v>
      </c>
      <c r="I57" s="12"/>
      <c r="J57" s="13">
        <v>25</v>
      </c>
      <c r="K57" s="13">
        <f t="shared" si="1"/>
        <v>3979.25</v>
      </c>
      <c r="L57" s="12"/>
      <c r="M57" s="12"/>
    </row>
    <row r="58" spans="1:13" ht="14.4" customHeight="1">
      <c r="A58" s="16"/>
      <c r="B58" s="15" t="s">
        <v>21</v>
      </c>
      <c r="C58" s="12"/>
      <c r="D58" s="12"/>
      <c r="E58" s="12"/>
      <c r="F58" s="12"/>
      <c r="G58" s="12"/>
      <c r="H58" s="13">
        <v>225</v>
      </c>
      <c r="I58" s="12"/>
      <c r="J58" s="13">
        <v>225</v>
      </c>
      <c r="K58" s="13">
        <f t="shared" si="1"/>
        <v>3754.25</v>
      </c>
      <c r="L58" s="12"/>
      <c r="M58" s="12"/>
    </row>
    <row r="59" spans="1:13" ht="14.4" customHeight="1">
      <c r="A59" s="16"/>
      <c r="B59" s="15" t="s">
        <v>17</v>
      </c>
      <c r="C59" s="13">
        <v>7</v>
      </c>
      <c r="D59" s="12"/>
      <c r="E59" s="13">
        <v>7</v>
      </c>
      <c r="F59" s="12"/>
      <c r="G59" s="12"/>
      <c r="H59" s="12"/>
      <c r="I59" s="12"/>
      <c r="J59" s="12"/>
      <c r="K59" s="13">
        <f t="shared" si="1"/>
        <v>3761.25</v>
      </c>
      <c r="L59" s="12"/>
      <c r="M59" s="12"/>
    </row>
    <row r="60" spans="1:13" ht="14.4" customHeight="1">
      <c r="A60" s="16"/>
      <c r="B60" s="15" t="s">
        <v>17</v>
      </c>
      <c r="C60" s="13">
        <v>10</v>
      </c>
      <c r="D60" s="12"/>
      <c r="E60" s="13">
        <v>10</v>
      </c>
      <c r="F60" s="12"/>
      <c r="G60" s="12"/>
      <c r="H60" s="12"/>
      <c r="I60" s="12"/>
      <c r="J60" s="12"/>
      <c r="K60" s="13">
        <f t="shared" si="1"/>
        <v>3771.25</v>
      </c>
      <c r="L60" s="12"/>
      <c r="M60" s="12"/>
    </row>
    <row r="61" spans="1:13" ht="14.4" customHeight="1">
      <c r="A61" s="16"/>
      <c r="B61" s="15" t="s">
        <v>17</v>
      </c>
      <c r="C61" s="13">
        <v>10</v>
      </c>
      <c r="D61" s="12"/>
      <c r="E61" s="13">
        <v>10</v>
      </c>
      <c r="F61" s="12"/>
      <c r="G61" s="12"/>
      <c r="H61" s="12"/>
      <c r="I61" s="12"/>
      <c r="J61" s="12"/>
      <c r="K61" s="13">
        <f t="shared" si="1"/>
        <v>3781.25</v>
      </c>
      <c r="L61" s="12"/>
      <c r="M61" s="12"/>
    </row>
    <row r="62" spans="1:13" ht="14.4" customHeight="1">
      <c r="A62" s="10" t="s">
        <v>31</v>
      </c>
      <c r="B62" s="15" t="s">
        <v>32</v>
      </c>
      <c r="C62" s="12"/>
      <c r="D62" s="12"/>
      <c r="E62" s="12"/>
      <c r="F62" s="12"/>
      <c r="G62" s="12"/>
      <c r="H62" s="13">
        <v>106.69</v>
      </c>
      <c r="I62" s="12"/>
      <c r="J62" s="13">
        <v>106.69</v>
      </c>
      <c r="K62" s="13">
        <f t="shared" si="1"/>
        <v>3674.56</v>
      </c>
      <c r="L62" s="12"/>
      <c r="M62" s="12"/>
    </row>
    <row r="63" spans="1:13" ht="14.4" customHeight="1">
      <c r="A63" s="16"/>
      <c r="B63" s="15" t="s">
        <v>33</v>
      </c>
      <c r="C63" s="13">
        <v>76</v>
      </c>
      <c r="D63" s="12"/>
      <c r="E63" s="13">
        <v>76</v>
      </c>
      <c r="F63" s="12"/>
      <c r="G63" s="12"/>
      <c r="H63" s="12"/>
      <c r="I63" s="12"/>
      <c r="J63" s="12"/>
      <c r="K63" s="13">
        <f t="shared" si="1"/>
        <v>3750.56</v>
      </c>
      <c r="L63" s="12"/>
      <c r="M63" s="12"/>
    </row>
    <row r="64" spans="1:13" ht="14.4" customHeight="1">
      <c r="A64" s="10" t="s">
        <v>34</v>
      </c>
      <c r="B64" s="15" t="s">
        <v>27</v>
      </c>
      <c r="C64" s="13">
        <v>237.36</v>
      </c>
      <c r="D64" s="12"/>
      <c r="E64" s="13">
        <v>237.36</v>
      </c>
      <c r="F64" s="12"/>
      <c r="G64" s="12"/>
      <c r="H64" s="12"/>
      <c r="I64" s="12"/>
      <c r="J64" s="12"/>
      <c r="K64" s="13">
        <f t="shared" si="1"/>
        <v>3987.92</v>
      </c>
      <c r="L64" s="12"/>
      <c r="M64" s="12"/>
    </row>
    <row r="65" spans="1:13" ht="14.4" customHeight="1">
      <c r="A65" s="10" t="s">
        <v>35</v>
      </c>
      <c r="B65" s="15" t="s">
        <v>33</v>
      </c>
      <c r="C65" s="13">
        <v>71.180000000000007</v>
      </c>
      <c r="D65" s="12"/>
      <c r="E65" s="13">
        <v>71.180000000000007</v>
      </c>
      <c r="F65" s="12"/>
      <c r="G65" s="12"/>
      <c r="H65" s="12"/>
      <c r="I65" s="12"/>
      <c r="J65" s="12"/>
      <c r="K65" s="13">
        <f t="shared" si="1"/>
        <v>4059.1</v>
      </c>
      <c r="L65" s="12"/>
      <c r="M65" s="12"/>
    </row>
    <row r="66" spans="1:13" ht="14.4" customHeight="1">
      <c r="A66" s="16"/>
      <c r="B66" s="15" t="s">
        <v>36</v>
      </c>
      <c r="C66" s="13">
        <v>130</v>
      </c>
      <c r="D66" s="12"/>
      <c r="E66" s="13">
        <v>130</v>
      </c>
      <c r="F66" s="12"/>
      <c r="G66" s="12"/>
      <c r="H66" s="12"/>
      <c r="I66" s="12"/>
      <c r="J66" s="12"/>
      <c r="K66" s="13">
        <f t="shared" si="1"/>
        <v>4189.1000000000004</v>
      </c>
      <c r="L66" s="12"/>
      <c r="M66" s="12"/>
    </row>
    <row r="67" spans="1:13" ht="14.4" customHeight="1">
      <c r="A67" s="10" t="s">
        <v>37</v>
      </c>
      <c r="B67" s="15" t="s">
        <v>36</v>
      </c>
      <c r="C67" s="13">
        <v>94.66</v>
      </c>
      <c r="D67" s="12"/>
      <c r="E67" s="13">
        <v>94.66</v>
      </c>
      <c r="F67" s="12"/>
      <c r="G67" s="12"/>
      <c r="H67" s="12"/>
      <c r="I67" s="12"/>
      <c r="J67" s="12"/>
      <c r="K67" s="13">
        <f t="shared" si="1"/>
        <v>4283.76</v>
      </c>
      <c r="L67" s="12"/>
      <c r="M67" s="12"/>
    </row>
    <row r="68" spans="1:13" ht="14.4" customHeight="1">
      <c r="A68" s="10" t="s">
        <v>38</v>
      </c>
      <c r="B68" s="15" t="s">
        <v>22</v>
      </c>
      <c r="C68" s="12"/>
      <c r="D68" s="12"/>
      <c r="E68" s="12"/>
      <c r="F68" s="12"/>
      <c r="G68" s="12"/>
      <c r="H68" s="13">
        <v>95.52</v>
      </c>
      <c r="I68" s="12"/>
      <c r="J68" s="13">
        <v>95.52</v>
      </c>
      <c r="K68" s="13">
        <f t="shared" si="1"/>
        <v>4188.24</v>
      </c>
      <c r="L68" s="12"/>
      <c r="M68" s="12"/>
    </row>
    <row r="69" spans="1:13" ht="14.4" customHeight="1">
      <c r="A69" s="16"/>
      <c r="B69" s="15" t="s">
        <v>39</v>
      </c>
      <c r="C69" s="12"/>
      <c r="D69" s="12"/>
      <c r="E69" s="12"/>
      <c r="F69" s="12"/>
      <c r="G69" s="12"/>
      <c r="H69" s="13">
        <v>24.25</v>
      </c>
      <c r="I69" s="12"/>
      <c r="J69" s="13">
        <v>24.25</v>
      </c>
      <c r="K69" s="13">
        <f t="shared" si="1"/>
        <v>4163.99</v>
      </c>
      <c r="L69" s="12"/>
      <c r="M69" s="12"/>
    </row>
    <row r="70" spans="1:13" ht="14.4" customHeight="1">
      <c r="A70" s="16"/>
      <c r="B70" s="15" t="s">
        <v>40</v>
      </c>
      <c r="C70" s="12"/>
      <c r="D70" s="12"/>
      <c r="E70" s="12"/>
      <c r="F70" s="12"/>
      <c r="G70" s="12"/>
      <c r="H70" s="13">
        <v>36.5</v>
      </c>
      <c r="I70" s="12"/>
      <c r="J70" s="13">
        <v>36.5</v>
      </c>
      <c r="K70" s="13">
        <f t="shared" si="1"/>
        <v>4127.49</v>
      </c>
      <c r="L70" s="12"/>
      <c r="M70" s="12"/>
    </row>
    <row r="71" spans="1:13" ht="14.4" customHeight="1">
      <c r="A71" s="16"/>
      <c r="B71" s="15" t="s">
        <v>36</v>
      </c>
      <c r="C71" s="13">
        <v>98</v>
      </c>
      <c r="D71" s="12"/>
      <c r="E71" s="13">
        <v>98</v>
      </c>
      <c r="F71" s="12"/>
      <c r="G71" s="12"/>
      <c r="H71" s="12"/>
      <c r="I71" s="12"/>
      <c r="J71" s="12"/>
      <c r="K71" s="13">
        <f t="shared" si="1"/>
        <v>4225.49</v>
      </c>
      <c r="L71" s="12"/>
      <c r="M71" s="12"/>
    </row>
    <row r="72" spans="1:13" ht="14.4" customHeight="1">
      <c r="A72" s="16"/>
      <c r="B72" s="15" t="s">
        <v>41</v>
      </c>
      <c r="C72" s="12"/>
      <c r="D72" s="12"/>
      <c r="E72" s="12"/>
      <c r="F72" s="12"/>
      <c r="G72" s="12"/>
      <c r="H72" s="13">
        <v>346.66</v>
      </c>
      <c r="I72" s="13">
        <v>346.66</v>
      </c>
      <c r="J72" s="12"/>
      <c r="K72" s="13">
        <f t="shared" si="1"/>
        <v>3878.83</v>
      </c>
      <c r="L72" s="12"/>
      <c r="M72" s="12"/>
    </row>
    <row r="73" spans="1:13" ht="14.4" customHeight="1">
      <c r="A73" s="16"/>
      <c r="B73" s="15" t="s">
        <v>42</v>
      </c>
      <c r="C73" s="13">
        <v>46</v>
      </c>
      <c r="D73" s="12"/>
      <c r="E73" s="13">
        <v>46</v>
      </c>
      <c r="F73" s="12"/>
      <c r="G73" s="12"/>
      <c r="H73" s="12"/>
      <c r="I73" s="12"/>
      <c r="J73" s="12"/>
      <c r="K73" s="13">
        <f t="shared" si="1"/>
        <v>3924.83</v>
      </c>
      <c r="L73" s="12"/>
      <c r="M73" s="12"/>
    </row>
    <row r="74" spans="1:13" ht="14.4" customHeight="1">
      <c r="A74" s="16"/>
      <c r="B74" s="15" t="s">
        <v>43</v>
      </c>
      <c r="C74" s="12"/>
      <c r="D74" s="12"/>
      <c r="E74" s="12"/>
      <c r="F74" s="12"/>
      <c r="G74" s="12"/>
      <c r="H74" s="13">
        <v>470</v>
      </c>
      <c r="I74" s="13">
        <v>470</v>
      </c>
      <c r="J74" s="12"/>
      <c r="K74" s="13">
        <f>K73-H74</f>
        <v>3454.83</v>
      </c>
      <c r="L74" s="12"/>
      <c r="M74" s="12"/>
    </row>
    <row r="75" spans="1:13" ht="14.4" customHeight="1">
      <c r="A75" s="16"/>
      <c r="B75" s="11"/>
      <c r="C75" s="13">
        <f>SUM(C4:C74)</f>
        <v>2698.97</v>
      </c>
      <c r="D75" s="13">
        <f>SUM(D4:D74)</f>
        <v>0</v>
      </c>
      <c r="E75" s="13">
        <f>SUM(E4:E74)</f>
        <v>2698.97</v>
      </c>
      <c r="F75" s="12"/>
      <c r="G75" s="12"/>
      <c r="H75" s="13">
        <f>SUM(H4:H74)</f>
        <v>2787.78</v>
      </c>
      <c r="I75" s="13">
        <f>SUM(I4:I74)</f>
        <v>1378.25</v>
      </c>
      <c r="J75" s="13">
        <f>SUM(J4:J74)</f>
        <v>1409.53</v>
      </c>
      <c r="K75" s="12"/>
      <c r="L75" s="12"/>
      <c r="M75" s="12"/>
    </row>
    <row r="76" spans="1:13" ht="14.4" customHeight="1">
      <c r="A76" s="16"/>
      <c r="B76" s="11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14.4" customHeight="1">
      <c r="A77" s="16"/>
      <c r="B77" s="11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</row>
    <row r="78" spans="1:13" ht="14.4" customHeight="1">
      <c r="A78" s="16"/>
      <c r="B78" s="11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</row>
    <row r="79" spans="1:13" ht="14.4" customHeight="1">
      <c r="A79" s="16"/>
      <c r="B79" s="11"/>
      <c r="C79" s="12"/>
      <c r="D79" s="12"/>
      <c r="E79" s="13">
        <f>C75</f>
        <v>2698.97</v>
      </c>
      <c r="F79" s="12"/>
      <c r="G79" s="12"/>
      <c r="H79" s="12"/>
      <c r="I79" s="12"/>
      <c r="J79" s="12"/>
      <c r="K79" s="12"/>
      <c r="L79" s="12"/>
      <c r="M79" s="12"/>
    </row>
    <row r="80" spans="1:13" ht="14.4" customHeight="1">
      <c r="A80" s="16"/>
      <c r="B80" s="11"/>
      <c r="C80" s="12"/>
      <c r="D80" s="17" t="s">
        <v>44</v>
      </c>
      <c r="E80" s="13">
        <f>H75</f>
        <v>2787.78</v>
      </c>
      <c r="F80" s="12"/>
      <c r="G80" s="12"/>
      <c r="H80" s="12"/>
      <c r="I80" s="12"/>
      <c r="J80" s="12"/>
      <c r="K80" s="12"/>
      <c r="L80" s="17" t="s">
        <v>45</v>
      </c>
      <c r="M80" s="12"/>
    </row>
    <row r="81" spans="1:13" ht="14.4" customHeight="1">
      <c r="A81" s="16"/>
      <c r="B81" s="11"/>
      <c r="C81" s="12"/>
      <c r="D81" s="17" t="s">
        <v>46</v>
      </c>
      <c r="E81" s="13">
        <f>E79-E80</f>
        <v>-88.8100000000004</v>
      </c>
      <c r="F81" s="12"/>
      <c r="G81" s="12"/>
      <c r="H81" s="12"/>
      <c r="I81" s="12"/>
      <c r="J81" s="12"/>
      <c r="K81" s="12"/>
      <c r="L81" s="12"/>
      <c r="M81" s="12"/>
    </row>
    <row r="82" spans="1:13" ht="14.4" customHeight="1">
      <c r="A82" s="16"/>
      <c r="B82" s="11"/>
      <c r="C82" s="12"/>
      <c r="D82" s="17" t="s">
        <v>47</v>
      </c>
      <c r="E82" s="13">
        <f>K4</f>
        <v>3543.64</v>
      </c>
      <c r="F82" s="12"/>
      <c r="G82" s="12"/>
      <c r="H82" s="12"/>
      <c r="I82" s="12"/>
      <c r="J82" s="12"/>
      <c r="K82" s="12"/>
      <c r="L82" s="12"/>
      <c r="M82" s="12"/>
    </row>
    <row r="83" spans="1:13" ht="14.4" customHeight="1">
      <c r="A83" s="16"/>
      <c r="B83" s="11"/>
      <c r="C83" s="12"/>
      <c r="D83" s="17" t="s">
        <v>48</v>
      </c>
      <c r="E83" s="13">
        <f>K74</f>
        <v>3454.83</v>
      </c>
      <c r="F83" s="12"/>
      <c r="G83" s="12"/>
      <c r="H83" s="12"/>
      <c r="I83" s="12"/>
      <c r="J83" s="12"/>
      <c r="K83" s="12"/>
      <c r="L83" s="12"/>
      <c r="M83" s="12"/>
    </row>
    <row r="84" spans="1:13" ht="14.4" customHeight="1">
      <c r="A84" s="16"/>
      <c r="B84" s="11"/>
      <c r="C84" s="12"/>
      <c r="D84" s="12"/>
      <c r="E84" s="13">
        <f>MIN(E3:E83)</f>
        <v>-88.8100000000004</v>
      </c>
      <c r="F84" s="12"/>
      <c r="G84" s="12"/>
      <c r="H84" s="12"/>
      <c r="I84" s="12"/>
      <c r="J84" s="12"/>
      <c r="K84" s="12"/>
      <c r="L84" s="12"/>
      <c r="M84" s="12"/>
    </row>
    <row r="85" spans="1:13" ht="14.4" customHeight="1">
      <c r="A85" s="16"/>
      <c r="B85" s="11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</row>
    <row r="86" spans="1:13" ht="14.4" customHeight="1">
      <c r="A86" s="16"/>
      <c r="B86" s="15" t="s">
        <v>49</v>
      </c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</row>
    <row r="87" spans="1:13" ht="14.4" customHeight="1">
      <c r="A87" s="16"/>
      <c r="B87" s="15" t="s">
        <v>50</v>
      </c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</row>
    <row r="88" spans="1:13" ht="14.4" customHeight="1">
      <c r="A88" s="16"/>
      <c r="B88" s="15" t="s">
        <v>51</v>
      </c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</row>
  </sheetData>
  <mergeCells count="1">
    <mergeCell ref="A1:M1"/>
  </mergeCells>
  <pageMargins left="1" right="1" top="1" bottom="1" header="0.25" footer="0.25"/>
  <pageSetup orientation="landscape"/>
  <headerFooter>
    <oddFooter>&amp;C&amp;"Helvetica Neue,Regular"&amp;12&amp;K000000&amp;P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V153"/>
  <sheetViews>
    <sheetView showGridLines="0" workbookViewId="0">
      <pane xSplit="1" ySplit="2" topLeftCell="B133" activePane="bottomRight" state="frozen"/>
      <selection pane="topRight"/>
      <selection pane="bottomLeft"/>
      <selection pane="bottomRight" activeCell="A153" sqref="A153:XFD153"/>
    </sheetView>
  </sheetViews>
  <sheetFormatPr defaultColWidth="16.21875" defaultRowHeight="14.7" customHeight="1"/>
  <cols>
    <col min="1" max="1" width="14.88671875" style="1" customWidth="1"/>
    <col min="2" max="2" width="27.21875" style="1" customWidth="1"/>
    <col min="3" max="3" width="9.77734375" style="1" customWidth="1"/>
    <col min="4" max="4" width="11.88671875" style="1" customWidth="1"/>
    <col min="5" max="5" width="11.44140625" style="1" customWidth="1"/>
    <col min="6" max="6" width="16.21875" style="1" customWidth="1"/>
    <col min="7" max="8" width="1.44140625" style="1" customWidth="1"/>
    <col min="9" max="9" width="10.44140625" style="1" customWidth="1"/>
    <col min="10" max="10" width="8.5546875" style="1" customWidth="1"/>
    <col min="11" max="11" width="11.109375" style="1" customWidth="1"/>
    <col min="12" max="12" width="17" style="1" customWidth="1"/>
    <col min="13" max="14" width="1.44140625" style="1" customWidth="1"/>
    <col min="15" max="256" width="16.21875" style="1" customWidth="1"/>
  </cols>
  <sheetData>
    <row r="1" spans="1:14" ht="16.2" customHeight="1">
      <c r="A1" s="229" t="s">
        <v>0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</row>
    <row r="2" spans="1:14" ht="14.7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27" customHeight="1">
      <c r="A3" s="22" t="s">
        <v>1</v>
      </c>
      <c r="B3" s="23" t="s">
        <v>2</v>
      </c>
      <c r="C3" s="24" t="s">
        <v>3</v>
      </c>
      <c r="D3" s="25" t="s">
        <v>4</v>
      </c>
      <c r="E3" s="24" t="s">
        <v>52</v>
      </c>
      <c r="F3" s="25" t="s">
        <v>5</v>
      </c>
      <c r="G3" s="26"/>
      <c r="H3" s="26"/>
      <c r="I3" s="24" t="s">
        <v>6</v>
      </c>
      <c r="J3" s="24" t="s">
        <v>7</v>
      </c>
      <c r="K3" s="24" t="s">
        <v>8</v>
      </c>
      <c r="L3" s="5" t="s">
        <v>9</v>
      </c>
      <c r="M3" s="8"/>
      <c r="N3" s="9"/>
    </row>
    <row r="4" spans="1:14" ht="15" customHeight="1">
      <c r="A4" s="27">
        <v>43375</v>
      </c>
      <c r="B4" s="28" t="s">
        <v>93</v>
      </c>
      <c r="C4" s="29"/>
      <c r="D4" s="29"/>
      <c r="E4" s="29"/>
      <c r="F4" s="29"/>
      <c r="G4" s="29"/>
      <c r="H4" s="29"/>
      <c r="I4" s="29"/>
      <c r="J4" s="29"/>
      <c r="K4" s="29"/>
      <c r="L4" s="30">
        <v>1997.18</v>
      </c>
      <c r="M4" s="31">
        <v>1997.18</v>
      </c>
      <c r="N4" s="29"/>
    </row>
    <row r="5" spans="1:14" ht="14.7" customHeight="1">
      <c r="A5" s="32"/>
      <c r="B5" s="33"/>
      <c r="C5" s="34">
        <v>15</v>
      </c>
      <c r="D5" s="14"/>
      <c r="E5" s="34">
        <v>15</v>
      </c>
      <c r="F5" s="14"/>
      <c r="G5" s="14"/>
      <c r="H5" s="14"/>
      <c r="I5" s="14"/>
      <c r="J5" s="14"/>
      <c r="K5" s="14"/>
      <c r="L5" s="13">
        <f t="shared" ref="L5:L36" si="0">L4+C5-I5</f>
        <v>2012.18</v>
      </c>
      <c r="M5" s="14"/>
      <c r="N5" s="14"/>
    </row>
    <row r="6" spans="1:14" ht="14.4" customHeight="1">
      <c r="A6" s="35">
        <v>43381</v>
      </c>
      <c r="B6" s="15" t="s">
        <v>12</v>
      </c>
      <c r="C6" s="13">
        <v>25</v>
      </c>
      <c r="D6" s="12"/>
      <c r="E6" s="12"/>
      <c r="F6" s="13">
        <v>25</v>
      </c>
      <c r="G6" s="12"/>
      <c r="H6" s="12"/>
      <c r="I6" s="12"/>
      <c r="J6" s="12"/>
      <c r="K6" s="12"/>
      <c r="L6" s="13">
        <f t="shared" si="0"/>
        <v>2037.18</v>
      </c>
      <c r="M6" s="12"/>
      <c r="N6" s="12"/>
    </row>
    <row r="7" spans="1:14" ht="14.4" customHeight="1">
      <c r="A7" s="16"/>
      <c r="B7" s="15" t="s">
        <v>12</v>
      </c>
      <c r="C7" s="13">
        <v>25</v>
      </c>
      <c r="D7" s="12"/>
      <c r="E7" s="12"/>
      <c r="F7" s="13">
        <v>25</v>
      </c>
      <c r="G7" s="12"/>
      <c r="H7" s="12"/>
      <c r="I7" s="12"/>
      <c r="J7" s="12"/>
      <c r="K7" s="12"/>
      <c r="L7" s="13">
        <f t="shared" si="0"/>
        <v>2062.1800000000003</v>
      </c>
      <c r="M7" s="12"/>
      <c r="N7" s="12"/>
    </row>
    <row r="8" spans="1:14" ht="14.4" customHeight="1">
      <c r="A8" s="16"/>
      <c r="B8" s="15" t="s">
        <v>12</v>
      </c>
      <c r="C8" s="13">
        <v>25</v>
      </c>
      <c r="D8" s="12"/>
      <c r="E8" s="12"/>
      <c r="F8" s="13">
        <v>25</v>
      </c>
      <c r="G8" s="12"/>
      <c r="H8" s="12"/>
      <c r="I8" s="12"/>
      <c r="J8" s="12"/>
      <c r="K8" s="12"/>
      <c r="L8" s="13">
        <f t="shared" si="0"/>
        <v>2087.1800000000003</v>
      </c>
      <c r="M8" s="12"/>
      <c r="N8" s="12"/>
    </row>
    <row r="9" spans="1:14" ht="14.4" customHeight="1">
      <c r="A9" s="16"/>
      <c r="B9" s="15" t="s">
        <v>12</v>
      </c>
      <c r="C9" s="13">
        <v>185.14</v>
      </c>
      <c r="D9" s="12"/>
      <c r="E9" s="12"/>
      <c r="F9" s="13">
        <v>185.14</v>
      </c>
      <c r="G9" s="12"/>
      <c r="H9" s="12"/>
      <c r="I9" s="12"/>
      <c r="J9" s="12"/>
      <c r="K9" s="12"/>
      <c r="L9" s="13">
        <f t="shared" si="0"/>
        <v>2272.3200000000002</v>
      </c>
      <c r="M9" s="12"/>
      <c r="N9" s="12"/>
    </row>
    <row r="10" spans="1:14" ht="14.4" customHeight="1">
      <c r="A10" s="35">
        <v>43382</v>
      </c>
      <c r="B10" s="15" t="s">
        <v>94</v>
      </c>
      <c r="C10" s="12"/>
      <c r="D10" s="12"/>
      <c r="E10" s="12"/>
      <c r="F10" s="12"/>
      <c r="G10" s="12"/>
      <c r="H10" s="12"/>
      <c r="I10" s="13">
        <v>58.3</v>
      </c>
      <c r="J10" s="12"/>
      <c r="K10" s="13">
        <v>58.3</v>
      </c>
      <c r="L10" s="13">
        <f t="shared" si="0"/>
        <v>2214.02</v>
      </c>
      <c r="M10" s="12"/>
      <c r="N10" s="12"/>
    </row>
    <row r="11" spans="1:14" ht="14.4" customHeight="1">
      <c r="A11" s="35">
        <v>43383</v>
      </c>
      <c r="B11" s="15" t="s">
        <v>95</v>
      </c>
      <c r="C11" s="12"/>
      <c r="D11" s="12"/>
      <c r="E11" s="12"/>
      <c r="F11" s="12"/>
      <c r="G11" s="12"/>
      <c r="H11" s="12"/>
      <c r="I11" s="13">
        <v>10</v>
      </c>
      <c r="J11" s="12"/>
      <c r="K11" s="13">
        <v>10</v>
      </c>
      <c r="L11" s="13">
        <f t="shared" si="0"/>
        <v>2204.02</v>
      </c>
      <c r="M11" s="12"/>
      <c r="N11" s="12"/>
    </row>
    <row r="12" spans="1:14" ht="14.4" customHeight="1">
      <c r="A12" s="16"/>
      <c r="B12" s="15" t="s">
        <v>96</v>
      </c>
      <c r="C12" s="12"/>
      <c r="D12" s="12"/>
      <c r="E12" s="12"/>
      <c r="F12" s="12"/>
      <c r="G12" s="12"/>
      <c r="H12" s="12"/>
      <c r="I12" s="13">
        <v>20</v>
      </c>
      <c r="J12" s="12"/>
      <c r="K12" s="13">
        <v>20</v>
      </c>
      <c r="L12" s="13">
        <f t="shared" si="0"/>
        <v>2184.02</v>
      </c>
      <c r="M12" s="12"/>
      <c r="N12" s="12"/>
    </row>
    <row r="13" spans="1:14" ht="14.4" customHeight="1">
      <c r="A13" s="35">
        <v>43385</v>
      </c>
      <c r="B13" s="15" t="s">
        <v>96</v>
      </c>
      <c r="C13" s="12"/>
      <c r="D13" s="12"/>
      <c r="E13" s="12"/>
      <c r="F13" s="12"/>
      <c r="G13" s="12"/>
      <c r="H13" s="12"/>
      <c r="I13" s="13">
        <v>5</v>
      </c>
      <c r="J13" s="12"/>
      <c r="K13" s="13">
        <v>5</v>
      </c>
      <c r="L13" s="13">
        <f t="shared" si="0"/>
        <v>2179.02</v>
      </c>
      <c r="M13" s="12"/>
      <c r="N13" s="12"/>
    </row>
    <row r="14" spans="1:14" ht="14.4" customHeight="1">
      <c r="A14" s="16"/>
      <c r="B14" s="15" t="s">
        <v>97</v>
      </c>
      <c r="C14" s="12"/>
      <c r="D14" s="12"/>
      <c r="E14" s="12"/>
      <c r="F14" s="12"/>
      <c r="G14" s="12"/>
      <c r="H14" s="12"/>
      <c r="I14" s="13">
        <v>103</v>
      </c>
      <c r="J14" s="12"/>
      <c r="K14" s="13">
        <v>103</v>
      </c>
      <c r="L14" s="13">
        <f t="shared" si="0"/>
        <v>2076.02</v>
      </c>
      <c r="M14" s="12"/>
      <c r="N14" s="12"/>
    </row>
    <row r="15" spans="1:14" ht="14.4" customHeight="1">
      <c r="A15" s="35">
        <v>43388</v>
      </c>
      <c r="B15" s="15" t="s">
        <v>98</v>
      </c>
      <c r="C15" s="13">
        <v>50</v>
      </c>
      <c r="D15" s="12"/>
      <c r="E15" s="12"/>
      <c r="F15" s="13">
        <v>50</v>
      </c>
      <c r="G15" s="12"/>
      <c r="H15" s="12"/>
      <c r="I15" s="12"/>
      <c r="J15" s="12"/>
      <c r="K15" s="12"/>
      <c r="L15" s="13">
        <f t="shared" si="0"/>
        <v>2126.02</v>
      </c>
      <c r="M15" s="12"/>
      <c r="N15" s="12"/>
    </row>
    <row r="16" spans="1:14" ht="14.4" customHeight="1">
      <c r="A16" s="16"/>
      <c r="B16" s="15" t="s">
        <v>99</v>
      </c>
      <c r="C16" s="13">
        <v>5</v>
      </c>
      <c r="D16" s="12"/>
      <c r="E16" s="12"/>
      <c r="F16" s="13">
        <v>5</v>
      </c>
      <c r="G16" s="12"/>
      <c r="H16" s="12"/>
      <c r="I16" s="12"/>
      <c r="J16" s="12"/>
      <c r="K16" s="12"/>
      <c r="L16" s="13">
        <f t="shared" si="0"/>
        <v>2131.02</v>
      </c>
      <c r="M16" s="12"/>
      <c r="N16" s="12"/>
    </row>
    <row r="17" spans="1:14" ht="14.4" customHeight="1">
      <c r="A17" s="16"/>
      <c r="B17" s="15" t="s">
        <v>100</v>
      </c>
      <c r="C17" s="13">
        <v>20</v>
      </c>
      <c r="D17" s="13">
        <v>20</v>
      </c>
      <c r="E17" s="12"/>
      <c r="F17" s="12"/>
      <c r="G17" s="12"/>
      <c r="H17" s="12"/>
      <c r="I17" s="12"/>
      <c r="J17" s="12"/>
      <c r="K17" s="12"/>
      <c r="L17" s="13">
        <f t="shared" si="0"/>
        <v>2151.02</v>
      </c>
      <c r="M17" s="12"/>
      <c r="N17" s="12"/>
    </row>
    <row r="18" spans="1:14" ht="14.4" customHeight="1">
      <c r="A18" s="16"/>
      <c r="B18" s="15" t="s">
        <v>101</v>
      </c>
      <c r="C18" s="12"/>
      <c r="D18" s="12"/>
      <c r="E18" s="12"/>
      <c r="F18" s="12"/>
      <c r="G18" s="12"/>
      <c r="H18" s="12"/>
      <c r="I18" s="13">
        <v>40</v>
      </c>
      <c r="J18" s="12"/>
      <c r="K18" s="13">
        <v>40</v>
      </c>
      <c r="L18" s="13">
        <f t="shared" si="0"/>
        <v>2111.02</v>
      </c>
      <c r="M18" s="12"/>
      <c r="N18" s="12"/>
    </row>
    <row r="19" spans="1:14" ht="14.4" customHeight="1">
      <c r="A19" s="16"/>
      <c r="B19" s="15" t="s">
        <v>102</v>
      </c>
      <c r="C19" s="13">
        <v>253</v>
      </c>
      <c r="D19" s="12"/>
      <c r="E19" s="12"/>
      <c r="F19" s="13">
        <v>253</v>
      </c>
      <c r="G19" s="12"/>
      <c r="H19" s="12"/>
      <c r="I19" s="12"/>
      <c r="J19" s="12"/>
      <c r="K19" s="12"/>
      <c r="L19" s="13">
        <f t="shared" si="0"/>
        <v>2364.02</v>
      </c>
      <c r="M19" s="12"/>
      <c r="N19" s="12"/>
    </row>
    <row r="20" spans="1:14" ht="14.4" customHeight="1">
      <c r="A20" s="16"/>
      <c r="B20" s="15" t="s">
        <v>103</v>
      </c>
      <c r="C20" s="13">
        <v>50</v>
      </c>
      <c r="D20" s="12"/>
      <c r="E20" s="12"/>
      <c r="F20" s="13">
        <v>50</v>
      </c>
      <c r="G20" s="12"/>
      <c r="H20" s="12"/>
      <c r="I20" s="12"/>
      <c r="J20" s="12"/>
      <c r="K20" s="12"/>
      <c r="L20" s="13">
        <f t="shared" si="0"/>
        <v>2414.02</v>
      </c>
      <c r="M20" s="12"/>
      <c r="N20" s="12"/>
    </row>
    <row r="21" spans="1:14" ht="14.4" customHeight="1">
      <c r="A21" s="35">
        <v>43396</v>
      </c>
      <c r="B21" s="15" t="s">
        <v>104</v>
      </c>
      <c r="C21" s="12"/>
      <c r="D21" s="12"/>
      <c r="E21" s="12"/>
      <c r="F21" s="12"/>
      <c r="G21" s="12"/>
      <c r="H21" s="12"/>
      <c r="I21" s="13">
        <v>95.83</v>
      </c>
      <c r="J21" s="12"/>
      <c r="K21" s="13">
        <v>95.83</v>
      </c>
      <c r="L21" s="13">
        <f t="shared" si="0"/>
        <v>2318.19</v>
      </c>
      <c r="M21" s="12"/>
      <c r="N21" s="12"/>
    </row>
    <row r="22" spans="1:14" ht="14.4" customHeight="1">
      <c r="A22" s="35">
        <v>43397</v>
      </c>
      <c r="B22" s="36">
        <v>500008</v>
      </c>
      <c r="C22" s="13">
        <v>60</v>
      </c>
      <c r="D22" s="12"/>
      <c r="E22" s="12"/>
      <c r="F22" s="13">
        <v>60</v>
      </c>
      <c r="G22" s="12"/>
      <c r="H22" s="12"/>
      <c r="I22" s="12"/>
      <c r="J22" s="12"/>
      <c r="K22" s="12"/>
      <c r="L22" s="13">
        <f t="shared" si="0"/>
        <v>2378.19</v>
      </c>
      <c r="M22" s="12"/>
      <c r="N22" s="12"/>
    </row>
    <row r="23" spans="1:14" ht="14.4" customHeight="1">
      <c r="A23" s="35">
        <v>43398</v>
      </c>
      <c r="B23" s="15" t="s">
        <v>105</v>
      </c>
      <c r="C23" s="12"/>
      <c r="D23" s="12"/>
      <c r="E23" s="12"/>
      <c r="F23" s="12"/>
      <c r="G23" s="12"/>
      <c r="H23" s="12"/>
      <c r="I23" s="13">
        <v>330</v>
      </c>
      <c r="J23" s="12"/>
      <c r="K23" s="13">
        <v>330</v>
      </c>
      <c r="L23" s="13">
        <f t="shared" si="0"/>
        <v>2048.19</v>
      </c>
      <c r="M23" s="12"/>
      <c r="N23" s="12"/>
    </row>
    <row r="24" spans="1:14" ht="14.4" customHeight="1">
      <c r="A24" s="35">
        <v>43399</v>
      </c>
      <c r="B24" s="15" t="s">
        <v>106</v>
      </c>
      <c r="C24" s="12"/>
      <c r="D24" s="12"/>
      <c r="E24" s="12"/>
      <c r="F24" s="12"/>
      <c r="G24" s="12"/>
      <c r="H24" s="12"/>
      <c r="I24" s="13">
        <v>100.66</v>
      </c>
      <c r="J24" s="12"/>
      <c r="K24" s="13">
        <v>100.66</v>
      </c>
      <c r="L24" s="13">
        <f t="shared" si="0"/>
        <v>1947.53</v>
      </c>
      <c r="M24" s="12"/>
      <c r="N24" s="12"/>
    </row>
    <row r="25" spans="1:14" ht="14.4" customHeight="1">
      <c r="A25" s="16"/>
      <c r="B25" s="15" t="s">
        <v>12</v>
      </c>
      <c r="C25" s="13">
        <v>50</v>
      </c>
      <c r="D25" s="12"/>
      <c r="E25" s="12"/>
      <c r="F25" s="13">
        <v>50</v>
      </c>
      <c r="G25" s="12"/>
      <c r="H25" s="12"/>
      <c r="I25" s="12"/>
      <c r="J25" s="12"/>
      <c r="K25" s="12"/>
      <c r="L25" s="13">
        <f t="shared" si="0"/>
        <v>1997.53</v>
      </c>
      <c r="M25" s="12"/>
      <c r="N25" s="12"/>
    </row>
    <row r="26" spans="1:14" ht="14.4" customHeight="1">
      <c r="A26" s="16"/>
      <c r="B26" s="15" t="s">
        <v>107</v>
      </c>
      <c r="C26" s="13">
        <v>15</v>
      </c>
      <c r="D26" s="12"/>
      <c r="E26" s="13">
        <v>15</v>
      </c>
      <c r="F26" s="12"/>
      <c r="G26" s="12"/>
      <c r="H26" s="12"/>
      <c r="I26" s="12"/>
      <c r="J26" s="12"/>
      <c r="K26" s="12"/>
      <c r="L26" s="13">
        <f t="shared" si="0"/>
        <v>2012.53</v>
      </c>
      <c r="M26" s="12"/>
      <c r="N26" s="12"/>
    </row>
    <row r="27" spans="1:14" ht="14.4" customHeight="1">
      <c r="A27" s="16"/>
      <c r="B27" s="15" t="s">
        <v>12</v>
      </c>
      <c r="C27" s="13">
        <v>50</v>
      </c>
      <c r="D27" s="12"/>
      <c r="E27" s="12"/>
      <c r="F27" s="13">
        <v>50</v>
      </c>
      <c r="G27" s="12"/>
      <c r="H27" s="12"/>
      <c r="I27" s="12"/>
      <c r="J27" s="12"/>
      <c r="K27" s="12"/>
      <c r="L27" s="13">
        <f t="shared" si="0"/>
        <v>2062.5299999999997</v>
      </c>
      <c r="M27" s="12"/>
      <c r="N27" s="12"/>
    </row>
    <row r="28" spans="1:14" ht="14.4" customHeight="1">
      <c r="A28" s="16"/>
      <c r="B28" s="15" t="s">
        <v>12</v>
      </c>
      <c r="C28" s="13">
        <v>130</v>
      </c>
      <c r="D28" s="12"/>
      <c r="E28" s="12"/>
      <c r="F28" s="13">
        <v>130</v>
      </c>
      <c r="G28" s="12"/>
      <c r="H28" s="12"/>
      <c r="I28" s="12"/>
      <c r="J28" s="12"/>
      <c r="K28" s="12"/>
      <c r="L28" s="13">
        <f t="shared" si="0"/>
        <v>2192.5299999999997</v>
      </c>
      <c r="M28" s="12"/>
      <c r="N28" s="12"/>
    </row>
    <row r="29" spans="1:14" ht="14.4" customHeight="1">
      <c r="A29" s="16"/>
      <c r="B29" s="15" t="s">
        <v>108</v>
      </c>
      <c r="C29" s="13">
        <v>45</v>
      </c>
      <c r="D29" s="12"/>
      <c r="E29" s="12"/>
      <c r="F29" s="13">
        <v>45</v>
      </c>
      <c r="G29" s="12"/>
      <c r="H29" s="12"/>
      <c r="I29" s="12"/>
      <c r="J29" s="12"/>
      <c r="K29" s="12"/>
      <c r="L29" s="13">
        <f t="shared" si="0"/>
        <v>2237.5299999999997</v>
      </c>
      <c r="M29" s="12"/>
      <c r="N29" s="12"/>
    </row>
    <row r="30" spans="1:14" ht="14.4" customHeight="1">
      <c r="A30" s="16"/>
      <c r="B30" s="15" t="s">
        <v>109</v>
      </c>
      <c r="C30" s="12"/>
      <c r="D30" s="12"/>
      <c r="E30" s="12"/>
      <c r="F30" s="12"/>
      <c r="G30" s="12"/>
      <c r="H30" s="12"/>
      <c r="I30" s="13">
        <v>130</v>
      </c>
      <c r="J30" s="12"/>
      <c r="K30" s="13">
        <v>130</v>
      </c>
      <c r="L30" s="13">
        <f t="shared" si="0"/>
        <v>2107.5299999999997</v>
      </c>
      <c r="M30" s="12"/>
      <c r="N30" s="12"/>
    </row>
    <row r="31" spans="1:14" ht="14.4" customHeight="1">
      <c r="A31" s="16"/>
      <c r="B31" s="15" t="s">
        <v>110</v>
      </c>
      <c r="C31" s="13">
        <v>101.71</v>
      </c>
      <c r="D31" s="12"/>
      <c r="E31" s="12"/>
      <c r="F31" s="13">
        <v>101.71</v>
      </c>
      <c r="G31" s="12"/>
      <c r="H31" s="12"/>
      <c r="I31" s="12"/>
      <c r="J31" s="12"/>
      <c r="K31" s="12"/>
      <c r="L31" s="13">
        <f t="shared" si="0"/>
        <v>2209.2399999999998</v>
      </c>
      <c r="M31" s="12"/>
      <c r="N31" s="12"/>
    </row>
    <row r="32" spans="1:14" ht="14.4" customHeight="1">
      <c r="A32" s="16"/>
      <c r="B32" s="15" t="s">
        <v>12</v>
      </c>
      <c r="C32" s="13">
        <v>17</v>
      </c>
      <c r="D32" s="12"/>
      <c r="E32" s="12"/>
      <c r="F32" s="13">
        <v>17</v>
      </c>
      <c r="G32" s="12"/>
      <c r="H32" s="12"/>
      <c r="I32" s="12"/>
      <c r="J32" s="12"/>
      <c r="K32" s="12"/>
      <c r="L32" s="13">
        <f t="shared" si="0"/>
        <v>2226.2399999999998</v>
      </c>
      <c r="M32" s="12"/>
      <c r="N32" s="12"/>
    </row>
    <row r="33" spans="1:14" ht="14.4" customHeight="1">
      <c r="A33" s="16"/>
      <c r="B33" s="15" t="s">
        <v>107</v>
      </c>
      <c r="C33" s="13">
        <v>15</v>
      </c>
      <c r="D33" s="12"/>
      <c r="E33" s="13">
        <v>15</v>
      </c>
      <c r="F33" s="12"/>
      <c r="G33" s="12"/>
      <c r="H33" s="12"/>
      <c r="I33" s="12"/>
      <c r="J33" s="12"/>
      <c r="K33" s="12"/>
      <c r="L33" s="13">
        <f t="shared" si="0"/>
        <v>2241.2399999999998</v>
      </c>
      <c r="M33" s="12"/>
      <c r="N33" s="12"/>
    </row>
    <row r="34" spans="1:14" ht="14.4" customHeight="1">
      <c r="A34" s="16"/>
      <c r="B34" s="15" t="s">
        <v>12</v>
      </c>
      <c r="C34" s="13">
        <v>50</v>
      </c>
      <c r="D34" s="12"/>
      <c r="E34" s="12"/>
      <c r="F34" s="13">
        <v>50</v>
      </c>
      <c r="G34" s="12"/>
      <c r="H34" s="12"/>
      <c r="I34" s="12"/>
      <c r="J34" s="12"/>
      <c r="K34" s="12"/>
      <c r="L34" s="13">
        <f t="shared" si="0"/>
        <v>2291.2399999999998</v>
      </c>
      <c r="M34" s="12"/>
      <c r="N34" s="12"/>
    </row>
    <row r="35" spans="1:14" ht="14.4" customHeight="1">
      <c r="A35" s="35">
        <v>43427</v>
      </c>
      <c r="B35" s="15" t="s">
        <v>111</v>
      </c>
      <c r="C35" s="13">
        <v>15</v>
      </c>
      <c r="D35" s="12"/>
      <c r="E35" s="13">
        <v>15</v>
      </c>
      <c r="F35" s="12"/>
      <c r="G35" s="12"/>
      <c r="H35" s="12"/>
      <c r="I35" s="12"/>
      <c r="J35" s="12"/>
      <c r="K35" s="12"/>
      <c r="L35" s="13">
        <f t="shared" si="0"/>
        <v>2306.2399999999998</v>
      </c>
      <c r="M35" s="12"/>
      <c r="N35" s="12"/>
    </row>
    <row r="36" spans="1:14" ht="14.4" customHeight="1">
      <c r="A36" s="16"/>
      <c r="B36" s="15" t="s">
        <v>12</v>
      </c>
      <c r="C36" s="13">
        <v>24</v>
      </c>
      <c r="D36" s="12"/>
      <c r="E36" s="12"/>
      <c r="F36" s="13">
        <v>24</v>
      </c>
      <c r="G36" s="12"/>
      <c r="H36" s="12"/>
      <c r="I36" s="12"/>
      <c r="J36" s="12"/>
      <c r="K36" s="12"/>
      <c r="L36" s="13">
        <f t="shared" si="0"/>
        <v>2330.2399999999998</v>
      </c>
      <c r="M36" s="12"/>
      <c r="N36" s="12"/>
    </row>
    <row r="37" spans="1:14" ht="14.4" customHeight="1">
      <c r="A37" s="16"/>
      <c r="B37" s="15" t="s">
        <v>12</v>
      </c>
      <c r="C37" s="13">
        <v>53</v>
      </c>
      <c r="D37" s="12"/>
      <c r="E37" s="12"/>
      <c r="F37" s="13">
        <v>53</v>
      </c>
      <c r="G37" s="12"/>
      <c r="H37" s="12"/>
      <c r="I37" s="12"/>
      <c r="J37" s="12"/>
      <c r="K37" s="12"/>
      <c r="L37" s="13">
        <f t="shared" ref="L37:L68" si="1">L36+C37-I37</f>
        <v>2383.2399999999998</v>
      </c>
      <c r="M37" s="12"/>
      <c r="N37" s="12"/>
    </row>
    <row r="38" spans="1:14" ht="14.4" customHeight="1">
      <c r="A38" s="16"/>
      <c r="B38" s="15" t="s">
        <v>12</v>
      </c>
      <c r="C38" s="13">
        <v>27</v>
      </c>
      <c r="D38" s="12"/>
      <c r="E38" s="12"/>
      <c r="F38" s="13">
        <v>27</v>
      </c>
      <c r="G38" s="12"/>
      <c r="H38" s="12"/>
      <c r="I38" s="12"/>
      <c r="J38" s="12"/>
      <c r="K38" s="12"/>
      <c r="L38" s="13">
        <f t="shared" si="1"/>
        <v>2410.2399999999998</v>
      </c>
      <c r="M38" s="12"/>
      <c r="N38" s="12"/>
    </row>
    <row r="39" spans="1:14" ht="14.4" customHeight="1">
      <c r="A39" s="16"/>
      <c r="B39" s="15" t="s">
        <v>12</v>
      </c>
      <c r="C39" s="13">
        <v>31</v>
      </c>
      <c r="D39" s="12"/>
      <c r="E39" s="12"/>
      <c r="F39" s="13">
        <v>31</v>
      </c>
      <c r="G39" s="12"/>
      <c r="H39" s="12"/>
      <c r="I39" s="12"/>
      <c r="J39" s="12"/>
      <c r="K39" s="12"/>
      <c r="L39" s="13">
        <f t="shared" si="1"/>
        <v>2441.2399999999998</v>
      </c>
      <c r="M39" s="12"/>
      <c r="N39" s="12"/>
    </row>
    <row r="40" spans="1:14" ht="14.4" customHeight="1">
      <c r="A40" s="16"/>
      <c r="B40" s="15" t="s">
        <v>22</v>
      </c>
      <c r="C40" s="12"/>
      <c r="D40" s="12"/>
      <c r="E40" s="12"/>
      <c r="F40" s="12"/>
      <c r="G40" s="12"/>
      <c r="H40" s="12"/>
      <c r="I40" s="13">
        <v>16.68</v>
      </c>
      <c r="J40" s="12"/>
      <c r="K40" s="13">
        <v>16.68</v>
      </c>
      <c r="L40" s="13">
        <f t="shared" si="1"/>
        <v>2424.56</v>
      </c>
      <c r="M40" s="12"/>
      <c r="N40" s="12"/>
    </row>
    <row r="41" spans="1:14" ht="14.4" customHeight="1">
      <c r="A41" s="16"/>
      <c r="B41" s="15" t="s">
        <v>112</v>
      </c>
      <c r="C41" s="12"/>
      <c r="D41" s="12"/>
      <c r="E41" s="12"/>
      <c r="F41" s="12"/>
      <c r="G41" s="12"/>
      <c r="H41" s="12"/>
      <c r="I41" s="13">
        <v>100</v>
      </c>
      <c r="J41" s="12"/>
      <c r="K41" s="13">
        <v>100</v>
      </c>
      <c r="L41" s="13">
        <f t="shared" si="1"/>
        <v>2324.56</v>
      </c>
      <c r="M41" s="12"/>
      <c r="N41" s="12"/>
    </row>
    <row r="42" spans="1:14" ht="14.4" customHeight="1">
      <c r="A42" s="16"/>
      <c r="B42" s="15" t="s">
        <v>12</v>
      </c>
      <c r="C42" s="13">
        <v>47.5</v>
      </c>
      <c r="D42" s="12"/>
      <c r="E42" s="12"/>
      <c r="F42" s="13">
        <v>47.5</v>
      </c>
      <c r="G42" s="12"/>
      <c r="H42" s="12"/>
      <c r="I42" s="12"/>
      <c r="J42" s="12"/>
      <c r="K42" s="12"/>
      <c r="L42" s="13">
        <f t="shared" si="1"/>
        <v>2372.06</v>
      </c>
      <c r="M42" s="12"/>
      <c r="N42" s="12"/>
    </row>
    <row r="43" spans="1:14" ht="14.4" customHeight="1">
      <c r="A43" s="16"/>
      <c r="B43" s="15" t="s">
        <v>12</v>
      </c>
      <c r="C43" s="13">
        <v>22.5</v>
      </c>
      <c r="D43" s="12"/>
      <c r="E43" s="12"/>
      <c r="F43" s="13">
        <v>22.5</v>
      </c>
      <c r="G43" s="12"/>
      <c r="H43" s="12"/>
      <c r="I43" s="12"/>
      <c r="J43" s="12"/>
      <c r="K43" s="12"/>
      <c r="L43" s="13">
        <f t="shared" si="1"/>
        <v>2394.56</v>
      </c>
      <c r="M43" s="12"/>
      <c r="N43" s="12"/>
    </row>
    <row r="44" spans="1:14" ht="14.4" customHeight="1">
      <c r="A44" s="16"/>
      <c r="B44" s="15" t="s">
        <v>12</v>
      </c>
      <c r="C44" s="13">
        <v>50</v>
      </c>
      <c r="D44" s="12"/>
      <c r="E44" s="12"/>
      <c r="F44" s="13">
        <v>50</v>
      </c>
      <c r="G44" s="12"/>
      <c r="H44" s="12"/>
      <c r="I44" s="12"/>
      <c r="J44" s="12"/>
      <c r="K44" s="12"/>
      <c r="L44" s="13">
        <f t="shared" si="1"/>
        <v>2444.56</v>
      </c>
      <c r="M44" s="12"/>
      <c r="N44" s="12"/>
    </row>
    <row r="45" spans="1:14" ht="14.4" customHeight="1">
      <c r="A45" s="16"/>
      <c r="B45" s="15" t="s">
        <v>113</v>
      </c>
      <c r="C45" s="13">
        <v>47.5</v>
      </c>
      <c r="D45" s="12"/>
      <c r="E45" s="12"/>
      <c r="F45" s="13">
        <v>47.5</v>
      </c>
      <c r="G45" s="12"/>
      <c r="H45" s="12"/>
      <c r="I45" s="12"/>
      <c r="J45" s="12"/>
      <c r="K45" s="12"/>
      <c r="L45" s="13">
        <f t="shared" si="1"/>
        <v>2492.06</v>
      </c>
      <c r="M45" s="12"/>
      <c r="N45" s="12"/>
    </row>
    <row r="46" spans="1:14" ht="14.4" customHeight="1">
      <c r="A46" s="16"/>
      <c r="B46" s="15" t="s">
        <v>114</v>
      </c>
      <c r="C46" s="12"/>
      <c r="D46" s="12"/>
      <c r="E46" s="12"/>
      <c r="F46" s="12"/>
      <c r="G46" s="12"/>
      <c r="H46" s="12"/>
      <c r="I46" s="13">
        <v>171.71</v>
      </c>
      <c r="J46" s="12"/>
      <c r="K46" s="13">
        <v>171.71</v>
      </c>
      <c r="L46" s="13">
        <f t="shared" si="1"/>
        <v>2320.35</v>
      </c>
      <c r="M46" s="12"/>
      <c r="N46" s="12"/>
    </row>
    <row r="47" spans="1:14" ht="14.4" customHeight="1">
      <c r="A47" s="16"/>
      <c r="B47" s="15" t="s">
        <v>75</v>
      </c>
      <c r="C47" s="12"/>
      <c r="D47" s="12"/>
      <c r="E47" s="12"/>
      <c r="F47" s="12"/>
      <c r="G47" s="12"/>
      <c r="H47" s="12"/>
      <c r="I47" s="13">
        <v>10</v>
      </c>
      <c r="J47" s="12"/>
      <c r="K47" s="13">
        <v>10</v>
      </c>
      <c r="L47" s="13">
        <f t="shared" si="1"/>
        <v>2310.35</v>
      </c>
      <c r="M47" s="12"/>
      <c r="N47" s="12"/>
    </row>
    <row r="48" spans="1:14" ht="14.4" customHeight="1">
      <c r="A48" s="16"/>
      <c r="B48" s="15" t="s">
        <v>75</v>
      </c>
      <c r="C48" s="12"/>
      <c r="D48" s="12"/>
      <c r="E48" s="12"/>
      <c r="F48" s="12"/>
      <c r="G48" s="12"/>
      <c r="H48" s="12"/>
      <c r="I48" s="13">
        <v>10</v>
      </c>
      <c r="J48" s="12"/>
      <c r="K48" s="13">
        <v>10</v>
      </c>
      <c r="L48" s="13">
        <f t="shared" si="1"/>
        <v>2300.35</v>
      </c>
      <c r="M48" s="12"/>
      <c r="N48" s="12"/>
    </row>
    <row r="49" spans="1:14" ht="14.4" customHeight="1">
      <c r="A49" s="16"/>
      <c r="B49" s="15" t="s">
        <v>12</v>
      </c>
      <c r="C49" s="13">
        <v>24</v>
      </c>
      <c r="D49" s="12"/>
      <c r="E49" s="12"/>
      <c r="F49" s="13">
        <v>24</v>
      </c>
      <c r="G49" s="12"/>
      <c r="H49" s="12"/>
      <c r="I49" s="12"/>
      <c r="J49" s="12"/>
      <c r="K49" s="12"/>
      <c r="L49" s="13">
        <f t="shared" si="1"/>
        <v>2324.35</v>
      </c>
      <c r="M49" s="12"/>
      <c r="N49" s="12"/>
    </row>
    <row r="50" spans="1:14" ht="14.4" customHeight="1">
      <c r="A50" s="16"/>
      <c r="B50" s="15" t="s">
        <v>12</v>
      </c>
      <c r="C50" s="13">
        <v>50</v>
      </c>
      <c r="D50" s="12"/>
      <c r="E50" s="12"/>
      <c r="F50" s="13">
        <v>50</v>
      </c>
      <c r="G50" s="12"/>
      <c r="H50" s="12"/>
      <c r="I50" s="12"/>
      <c r="J50" s="12"/>
      <c r="K50" s="12"/>
      <c r="L50" s="13">
        <f t="shared" si="1"/>
        <v>2374.35</v>
      </c>
      <c r="M50" s="12"/>
      <c r="N50" s="12"/>
    </row>
    <row r="51" spans="1:14" ht="14.4" customHeight="1">
      <c r="A51" s="16"/>
      <c r="B51" s="15" t="s">
        <v>12</v>
      </c>
      <c r="C51" s="13">
        <v>50</v>
      </c>
      <c r="D51" s="12"/>
      <c r="E51" s="12"/>
      <c r="F51" s="13">
        <v>50</v>
      </c>
      <c r="G51" s="12"/>
      <c r="H51" s="12"/>
      <c r="I51" s="12"/>
      <c r="J51" s="12"/>
      <c r="K51" s="12"/>
      <c r="L51" s="13">
        <f t="shared" si="1"/>
        <v>2424.35</v>
      </c>
      <c r="M51" s="12"/>
      <c r="N51" s="12"/>
    </row>
    <row r="52" spans="1:14" ht="14.4" customHeight="1">
      <c r="A52" s="16"/>
      <c r="B52" s="15" t="s">
        <v>115</v>
      </c>
      <c r="C52" s="12"/>
      <c r="D52" s="12"/>
      <c r="E52" s="12"/>
      <c r="F52" s="12"/>
      <c r="G52" s="12"/>
      <c r="H52" s="12"/>
      <c r="I52" s="13">
        <v>30</v>
      </c>
      <c r="J52" s="12"/>
      <c r="K52" s="13">
        <v>30</v>
      </c>
      <c r="L52" s="13">
        <f t="shared" si="1"/>
        <v>2394.35</v>
      </c>
      <c r="M52" s="12"/>
      <c r="N52" s="12"/>
    </row>
    <row r="53" spans="1:14" ht="14.4" customHeight="1">
      <c r="A53" s="16"/>
      <c r="B53" s="15" t="s">
        <v>116</v>
      </c>
      <c r="C53" s="12"/>
      <c r="D53" s="12"/>
      <c r="E53" s="12"/>
      <c r="F53" s="12"/>
      <c r="G53" s="12"/>
      <c r="H53" s="12"/>
      <c r="I53" s="13">
        <v>24</v>
      </c>
      <c r="J53" s="12"/>
      <c r="K53" s="13">
        <v>24</v>
      </c>
      <c r="L53" s="13">
        <f t="shared" si="1"/>
        <v>2370.35</v>
      </c>
      <c r="M53" s="12"/>
      <c r="N53" s="12"/>
    </row>
    <row r="54" spans="1:14" ht="14.4" customHeight="1">
      <c r="A54" s="16"/>
      <c r="B54" s="15" t="s">
        <v>117</v>
      </c>
      <c r="C54" s="13">
        <v>24</v>
      </c>
      <c r="D54" s="12"/>
      <c r="E54" s="12"/>
      <c r="F54" s="13">
        <v>24</v>
      </c>
      <c r="G54" s="12"/>
      <c r="H54" s="12"/>
      <c r="I54" s="12"/>
      <c r="J54" s="12"/>
      <c r="K54" s="12"/>
      <c r="L54" s="13">
        <f t="shared" si="1"/>
        <v>2394.35</v>
      </c>
      <c r="M54" s="12"/>
      <c r="N54" s="12"/>
    </row>
    <row r="55" spans="1:14" ht="14.4" customHeight="1">
      <c r="A55" s="16"/>
      <c r="B55" s="15" t="s">
        <v>12</v>
      </c>
      <c r="C55" s="12"/>
      <c r="D55" s="12"/>
      <c r="E55" s="12"/>
      <c r="F55" s="12"/>
      <c r="G55" s="12"/>
      <c r="H55" s="12"/>
      <c r="I55" s="13">
        <v>24</v>
      </c>
      <c r="J55" s="12"/>
      <c r="K55" s="13">
        <v>24</v>
      </c>
      <c r="L55" s="13">
        <f t="shared" si="1"/>
        <v>2370.35</v>
      </c>
      <c r="M55" s="12"/>
      <c r="N55" s="12"/>
    </row>
    <row r="56" spans="1:14" ht="14.4" customHeight="1">
      <c r="A56" s="16"/>
      <c r="B56" s="15" t="s">
        <v>118</v>
      </c>
      <c r="C56" s="12"/>
      <c r="D56" s="12"/>
      <c r="E56" s="12"/>
      <c r="F56" s="12"/>
      <c r="G56" s="12"/>
      <c r="H56" s="12"/>
      <c r="I56" s="13">
        <v>130</v>
      </c>
      <c r="J56" s="12"/>
      <c r="K56" s="13">
        <v>130</v>
      </c>
      <c r="L56" s="13">
        <f t="shared" si="1"/>
        <v>2240.35</v>
      </c>
      <c r="M56" s="12"/>
      <c r="N56" s="12"/>
    </row>
    <row r="57" spans="1:14" ht="14.4" customHeight="1">
      <c r="A57" s="16"/>
      <c r="B57" s="15" t="s">
        <v>115</v>
      </c>
      <c r="C57" s="12"/>
      <c r="D57" s="12"/>
      <c r="E57" s="12"/>
      <c r="F57" s="12"/>
      <c r="G57" s="12"/>
      <c r="H57" s="12"/>
      <c r="I57" s="13">
        <v>50</v>
      </c>
      <c r="J57" s="12"/>
      <c r="K57" s="13">
        <v>50</v>
      </c>
      <c r="L57" s="13">
        <f t="shared" si="1"/>
        <v>2190.35</v>
      </c>
      <c r="M57" s="12"/>
      <c r="N57" s="12"/>
    </row>
    <row r="58" spans="1:14" ht="14.4" customHeight="1">
      <c r="A58" s="16"/>
      <c r="B58" s="15" t="s">
        <v>75</v>
      </c>
      <c r="C58" s="12"/>
      <c r="D58" s="12"/>
      <c r="E58" s="12"/>
      <c r="F58" s="12"/>
      <c r="G58" s="12"/>
      <c r="H58" s="12"/>
      <c r="I58" s="13">
        <v>10</v>
      </c>
      <c r="J58" s="12"/>
      <c r="K58" s="13">
        <v>10</v>
      </c>
      <c r="L58" s="13">
        <f t="shared" si="1"/>
        <v>2180.35</v>
      </c>
      <c r="M58" s="12"/>
      <c r="N58" s="12"/>
    </row>
    <row r="59" spans="1:14" ht="14.4" customHeight="1">
      <c r="A59" s="35">
        <v>43488</v>
      </c>
      <c r="B59" s="15" t="s">
        <v>12</v>
      </c>
      <c r="C59" s="13">
        <v>100</v>
      </c>
      <c r="D59" s="12"/>
      <c r="E59" s="12"/>
      <c r="F59" s="13">
        <v>100</v>
      </c>
      <c r="G59" s="12"/>
      <c r="H59" s="12"/>
      <c r="I59" s="12"/>
      <c r="J59" s="12"/>
      <c r="K59" s="12"/>
      <c r="L59" s="13">
        <f t="shared" si="1"/>
        <v>2280.35</v>
      </c>
      <c r="M59" s="12"/>
      <c r="N59" s="12"/>
    </row>
    <row r="60" spans="1:14" ht="14.4" customHeight="1">
      <c r="A60" s="16"/>
      <c r="B60" s="15" t="s">
        <v>119</v>
      </c>
      <c r="C60" s="13">
        <v>50</v>
      </c>
      <c r="D60" s="12"/>
      <c r="E60" s="12"/>
      <c r="F60" s="13">
        <v>50</v>
      </c>
      <c r="G60" s="12"/>
      <c r="H60" s="12"/>
      <c r="I60" s="12"/>
      <c r="J60" s="12"/>
      <c r="K60" s="12"/>
      <c r="L60" s="13">
        <f t="shared" si="1"/>
        <v>2330.35</v>
      </c>
      <c r="M60" s="12"/>
      <c r="N60" s="12"/>
    </row>
    <row r="61" spans="1:14" ht="14.4" customHeight="1">
      <c r="A61" s="16"/>
      <c r="B61" s="15" t="s">
        <v>120</v>
      </c>
      <c r="C61" s="13">
        <v>40</v>
      </c>
      <c r="D61" s="12"/>
      <c r="E61" s="12"/>
      <c r="F61" s="13">
        <v>40</v>
      </c>
      <c r="G61" s="12"/>
      <c r="H61" s="12"/>
      <c r="I61" s="12"/>
      <c r="J61" s="12"/>
      <c r="K61" s="12"/>
      <c r="L61" s="13">
        <f t="shared" si="1"/>
        <v>2370.35</v>
      </c>
      <c r="M61" s="12"/>
      <c r="N61" s="12"/>
    </row>
    <row r="62" spans="1:14" ht="14.4" customHeight="1">
      <c r="A62" s="16"/>
      <c r="B62" s="15" t="s">
        <v>121</v>
      </c>
      <c r="C62" s="13">
        <v>40</v>
      </c>
      <c r="D62" s="12"/>
      <c r="E62" s="12"/>
      <c r="F62" s="13">
        <v>40</v>
      </c>
      <c r="G62" s="12"/>
      <c r="H62" s="12"/>
      <c r="I62" s="12"/>
      <c r="J62" s="12"/>
      <c r="K62" s="12"/>
      <c r="L62" s="13">
        <f t="shared" si="1"/>
        <v>2410.35</v>
      </c>
      <c r="M62" s="12"/>
      <c r="N62" s="12"/>
    </row>
    <row r="63" spans="1:14" ht="14.4" customHeight="1">
      <c r="A63" s="16"/>
      <c r="B63" s="15" t="s">
        <v>122</v>
      </c>
      <c r="C63" s="12"/>
      <c r="D63" s="12"/>
      <c r="E63" s="12"/>
      <c r="F63" s="12"/>
      <c r="G63" s="12"/>
      <c r="H63" s="12"/>
      <c r="I63" s="13">
        <v>30</v>
      </c>
      <c r="J63" s="12"/>
      <c r="K63" s="13">
        <v>30</v>
      </c>
      <c r="L63" s="13">
        <f t="shared" si="1"/>
        <v>2380.35</v>
      </c>
      <c r="M63" s="12"/>
      <c r="N63" s="12"/>
    </row>
    <row r="64" spans="1:14" ht="14.4" customHeight="1">
      <c r="A64" s="16"/>
      <c r="B64" s="15" t="s">
        <v>75</v>
      </c>
      <c r="C64" s="12"/>
      <c r="D64" s="12"/>
      <c r="E64" s="12"/>
      <c r="F64" s="12"/>
      <c r="G64" s="12"/>
      <c r="H64" s="12"/>
      <c r="I64" s="13">
        <v>10</v>
      </c>
      <c r="J64" s="12"/>
      <c r="K64" s="13">
        <v>10</v>
      </c>
      <c r="L64" s="13">
        <f t="shared" si="1"/>
        <v>2370.35</v>
      </c>
      <c r="M64" s="12"/>
      <c r="N64" s="12"/>
    </row>
    <row r="65" spans="1:14" ht="14.4" customHeight="1">
      <c r="A65" s="16"/>
      <c r="B65" s="15" t="s">
        <v>123</v>
      </c>
      <c r="C65" s="12"/>
      <c r="D65" s="12"/>
      <c r="E65" s="12"/>
      <c r="F65" s="12"/>
      <c r="G65" s="12"/>
      <c r="H65" s="12"/>
      <c r="I65" s="13">
        <v>300</v>
      </c>
      <c r="J65" s="12"/>
      <c r="K65" s="13">
        <v>300</v>
      </c>
      <c r="L65" s="13">
        <f t="shared" si="1"/>
        <v>2070.35</v>
      </c>
      <c r="M65" s="12"/>
      <c r="N65" s="12"/>
    </row>
    <row r="66" spans="1:14" ht="14.4" customHeight="1">
      <c r="A66" s="16"/>
      <c r="B66" s="15" t="s">
        <v>124</v>
      </c>
      <c r="C66" s="13">
        <v>50</v>
      </c>
      <c r="D66" s="12"/>
      <c r="E66" s="12"/>
      <c r="F66" s="13">
        <v>50</v>
      </c>
      <c r="G66" s="12"/>
      <c r="H66" s="12"/>
      <c r="I66" s="12"/>
      <c r="J66" s="12"/>
      <c r="K66" s="12"/>
      <c r="L66" s="13">
        <f t="shared" si="1"/>
        <v>2120.35</v>
      </c>
      <c r="M66" s="12"/>
      <c r="N66" s="12"/>
    </row>
    <row r="67" spans="1:14" ht="14.4" customHeight="1">
      <c r="A67" s="16"/>
      <c r="B67" s="15" t="s">
        <v>124</v>
      </c>
      <c r="C67" s="13">
        <v>50</v>
      </c>
      <c r="D67" s="12"/>
      <c r="E67" s="12"/>
      <c r="F67" s="13">
        <v>50</v>
      </c>
      <c r="G67" s="12"/>
      <c r="H67" s="12"/>
      <c r="I67" s="12"/>
      <c r="J67" s="12"/>
      <c r="K67" s="12"/>
      <c r="L67" s="13">
        <f t="shared" si="1"/>
        <v>2170.35</v>
      </c>
      <c r="M67" s="12"/>
      <c r="N67" s="12"/>
    </row>
    <row r="68" spans="1:14" ht="14.4" customHeight="1">
      <c r="A68" s="16"/>
      <c r="B68" s="15" t="s">
        <v>12</v>
      </c>
      <c r="C68" s="13">
        <v>31</v>
      </c>
      <c r="D68" s="12"/>
      <c r="E68" s="12"/>
      <c r="F68" s="13">
        <v>31</v>
      </c>
      <c r="G68" s="12"/>
      <c r="H68" s="12"/>
      <c r="I68" s="12"/>
      <c r="J68" s="12"/>
      <c r="K68" s="12"/>
      <c r="L68" s="13">
        <f t="shared" si="1"/>
        <v>2201.35</v>
      </c>
      <c r="M68" s="12"/>
      <c r="N68" s="12"/>
    </row>
    <row r="69" spans="1:14" ht="14.4" customHeight="1">
      <c r="A69" s="16"/>
      <c r="B69" s="15" t="s">
        <v>102</v>
      </c>
      <c r="C69" s="13">
        <v>70</v>
      </c>
      <c r="D69" s="12"/>
      <c r="E69" s="12"/>
      <c r="F69" s="13">
        <v>70</v>
      </c>
      <c r="G69" s="12"/>
      <c r="H69" s="12"/>
      <c r="I69" s="12"/>
      <c r="J69" s="12"/>
      <c r="K69" s="12"/>
      <c r="L69" s="13">
        <f t="shared" ref="L69:L100" si="2">L68+C69-I69</f>
        <v>2271.35</v>
      </c>
      <c r="M69" s="12"/>
      <c r="N69" s="12"/>
    </row>
    <row r="70" spans="1:14" ht="14.4" customHeight="1">
      <c r="A70" s="16"/>
      <c r="B70" s="15" t="s">
        <v>102</v>
      </c>
      <c r="C70" s="13">
        <v>25</v>
      </c>
      <c r="D70" s="12"/>
      <c r="E70" s="12"/>
      <c r="F70" s="13">
        <v>25</v>
      </c>
      <c r="G70" s="12"/>
      <c r="H70" s="12"/>
      <c r="I70" s="12"/>
      <c r="J70" s="12"/>
      <c r="K70" s="12"/>
      <c r="L70" s="13">
        <f t="shared" si="2"/>
        <v>2296.35</v>
      </c>
      <c r="M70" s="12"/>
      <c r="N70" s="12"/>
    </row>
    <row r="71" spans="1:14" ht="14.4" customHeight="1">
      <c r="A71" s="16"/>
      <c r="B71" s="15" t="s">
        <v>125</v>
      </c>
      <c r="C71" s="12"/>
      <c r="D71" s="12"/>
      <c r="E71" s="12"/>
      <c r="F71" s="12"/>
      <c r="G71" s="12"/>
      <c r="H71" s="12"/>
      <c r="I71" s="13">
        <v>50</v>
      </c>
      <c r="J71" s="12"/>
      <c r="K71" s="13">
        <v>50</v>
      </c>
      <c r="L71" s="13">
        <f t="shared" si="2"/>
        <v>2246.35</v>
      </c>
      <c r="M71" s="12"/>
      <c r="N71" s="12"/>
    </row>
    <row r="72" spans="1:14" ht="14.4" customHeight="1">
      <c r="A72" s="16"/>
      <c r="B72" s="15" t="s">
        <v>126</v>
      </c>
      <c r="C72" s="12"/>
      <c r="D72" s="12"/>
      <c r="E72" s="12"/>
      <c r="F72" s="12"/>
      <c r="G72" s="12"/>
      <c r="H72" s="12"/>
      <c r="I72" s="13">
        <v>140</v>
      </c>
      <c r="J72" s="12"/>
      <c r="K72" s="13">
        <v>140</v>
      </c>
      <c r="L72" s="13">
        <f t="shared" si="2"/>
        <v>2106.35</v>
      </c>
      <c r="M72" s="12"/>
      <c r="N72" s="12"/>
    </row>
    <row r="73" spans="1:14" ht="14.4" customHeight="1">
      <c r="A73" s="16"/>
      <c r="B73" s="15" t="s">
        <v>127</v>
      </c>
      <c r="C73" s="13">
        <v>20</v>
      </c>
      <c r="D73" s="13">
        <v>20</v>
      </c>
      <c r="E73" s="12"/>
      <c r="F73" s="12"/>
      <c r="G73" s="12"/>
      <c r="H73" s="12"/>
      <c r="I73" s="12"/>
      <c r="J73" s="12"/>
      <c r="K73" s="12"/>
      <c r="L73" s="13">
        <f t="shared" si="2"/>
        <v>2126.35</v>
      </c>
      <c r="M73" s="12"/>
      <c r="N73" s="12"/>
    </row>
    <row r="74" spans="1:14" ht="14.4" customHeight="1">
      <c r="A74" s="16"/>
      <c r="B74" s="11"/>
      <c r="C74" s="12"/>
      <c r="D74" s="12"/>
      <c r="E74" s="12"/>
      <c r="F74" s="12"/>
      <c r="G74" s="12"/>
      <c r="H74" s="12"/>
      <c r="I74" s="13">
        <v>21</v>
      </c>
      <c r="J74" s="12"/>
      <c r="K74" s="13">
        <v>21</v>
      </c>
      <c r="L74" s="13">
        <f t="shared" si="2"/>
        <v>2105.35</v>
      </c>
      <c r="M74" s="12"/>
      <c r="N74" s="12"/>
    </row>
    <row r="75" spans="1:14" ht="14.4" customHeight="1">
      <c r="A75" s="16"/>
      <c r="B75" s="15" t="s">
        <v>29</v>
      </c>
      <c r="C75" s="12"/>
      <c r="D75" s="12"/>
      <c r="E75" s="12"/>
      <c r="F75" s="12"/>
      <c r="G75" s="12"/>
      <c r="H75" s="12"/>
      <c r="I75" s="13">
        <v>31</v>
      </c>
      <c r="J75" s="12"/>
      <c r="K75" s="13">
        <v>31</v>
      </c>
      <c r="L75" s="13">
        <f t="shared" si="2"/>
        <v>2074.35</v>
      </c>
      <c r="M75" s="12"/>
      <c r="N75" s="12"/>
    </row>
    <row r="76" spans="1:14" ht="14.4" customHeight="1">
      <c r="A76" s="16"/>
      <c r="B76" s="15" t="s">
        <v>128</v>
      </c>
      <c r="C76" s="12"/>
      <c r="D76" s="12"/>
      <c r="E76" s="12"/>
      <c r="F76" s="12"/>
      <c r="G76" s="12"/>
      <c r="H76" s="12"/>
      <c r="I76" s="13">
        <v>184.79</v>
      </c>
      <c r="J76" s="12"/>
      <c r="K76" s="13">
        <v>184.79</v>
      </c>
      <c r="L76" s="13">
        <f t="shared" si="2"/>
        <v>1889.56</v>
      </c>
      <c r="M76" s="12"/>
      <c r="N76" s="12"/>
    </row>
    <row r="77" spans="1:14" ht="14.4" customHeight="1">
      <c r="A77" s="16"/>
      <c r="B77" s="15" t="s">
        <v>75</v>
      </c>
      <c r="C77" s="12"/>
      <c r="D77" s="12"/>
      <c r="E77" s="12"/>
      <c r="F77" s="12"/>
      <c r="G77" s="12"/>
      <c r="H77" s="12"/>
      <c r="I77" s="13">
        <v>10</v>
      </c>
      <c r="J77" s="12"/>
      <c r="K77" s="13">
        <v>10</v>
      </c>
      <c r="L77" s="13">
        <f t="shared" si="2"/>
        <v>1879.56</v>
      </c>
      <c r="M77" s="12"/>
      <c r="N77" s="12"/>
    </row>
    <row r="78" spans="1:14" ht="14.4" customHeight="1">
      <c r="A78" s="16"/>
      <c r="B78" s="15" t="s">
        <v>12</v>
      </c>
      <c r="C78" s="13">
        <v>150</v>
      </c>
      <c r="D78" s="12"/>
      <c r="E78" s="12"/>
      <c r="F78" s="13">
        <v>150</v>
      </c>
      <c r="G78" s="12"/>
      <c r="H78" s="12"/>
      <c r="I78" s="12"/>
      <c r="J78" s="12"/>
      <c r="K78" s="12"/>
      <c r="L78" s="13">
        <f t="shared" si="2"/>
        <v>2029.56</v>
      </c>
      <c r="M78" s="12"/>
      <c r="N78" s="12"/>
    </row>
    <row r="79" spans="1:14" ht="14.4" customHeight="1">
      <c r="A79" s="16"/>
      <c r="B79" s="15" t="s">
        <v>27</v>
      </c>
      <c r="C79" s="13">
        <v>1076.3800000000001</v>
      </c>
      <c r="D79" s="12"/>
      <c r="E79" s="12"/>
      <c r="F79" s="13">
        <v>1076.3800000000001</v>
      </c>
      <c r="G79" s="12"/>
      <c r="H79" s="12"/>
      <c r="I79" s="12"/>
      <c r="J79" s="12"/>
      <c r="K79" s="12"/>
      <c r="L79" s="13">
        <f t="shared" si="2"/>
        <v>3105.94</v>
      </c>
      <c r="M79" s="12"/>
      <c r="N79" s="12"/>
    </row>
    <row r="80" spans="1:14" ht="14.4" customHeight="1">
      <c r="A80" s="16"/>
      <c r="B80" s="15" t="s">
        <v>129</v>
      </c>
      <c r="C80" s="12"/>
      <c r="D80" s="12"/>
      <c r="E80" s="12"/>
      <c r="F80" s="12"/>
      <c r="G80" s="12"/>
      <c r="H80" s="12"/>
      <c r="I80" s="13">
        <v>20</v>
      </c>
      <c r="J80" s="12"/>
      <c r="K80" s="13">
        <v>20</v>
      </c>
      <c r="L80" s="13">
        <f t="shared" si="2"/>
        <v>3085.94</v>
      </c>
      <c r="M80" s="12"/>
      <c r="N80" s="12"/>
    </row>
    <row r="81" spans="1:14" ht="14.4" customHeight="1">
      <c r="A81" s="16"/>
      <c r="B81" s="15" t="s">
        <v>12</v>
      </c>
      <c r="C81" s="13">
        <v>100</v>
      </c>
      <c r="D81" s="12"/>
      <c r="E81" s="12"/>
      <c r="F81" s="13">
        <v>100</v>
      </c>
      <c r="G81" s="12"/>
      <c r="H81" s="12"/>
      <c r="I81" s="12"/>
      <c r="J81" s="12"/>
      <c r="K81" s="12"/>
      <c r="L81" s="13">
        <f t="shared" si="2"/>
        <v>3185.94</v>
      </c>
      <c r="M81" s="12"/>
      <c r="N81" s="12"/>
    </row>
    <row r="82" spans="1:14" ht="14.4" customHeight="1">
      <c r="A82" s="16"/>
      <c r="B82" s="15" t="s">
        <v>12</v>
      </c>
      <c r="C82" s="13">
        <v>50</v>
      </c>
      <c r="D82" s="12"/>
      <c r="E82" s="12"/>
      <c r="F82" s="13">
        <v>50</v>
      </c>
      <c r="G82" s="12"/>
      <c r="H82" s="12"/>
      <c r="I82" s="12"/>
      <c r="J82" s="12"/>
      <c r="K82" s="12"/>
      <c r="L82" s="13">
        <f t="shared" si="2"/>
        <v>3235.94</v>
      </c>
      <c r="M82" s="12"/>
      <c r="N82" s="12"/>
    </row>
    <row r="83" spans="1:14" ht="14.4" customHeight="1">
      <c r="A83" s="16"/>
      <c r="B83" s="15" t="s">
        <v>130</v>
      </c>
      <c r="C83" s="13">
        <v>15</v>
      </c>
      <c r="D83" s="12"/>
      <c r="E83" s="13">
        <v>15</v>
      </c>
      <c r="F83" s="12"/>
      <c r="G83" s="12"/>
      <c r="H83" s="12"/>
      <c r="I83" s="12"/>
      <c r="J83" s="12"/>
      <c r="K83" s="12"/>
      <c r="L83" s="13">
        <f t="shared" si="2"/>
        <v>3250.94</v>
      </c>
      <c r="M83" s="12"/>
      <c r="N83" s="12"/>
    </row>
    <row r="84" spans="1:14" ht="14.4" customHeight="1">
      <c r="A84" s="16"/>
      <c r="B84" s="15" t="s">
        <v>12</v>
      </c>
      <c r="C84" s="13">
        <v>50</v>
      </c>
      <c r="D84" s="12"/>
      <c r="E84" s="12"/>
      <c r="F84" s="13">
        <v>50</v>
      </c>
      <c r="G84" s="12"/>
      <c r="H84" s="12"/>
      <c r="I84" s="12"/>
      <c r="J84" s="12"/>
      <c r="K84" s="12"/>
      <c r="L84" s="13">
        <f t="shared" si="2"/>
        <v>3300.94</v>
      </c>
      <c r="M84" s="12"/>
      <c r="N84" s="12"/>
    </row>
    <row r="85" spans="1:14" ht="14.4" customHeight="1">
      <c r="A85" s="16"/>
      <c r="B85" s="15" t="s">
        <v>131</v>
      </c>
      <c r="C85" s="13">
        <v>15</v>
      </c>
      <c r="D85" s="12"/>
      <c r="E85" s="13">
        <v>15</v>
      </c>
      <c r="F85" s="12"/>
      <c r="G85" s="12"/>
      <c r="H85" s="12"/>
      <c r="I85" s="12"/>
      <c r="J85" s="12"/>
      <c r="K85" s="12"/>
      <c r="L85" s="13">
        <f t="shared" si="2"/>
        <v>3315.94</v>
      </c>
      <c r="M85" s="12"/>
      <c r="N85" s="12"/>
    </row>
    <row r="86" spans="1:14" ht="14.4" customHeight="1">
      <c r="A86" s="16"/>
      <c r="B86" s="15" t="s">
        <v>12</v>
      </c>
      <c r="C86" s="13">
        <v>50</v>
      </c>
      <c r="D86" s="12"/>
      <c r="E86" s="12"/>
      <c r="F86" s="13">
        <v>50</v>
      </c>
      <c r="G86" s="12"/>
      <c r="H86" s="12"/>
      <c r="I86" s="12"/>
      <c r="J86" s="12"/>
      <c r="K86" s="12"/>
      <c r="L86" s="13">
        <f t="shared" si="2"/>
        <v>3365.94</v>
      </c>
      <c r="M86" s="12"/>
      <c r="N86" s="12"/>
    </row>
    <row r="87" spans="1:14" ht="14.4" customHeight="1">
      <c r="A87" s="16"/>
      <c r="B87" s="15" t="s">
        <v>12</v>
      </c>
      <c r="C87" s="13">
        <v>50</v>
      </c>
      <c r="D87" s="12"/>
      <c r="E87" s="12"/>
      <c r="F87" s="13">
        <v>50</v>
      </c>
      <c r="G87" s="12"/>
      <c r="H87" s="12"/>
      <c r="I87" s="12"/>
      <c r="J87" s="12"/>
      <c r="K87" s="12"/>
      <c r="L87" s="13">
        <f t="shared" si="2"/>
        <v>3415.94</v>
      </c>
      <c r="M87" s="12"/>
      <c r="N87" s="12"/>
    </row>
    <row r="88" spans="1:14" ht="14.4" customHeight="1">
      <c r="A88" s="16"/>
      <c r="B88" s="15" t="s">
        <v>12</v>
      </c>
      <c r="C88" s="13">
        <v>150</v>
      </c>
      <c r="D88" s="12"/>
      <c r="E88" s="12"/>
      <c r="F88" s="13">
        <v>150</v>
      </c>
      <c r="G88" s="12"/>
      <c r="H88" s="12"/>
      <c r="I88" s="12"/>
      <c r="J88" s="12"/>
      <c r="K88" s="12"/>
      <c r="L88" s="13">
        <f t="shared" si="2"/>
        <v>3565.94</v>
      </c>
      <c r="M88" s="12"/>
      <c r="N88" s="12"/>
    </row>
    <row r="89" spans="1:14" ht="14.4" customHeight="1">
      <c r="A89" s="16"/>
      <c r="B89" s="15" t="s">
        <v>124</v>
      </c>
      <c r="C89" s="13">
        <v>215</v>
      </c>
      <c r="D89" s="12"/>
      <c r="E89" s="12"/>
      <c r="F89" s="13">
        <v>215</v>
      </c>
      <c r="G89" s="12"/>
      <c r="H89" s="12"/>
      <c r="I89" s="12"/>
      <c r="J89" s="12"/>
      <c r="K89" s="12"/>
      <c r="L89" s="13">
        <f t="shared" si="2"/>
        <v>3780.94</v>
      </c>
      <c r="M89" s="12"/>
      <c r="N89" s="12"/>
    </row>
    <row r="90" spans="1:14" ht="14.4" customHeight="1">
      <c r="A90" s="16"/>
      <c r="B90" s="15" t="s">
        <v>124</v>
      </c>
      <c r="C90" s="13">
        <v>200</v>
      </c>
      <c r="D90" s="12"/>
      <c r="E90" s="12"/>
      <c r="F90" s="13">
        <v>200</v>
      </c>
      <c r="G90" s="12"/>
      <c r="H90" s="12"/>
      <c r="I90" s="12"/>
      <c r="J90" s="12"/>
      <c r="K90" s="12"/>
      <c r="L90" s="13">
        <f t="shared" si="2"/>
        <v>3980.94</v>
      </c>
      <c r="M90" s="12"/>
      <c r="N90" s="12"/>
    </row>
    <row r="91" spans="1:14" ht="14.4" customHeight="1">
      <c r="A91" s="16"/>
      <c r="B91" s="15" t="s">
        <v>124</v>
      </c>
      <c r="C91" s="13">
        <v>400</v>
      </c>
      <c r="D91" s="12"/>
      <c r="E91" s="12"/>
      <c r="F91" s="13">
        <v>400</v>
      </c>
      <c r="G91" s="12"/>
      <c r="H91" s="12"/>
      <c r="I91" s="12"/>
      <c r="J91" s="12"/>
      <c r="K91" s="12"/>
      <c r="L91" s="13">
        <f t="shared" si="2"/>
        <v>4380.9400000000005</v>
      </c>
      <c r="M91" s="12"/>
      <c r="N91" s="12"/>
    </row>
    <row r="92" spans="1:14" ht="14.4" customHeight="1">
      <c r="A92" s="16"/>
      <c r="B92" s="15" t="s">
        <v>124</v>
      </c>
      <c r="C92" s="13">
        <v>400</v>
      </c>
      <c r="D92" s="12"/>
      <c r="E92" s="12"/>
      <c r="F92" s="13">
        <v>400</v>
      </c>
      <c r="G92" s="12"/>
      <c r="H92" s="12"/>
      <c r="I92" s="12"/>
      <c r="J92" s="12"/>
      <c r="K92" s="12"/>
      <c r="L92" s="13">
        <f t="shared" si="2"/>
        <v>4780.9400000000005</v>
      </c>
      <c r="M92" s="12"/>
      <c r="N92" s="12"/>
    </row>
    <row r="93" spans="1:14" ht="14.4" customHeight="1">
      <c r="A93" s="16"/>
      <c r="B93" s="15" t="s">
        <v>124</v>
      </c>
      <c r="C93" s="13">
        <v>200</v>
      </c>
      <c r="D93" s="12"/>
      <c r="E93" s="12"/>
      <c r="F93" s="13">
        <v>200</v>
      </c>
      <c r="G93" s="12"/>
      <c r="H93" s="12"/>
      <c r="I93" s="12"/>
      <c r="J93" s="12"/>
      <c r="K93" s="12"/>
      <c r="L93" s="13">
        <f t="shared" si="2"/>
        <v>4980.9400000000005</v>
      </c>
      <c r="M93" s="12"/>
      <c r="N93" s="12"/>
    </row>
    <row r="94" spans="1:14" ht="14.4" customHeight="1">
      <c r="A94" s="16"/>
      <c r="B94" s="15" t="s">
        <v>124</v>
      </c>
      <c r="C94" s="13">
        <v>220</v>
      </c>
      <c r="D94" s="12"/>
      <c r="E94" s="12"/>
      <c r="F94" s="13">
        <v>220</v>
      </c>
      <c r="G94" s="12"/>
      <c r="H94" s="12"/>
      <c r="I94" s="12"/>
      <c r="J94" s="12"/>
      <c r="K94" s="12"/>
      <c r="L94" s="13">
        <f t="shared" si="2"/>
        <v>5200.9400000000005</v>
      </c>
      <c r="M94" s="12"/>
      <c r="N94" s="12"/>
    </row>
    <row r="95" spans="1:14" ht="14.4" customHeight="1">
      <c r="A95" s="16"/>
      <c r="B95" s="15" t="s">
        <v>124</v>
      </c>
      <c r="C95" s="13">
        <v>130</v>
      </c>
      <c r="D95" s="12"/>
      <c r="E95" s="12"/>
      <c r="F95" s="13">
        <v>130</v>
      </c>
      <c r="G95" s="12"/>
      <c r="H95" s="12"/>
      <c r="I95" s="12"/>
      <c r="J95" s="12"/>
      <c r="K95" s="12"/>
      <c r="L95" s="13">
        <f t="shared" si="2"/>
        <v>5330.9400000000005</v>
      </c>
      <c r="M95" s="12"/>
      <c r="N95" s="12"/>
    </row>
    <row r="96" spans="1:14" ht="14.4" customHeight="1">
      <c r="A96" s="16"/>
      <c r="B96" s="15" t="s">
        <v>124</v>
      </c>
      <c r="C96" s="13">
        <v>220</v>
      </c>
      <c r="D96" s="12"/>
      <c r="E96" s="12"/>
      <c r="F96" s="13">
        <v>220</v>
      </c>
      <c r="G96" s="12"/>
      <c r="H96" s="12"/>
      <c r="I96" s="12"/>
      <c r="J96" s="12"/>
      <c r="K96" s="12"/>
      <c r="L96" s="13">
        <f t="shared" si="2"/>
        <v>5550.9400000000005</v>
      </c>
      <c r="M96" s="12"/>
      <c r="N96" s="12"/>
    </row>
    <row r="97" spans="1:14" ht="14.4" customHeight="1">
      <c r="A97" s="16"/>
      <c r="B97" s="15" t="s">
        <v>124</v>
      </c>
      <c r="C97" s="13">
        <v>70</v>
      </c>
      <c r="D97" s="12"/>
      <c r="E97" s="12"/>
      <c r="F97" s="13">
        <v>70</v>
      </c>
      <c r="G97" s="12"/>
      <c r="H97" s="12"/>
      <c r="I97" s="12"/>
      <c r="J97" s="12"/>
      <c r="K97" s="12"/>
      <c r="L97" s="13">
        <f t="shared" si="2"/>
        <v>5620.9400000000005</v>
      </c>
      <c r="M97" s="12"/>
      <c r="N97" s="12"/>
    </row>
    <row r="98" spans="1:14" ht="14.4" customHeight="1">
      <c r="A98" s="16"/>
      <c r="B98" s="15" t="s">
        <v>124</v>
      </c>
      <c r="C98" s="13">
        <v>200</v>
      </c>
      <c r="D98" s="12"/>
      <c r="E98" s="12"/>
      <c r="F98" s="13">
        <v>200</v>
      </c>
      <c r="G98" s="12"/>
      <c r="H98" s="12"/>
      <c r="I98" s="12"/>
      <c r="J98" s="12"/>
      <c r="K98" s="12"/>
      <c r="L98" s="13">
        <f t="shared" si="2"/>
        <v>5820.9400000000005</v>
      </c>
      <c r="M98" s="12"/>
      <c r="N98" s="12"/>
    </row>
    <row r="99" spans="1:14" ht="14.4" customHeight="1">
      <c r="A99" s="16"/>
      <c r="B99" s="15" t="s">
        <v>29</v>
      </c>
      <c r="C99" s="12"/>
      <c r="D99" s="12"/>
      <c r="E99" s="12"/>
      <c r="F99" s="12"/>
      <c r="G99" s="12"/>
      <c r="H99" s="12"/>
      <c r="I99" s="13">
        <v>33</v>
      </c>
      <c r="J99" s="12"/>
      <c r="K99" s="13">
        <v>33</v>
      </c>
      <c r="L99" s="13">
        <f t="shared" si="2"/>
        <v>5787.9400000000005</v>
      </c>
      <c r="M99" s="12"/>
      <c r="N99" s="12"/>
    </row>
    <row r="100" spans="1:14" ht="14.4" customHeight="1">
      <c r="A100" s="16"/>
      <c r="B100" s="15" t="s">
        <v>29</v>
      </c>
      <c r="C100" s="12"/>
      <c r="D100" s="12"/>
      <c r="E100" s="12"/>
      <c r="F100" s="12"/>
      <c r="G100" s="12"/>
      <c r="H100" s="12"/>
      <c r="I100" s="13">
        <v>31</v>
      </c>
      <c r="J100" s="12"/>
      <c r="K100" s="13">
        <v>31</v>
      </c>
      <c r="L100" s="13">
        <f t="shared" si="2"/>
        <v>5756.9400000000005</v>
      </c>
      <c r="M100" s="12"/>
      <c r="N100" s="12"/>
    </row>
    <row r="101" spans="1:14" ht="14.4" customHeight="1">
      <c r="A101" s="16"/>
      <c r="B101" s="15" t="s">
        <v>12</v>
      </c>
      <c r="C101" s="13">
        <v>50</v>
      </c>
      <c r="D101" s="12"/>
      <c r="E101" s="12"/>
      <c r="F101" s="13">
        <v>50</v>
      </c>
      <c r="G101" s="12"/>
      <c r="H101" s="12"/>
      <c r="I101" s="12"/>
      <c r="J101" s="12"/>
      <c r="K101" s="12"/>
      <c r="L101" s="13">
        <f t="shared" ref="L101:L132" si="3">L100+C101-I101</f>
        <v>5806.9400000000005</v>
      </c>
      <c r="M101" s="12"/>
      <c r="N101" s="12"/>
    </row>
    <row r="102" spans="1:14" ht="14.4" customHeight="1">
      <c r="A102" s="16"/>
      <c r="B102" s="15" t="s">
        <v>124</v>
      </c>
      <c r="C102" s="13">
        <v>185</v>
      </c>
      <c r="D102" s="12"/>
      <c r="E102" s="12"/>
      <c r="F102" s="13">
        <v>185</v>
      </c>
      <c r="G102" s="12"/>
      <c r="H102" s="12"/>
      <c r="I102" s="12"/>
      <c r="J102" s="12"/>
      <c r="K102" s="12"/>
      <c r="L102" s="13">
        <f t="shared" si="3"/>
        <v>5991.9400000000005</v>
      </c>
      <c r="M102" s="12"/>
      <c r="N102" s="12"/>
    </row>
    <row r="103" spans="1:14" ht="14.4" customHeight="1">
      <c r="A103" s="16"/>
      <c r="B103" s="15" t="s">
        <v>124</v>
      </c>
      <c r="C103" s="13">
        <v>200</v>
      </c>
      <c r="D103" s="12"/>
      <c r="E103" s="12"/>
      <c r="F103" s="13">
        <v>200</v>
      </c>
      <c r="G103" s="12"/>
      <c r="H103" s="12"/>
      <c r="I103" s="12"/>
      <c r="J103" s="12"/>
      <c r="K103" s="12"/>
      <c r="L103" s="13">
        <f t="shared" si="3"/>
        <v>6191.9400000000005</v>
      </c>
      <c r="M103" s="12"/>
      <c r="N103" s="12"/>
    </row>
    <row r="104" spans="1:14" ht="14.4" customHeight="1">
      <c r="A104" s="16"/>
      <c r="B104" s="15" t="s">
        <v>124</v>
      </c>
      <c r="C104" s="13">
        <v>185</v>
      </c>
      <c r="D104" s="12"/>
      <c r="E104" s="12"/>
      <c r="F104" s="13">
        <v>185</v>
      </c>
      <c r="G104" s="12"/>
      <c r="H104" s="12"/>
      <c r="I104" s="12"/>
      <c r="J104" s="12"/>
      <c r="K104" s="12"/>
      <c r="L104" s="13">
        <f t="shared" si="3"/>
        <v>6376.9400000000005</v>
      </c>
      <c r="M104" s="12"/>
      <c r="N104" s="12"/>
    </row>
    <row r="105" spans="1:14" ht="14.4" customHeight="1">
      <c r="A105" s="16"/>
      <c r="B105" s="15" t="s">
        <v>132</v>
      </c>
      <c r="C105" s="12"/>
      <c r="D105" s="12"/>
      <c r="E105" s="12"/>
      <c r="F105" s="12"/>
      <c r="G105" s="12"/>
      <c r="H105" s="12"/>
      <c r="I105" s="13">
        <v>1689</v>
      </c>
      <c r="J105" s="12"/>
      <c r="K105" s="13">
        <v>1689</v>
      </c>
      <c r="L105" s="13">
        <f t="shared" si="3"/>
        <v>4687.9400000000005</v>
      </c>
      <c r="M105" s="12"/>
      <c r="N105" s="12"/>
    </row>
    <row r="106" spans="1:14" ht="14.4" customHeight="1">
      <c r="A106" s="16"/>
      <c r="B106" s="15" t="s">
        <v>133</v>
      </c>
      <c r="C106" s="12"/>
      <c r="D106" s="12"/>
      <c r="E106" s="12"/>
      <c r="F106" s="12"/>
      <c r="G106" s="12"/>
      <c r="H106" s="12"/>
      <c r="I106" s="13">
        <v>150</v>
      </c>
      <c r="J106" s="12"/>
      <c r="K106" s="13">
        <v>150</v>
      </c>
      <c r="L106" s="13">
        <f t="shared" si="3"/>
        <v>4537.9400000000005</v>
      </c>
      <c r="M106" s="12"/>
      <c r="N106" s="12"/>
    </row>
    <row r="107" spans="1:14" ht="14.4" customHeight="1">
      <c r="A107" s="16"/>
      <c r="B107" s="15" t="s">
        <v>29</v>
      </c>
      <c r="C107" s="12"/>
      <c r="D107" s="12"/>
      <c r="E107" s="12"/>
      <c r="F107" s="12"/>
      <c r="G107" s="12"/>
      <c r="H107" s="12"/>
      <c r="I107" s="13">
        <v>69.5</v>
      </c>
      <c r="J107" s="12"/>
      <c r="K107" s="13">
        <v>69.5</v>
      </c>
      <c r="L107" s="13">
        <f t="shared" si="3"/>
        <v>4468.4400000000005</v>
      </c>
      <c r="M107" s="12"/>
      <c r="N107" s="12"/>
    </row>
    <row r="108" spans="1:14" ht="14.4" customHeight="1">
      <c r="A108" s="16"/>
      <c r="B108" s="15" t="s">
        <v>134</v>
      </c>
      <c r="C108" s="12"/>
      <c r="D108" s="12"/>
      <c r="E108" s="12"/>
      <c r="F108" s="12"/>
      <c r="G108" s="12"/>
      <c r="H108" s="12"/>
      <c r="I108" s="13">
        <v>103</v>
      </c>
      <c r="J108" s="12"/>
      <c r="K108" s="13">
        <v>103</v>
      </c>
      <c r="L108" s="13">
        <f t="shared" si="3"/>
        <v>4365.4400000000005</v>
      </c>
      <c r="M108" s="12"/>
      <c r="N108" s="12"/>
    </row>
    <row r="109" spans="1:14" ht="14.4" customHeight="1">
      <c r="A109" s="16"/>
      <c r="B109" s="15" t="s">
        <v>12</v>
      </c>
      <c r="C109" s="13">
        <v>90</v>
      </c>
      <c r="D109" s="12"/>
      <c r="E109" s="12"/>
      <c r="F109" s="13">
        <v>90</v>
      </c>
      <c r="G109" s="12"/>
      <c r="H109" s="12"/>
      <c r="I109" s="12"/>
      <c r="J109" s="12"/>
      <c r="K109" s="12"/>
      <c r="L109" s="13">
        <f t="shared" si="3"/>
        <v>4455.4400000000005</v>
      </c>
      <c r="M109" s="12"/>
      <c r="N109" s="12"/>
    </row>
    <row r="110" spans="1:14" ht="14.4" customHeight="1">
      <c r="A110" s="16"/>
      <c r="B110" s="15" t="s">
        <v>12</v>
      </c>
      <c r="C110" s="13">
        <v>170</v>
      </c>
      <c r="D110" s="12"/>
      <c r="E110" s="12"/>
      <c r="F110" s="13">
        <v>170</v>
      </c>
      <c r="G110" s="12"/>
      <c r="H110" s="12"/>
      <c r="I110" s="12"/>
      <c r="J110" s="12"/>
      <c r="K110" s="12"/>
      <c r="L110" s="13">
        <f t="shared" si="3"/>
        <v>4625.4400000000005</v>
      </c>
      <c r="M110" s="12"/>
      <c r="N110" s="12"/>
    </row>
    <row r="111" spans="1:14" ht="26.4" customHeight="1">
      <c r="A111" s="37" t="s">
        <v>135</v>
      </c>
      <c r="B111" s="15" t="s">
        <v>12</v>
      </c>
      <c r="C111" s="13">
        <v>45</v>
      </c>
      <c r="D111" s="12"/>
      <c r="E111" s="12"/>
      <c r="F111" s="13">
        <v>45</v>
      </c>
      <c r="G111" s="12"/>
      <c r="H111" s="12"/>
      <c r="I111" s="12"/>
      <c r="J111" s="12"/>
      <c r="K111" s="12"/>
      <c r="L111" s="13">
        <f t="shared" si="3"/>
        <v>4670.4400000000005</v>
      </c>
      <c r="M111" s="12"/>
      <c r="N111" s="12"/>
    </row>
    <row r="112" spans="1:14" ht="14.4" customHeight="1">
      <c r="A112" s="16"/>
      <c r="B112" s="15" t="s">
        <v>136</v>
      </c>
      <c r="C112" s="12"/>
      <c r="D112" s="12"/>
      <c r="E112" s="12"/>
      <c r="F112" s="12"/>
      <c r="G112" s="12"/>
      <c r="H112" s="12"/>
      <c r="I112" s="13">
        <v>1523</v>
      </c>
      <c r="J112" s="12"/>
      <c r="K112" s="13">
        <v>1523</v>
      </c>
      <c r="L112" s="13">
        <f t="shared" si="3"/>
        <v>3147.4400000000005</v>
      </c>
      <c r="M112" s="12"/>
      <c r="N112" s="12"/>
    </row>
    <row r="113" spans="1:14" ht="14.4" customHeight="1">
      <c r="A113" s="16"/>
      <c r="B113" s="15" t="s">
        <v>137</v>
      </c>
      <c r="C113" s="12"/>
      <c r="D113" s="12"/>
      <c r="E113" s="12"/>
      <c r="F113" s="12"/>
      <c r="G113" s="12"/>
      <c r="H113" s="12"/>
      <c r="I113" s="13">
        <v>50</v>
      </c>
      <c r="J113" s="12"/>
      <c r="K113" s="13">
        <v>50</v>
      </c>
      <c r="L113" s="13">
        <f t="shared" si="3"/>
        <v>3097.4400000000005</v>
      </c>
      <c r="M113" s="12"/>
      <c r="N113" s="12"/>
    </row>
    <row r="114" spans="1:14" ht="14.4" customHeight="1">
      <c r="A114" s="16"/>
      <c r="B114" s="15" t="s">
        <v>137</v>
      </c>
      <c r="C114" s="12"/>
      <c r="D114" s="12"/>
      <c r="E114" s="12"/>
      <c r="F114" s="12"/>
      <c r="G114" s="12"/>
      <c r="H114" s="12"/>
      <c r="I114" s="13">
        <v>16</v>
      </c>
      <c r="J114" s="12"/>
      <c r="K114" s="13">
        <v>16</v>
      </c>
      <c r="L114" s="13">
        <f t="shared" si="3"/>
        <v>3081.4400000000005</v>
      </c>
      <c r="M114" s="12"/>
      <c r="N114" s="12"/>
    </row>
    <row r="115" spans="1:14" ht="14.4" customHeight="1">
      <c r="A115" s="16"/>
      <c r="B115" s="15" t="s">
        <v>137</v>
      </c>
      <c r="C115" s="12"/>
      <c r="D115" s="12"/>
      <c r="E115" s="12"/>
      <c r="F115" s="12"/>
      <c r="G115" s="12"/>
      <c r="H115" s="12"/>
      <c r="I115" s="13">
        <v>22.82</v>
      </c>
      <c r="J115" s="12"/>
      <c r="K115" s="13">
        <v>22.82</v>
      </c>
      <c r="L115" s="13">
        <f t="shared" si="3"/>
        <v>3058.6200000000003</v>
      </c>
      <c r="M115" s="12"/>
      <c r="N115" s="12"/>
    </row>
    <row r="116" spans="1:14" ht="14.4" customHeight="1">
      <c r="A116" s="16"/>
      <c r="B116" s="15" t="s">
        <v>138</v>
      </c>
      <c r="C116" s="12"/>
      <c r="D116" s="12"/>
      <c r="E116" s="12"/>
      <c r="F116" s="12"/>
      <c r="G116" s="12"/>
      <c r="H116" s="12"/>
      <c r="I116" s="13">
        <v>300</v>
      </c>
      <c r="J116" s="12"/>
      <c r="K116" s="13">
        <v>300</v>
      </c>
      <c r="L116" s="13">
        <f t="shared" si="3"/>
        <v>2758.6200000000003</v>
      </c>
      <c r="M116" s="12"/>
      <c r="N116" s="12"/>
    </row>
    <row r="117" spans="1:14" ht="14.4" customHeight="1">
      <c r="A117" s="16"/>
      <c r="B117" s="15" t="s">
        <v>139</v>
      </c>
      <c r="C117" s="12"/>
      <c r="D117" s="12"/>
      <c r="E117" s="12"/>
      <c r="F117" s="12"/>
      <c r="G117" s="12"/>
      <c r="H117" s="12"/>
      <c r="I117" s="13">
        <v>150</v>
      </c>
      <c r="J117" s="12"/>
      <c r="K117" s="13">
        <v>150</v>
      </c>
      <c r="L117" s="13">
        <f t="shared" si="3"/>
        <v>2608.6200000000003</v>
      </c>
      <c r="M117" s="12"/>
      <c r="N117" s="12"/>
    </row>
    <row r="118" spans="1:14" ht="14.4" customHeight="1">
      <c r="A118" s="16"/>
      <c r="B118" s="15" t="s">
        <v>102</v>
      </c>
      <c r="C118" s="13">
        <v>1619.64</v>
      </c>
      <c r="D118" s="12"/>
      <c r="E118" s="12"/>
      <c r="F118" s="13">
        <v>1619.64</v>
      </c>
      <c r="G118" s="12"/>
      <c r="H118" s="12"/>
      <c r="I118" s="12"/>
      <c r="J118" s="12"/>
      <c r="K118" s="12"/>
      <c r="L118" s="13">
        <f t="shared" si="3"/>
        <v>4228.26</v>
      </c>
      <c r="M118" s="12"/>
      <c r="N118" s="12"/>
    </row>
    <row r="119" spans="1:14" ht="14.4" customHeight="1">
      <c r="A119" s="16"/>
      <c r="B119" s="15" t="s">
        <v>12</v>
      </c>
      <c r="C119" s="13">
        <v>180</v>
      </c>
      <c r="D119" s="12"/>
      <c r="E119" s="12"/>
      <c r="F119" s="13">
        <v>180</v>
      </c>
      <c r="G119" s="12"/>
      <c r="H119" s="12"/>
      <c r="I119" s="12"/>
      <c r="J119" s="12"/>
      <c r="K119" s="12"/>
      <c r="L119" s="13">
        <f t="shared" si="3"/>
        <v>4408.26</v>
      </c>
      <c r="M119" s="12"/>
      <c r="N119" s="12"/>
    </row>
    <row r="120" spans="1:14" ht="14.4" customHeight="1">
      <c r="A120" s="16"/>
      <c r="B120" s="15" t="s">
        <v>12</v>
      </c>
      <c r="C120" s="13">
        <v>90</v>
      </c>
      <c r="D120" s="12"/>
      <c r="E120" s="12"/>
      <c r="F120" s="13">
        <v>90</v>
      </c>
      <c r="G120" s="12"/>
      <c r="H120" s="12"/>
      <c r="I120" s="12"/>
      <c r="J120" s="12"/>
      <c r="K120" s="12"/>
      <c r="L120" s="13">
        <f t="shared" si="3"/>
        <v>4498.26</v>
      </c>
      <c r="M120" s="12"/>
      <c r="N120" s="12"/>
    </row>
    <row r="121" spans="1:14" ht="14.4" customHeight="1">
      <c r="A121" s="16"/>
      <c r="B121" s="15" t="s">
        <v>12</v>
      </c>
      <c r="C121" s="13">
        <v>90</v>
      </c>
      <c r="D121" s="12"/>
      <c r="E121" s="12"/>
      <c r="F121" s="13">
        <v>90</v>
      </c>
      <c r="G121" s="12"/>
      <c r="H121" s="12"/>
      <c r="I121" s="12"/>
      <c r="J121" s="12"/>
      <c r="K121" s="12"/>
      <c r="L121" s="13">
        <f t="shared" si="3"/>
        <v>4588.26</v>
      </c>
      <c r="M121" s="12"/>
      <c r="N121" s="12"/>
    </row>
    <row r="122" spans="1:14" ht="14.4" customHeight="1">
      <c r="A122" s="16"/>
      <c r="B122" s="15" t="s">
        <v>12</v>
      </c>
      <c r="C122" s="13">
        <v>190</v>
      </c>
      <c r="D122" s="12"/>
      <c r="E122" s="12"/>
      <c r="F122" s="13">
        <v>190</v>
      </c>
      <c r="G122" s="12"/>
      <c r="H122" s="12"/>
      <c r="I122" s="12"/>
      <c r="J122" s="12"/>
      <c r="K122" s="12"/>
      <c r="L122" s="13">
        <f t="shared" si="3"/>
        <v>4778.26</v>
      </c>
      <c r="M122" s="12"/>
      <c r="N122" s="12"/>
    </row>
    <row r="123" spans="1:14" ht="14.4" customHeight="1">
      <c r="A123" s="16"/>
      <c r="B123" s="15" t="s">
        <v>140</v>
      </c>
      <c r="C123" s="12"/>
      <c r="D123" s="12"/>
      <c r="E123" s="12"/>
      <c r="F123" s="12"/>
      <c r="G123" s="12"/>
      <c r="H123" s="12"/>
      <c r="I123" s="13">
        <v>150</v>
      </c>
      <c r="J123" s="12"/>
      <c r="K123" s="13">
        <v>150</v>
      </c>
      <c r="L123" s="13">
        <f t="shared" si="3"/>
        <v>4628.26</v>
      </c>
      <c r="M123" s="12"/>
      <c r="N123" s="12"/>
    </row>
    <row r="124" spans="1:14" ht="14.4" customHeight="1">
      <c r="A124" s="16"/>
      <c r="B124" s="15" t="s">
        <v>141</v>
      </c>
      <c r="C124" s="12"/>
      <c r="D124" s="12"/>
      <c r="E124" s="12"/>
      <c r="F124" s="12"/>
      <c r="G124" s="12"/>
      <c r="H124" s="12"/>
      <c r="I124" s="13">
        <v>18</v>
      </c>
      <c r="J124" s="12"/>
      <c r="K124" s="13">
        <v>18</v>
      </c>
      <c r="L124" s="13">
        <f t="shared" si="3"/>
        <v>4610.26</v>
      </c>
      <c r="M124" s="12"/>
      <c r="N124" s="12"/>
    </row>
    <row r="125" spans="1:14" ht="14.4" customHeight="1">
      <c r="A125" s="16"/>
      <c r="B125" s="15" t="s">
        <v>142</v>
      </c>
      <c r="C125" s="12"/>
      <c r="D125" s="12"/>
      <c r="E125" s="12"/>
      <c r="F125" s="12"/>
      <c r="G125" s="12"/>
      <c r="H125" s="12"/>
      <c r="I125" s="13">
        <v>82.61</v>
      </c>
      <c r="J125" s="12"/>
      <c r="K125" s="13">
        <v>82.61</v>
      </c>
      <c r="L125" s="13">
        <f t="shared" si="3"/>
        <v>4527.6500000000005</v>
      </c>
      <c r="M125" s="12"/>
      <c r="N125" s="12"/>
    </row>
    <row r="126" spans="1:14" ht="14.4" customHeight="1">
      <c r="A126" s="16"/>
      <c r="B126" s="15" t="s">
        <v>143</v>
      </c>
      <c r="C126" s="12"/>
      <c r="D126" s="12"/>
      <c r="E126" s="12"/>
      <c r="F126" s="12"/>
      <c r="G126" s="12"/>
      <c r="H126" s="12"/>
      <c r="I126" s="13">
        <v>1500</v>
      </c>
      <c r="J126" s="12"/>
      <c r="K126" s="13">
        <v>1500</v>
      </c>
      <c r="L126" s="13">
        <f t="shared" si="3"/>
        <v>3027.6500000000005</v>
      </c>
      <c r="M126" s="12"/>
      <c r="N126" s="12"/>
    </row>
    <row r="127" spans="1:14" ht="14.4" customHeight="1">
      <c r="A127" s="16"/>
      <c r="B127" s="15" t="s">
        <v>144</v>
      </c>
      <c r="C127" s="12"/>
      <c r="D127" s="12"/>
      <c r="E127" s="12"/>
      <c r="F127" s="12"/>
      <c r="G127" s="12"/>
      <c r="H127" s="12"/>
      <c r="I127" s="13">
        <v>100</v>
      </c>
      <c r="J127" s="12"/>
      <c r="K127" s="13">
        <v>100</v>
      </c>
      <c r="L127" s="13">
        <f t="shared" si="3"/>
        <v>2927.6500000000005</v>
      </c>
      <c r="M127" s="12"/>
      <c r="N127" s="12"/>
    </row>
    <row r="128" spans="1:14" ht="14.4" customHeight="1">
      <c r="A128" s="16"/>
      <c r="B128" s="15" t="s">
        <v>145</v>
      </c>
      <c r="C128" s="13">
        <v>50</v>
      </c>
      <c r="D128" s="12"/>
      <c r="E128" s="12"/>
      <c r="F128" s="13">
        <v>50</v>
      </c>
      <c r="G128" s="12"/>
      <c r="H128" s="12"/>
      <c r="I128" s="12"/>
      <c r="J128" s="12"/>
      <c r="K128" s="12"/>
      <c r="L128" s="13">
        <f t="shared" si="3"/>
        <v>2977.6500000000005</v>
      </c>
      <c r="M128" s="12"/>
      <c r="N128" s="12"/>
    </row>
    <row r="129" spans="1:14" ht="14.4" customHeight="1">
      <c r="A129" s="16"/>
      <c r="B129" s="15" t="s">
        <v>102</v>
      </c>
      <c r="C129" s="13">
        <v>530</v>
      </c>
      <c r="D129" s="12"/>
      <c r="E129" s="12"/>
      <c r="F129" s="13">
        <v>530</v>
      </c>
      <c r="G129" s="12"/>
      <c r="H129" s="12"/>
      <c r="I129" s="12"/>
      <c r="J129" s="12"/>
      <c r="K129" s="12"/>
      <c r="L129" s="13">
        <f t="shared" si="3"/>
        <v>3507.6500000000005</v>
      </c>
      <c r="M129" s="12"/>
      <c r="N129" s="12"/>
    </row>
    <row r="130" spans="1:14" ht="14.4" customHeight="1">
      <c r="A130" s="16"/>
      <c r="B130" s="15" t="s">
        <v>102</v>
      </c>
      <c r="C130" s="13">
        <v>605</v>
      </c>
      <c r="D130" s="12"/>
      <c r="E130" s="12"/>
      <c r="F130" s="13">
        <v>605</v>
      </c>
      <c r="G130" s="12"/>
      <c r="H130" s="12"/>
      <c r="I130" s="12"/>
      <c r="J130" s="12"/>
      <c r="K130" s="12"/>
      <c r="L130" s="13">
        <f t="shared" si="3"/>
        <v>4112.6500000000005</v>
      </c>
      <c r="M130" s="12"/>
      <c r="N130" s="12"/>
    </row>
    <row r="131" spans="1:14" ht="14.4" customHeight="1">
      <c r="A131" s="16"/>
      <c r="B131" s="15" t="s">
        <v>102</v>
      </c>
      <c r="C131" s="13">
        <v>470</v>
      </c>
      <c r="D131" s="12"/>
      <c r="E131" s="12"/>
      <c r="F131" s="13">
        <v>470</v>
      </c>
      <c r="G131" s="12"/>
      <c r="H131" s="12"/>
      <c r="I131" s="12"/>
      <c r="J131" s="12"/>
      <c r="K131" s="12"/>
      <c r="L131" s="13">
        <f t="shared" si="3"/>
        <v>4582.6500000000005</v>
      </c>
      <c r="M131" s="12"/>
      <c r="N131" s="12"/>
    </row>
    <row r="132" spans="1:14" ht="14.4" customHeight="1">
      <c r="A132" s="16"/>
      <c r="B132" s="15" t="s">
        <v>146</v>
      </c>
      <c r="C132" s="12"/>
      <c r="D132" s="12"/>
      <c r="E132" s="12"/>
      <c r="F132" s="12"/>
      <c r="G132" s="12"/>
      <c r="H132" s="12"/>
      <c r="I132" s="13">
        <v>100</v>
      </c>
      <c r="J132" s="12"/>
      <c r="K132" s="13">
        <v>100</v>
      </c>
      <c r="L132" s="13">
        <f t="shared" si="3"/>
        <v>4482.6500000000005</v>
      </c>
      <c r="M132" s="12"/>
      <c r="N132" s="12"/>
    </row>
    <row r="133" spans="1:14" ht="14.4" customHeight="1">
      <c r="A133" s="16"/>
      <c r="B133" s="15" t="s">
        <v>147</v>
      </c>
      <c r="C133" s="12"/>
      <c r="D133" s="12"/>
      <c r="E133" s="12"/>
      <c r="F133" s="12"/>
      <c r="G133" s="12"/>
      <c r="H133" s="12"/>
      <c r="I133" s="13">
        <v>152.19999999999999</v>
      </c>
      <c r="J133" s="12"/>
      <c r="K133" s="13">
        <v>152.19999999999999</v>
      </c>
      <c r="L133" s="13">
        <f t="shared" ref="L133:L139" si="4">L132+C133-I133</f>
        <v>4330.4500000000007</v>
      </c>
      <c r="M133" s="12"/>
      <c r="N133" s="12"/>
    </row>
    <row r="134" spans="1:14" ht="14.4" customHeight="1">
      <c r="A134" s="19">
        <v>43647</v>
      </c>
      <c r="B134" s="15" t="s">
        <v>148</v>
      </c>
      <c r="C134" s="13">
        <v>5</v>
      </c>
      <c r="D134" s="12"/>
      <c r="E134" s="12"/>
      <c r="F134" s="13">
        <v>5</v>
      </c>
      <c r="G134" s="12"/>
      <c r="H134" s="12"/>
      <c r="I134" s="12"/>
      <c r="J134" s="12"/>
      <c r="K134" s="12"/>
      <c r="L134" s="13">
        <f t="shared" si="4"/>
        <v>4335.4500000000007</v>
      </c>
      <c r="M134" s="12"/>
      <c r="N134" s="12"/>
    </row>
    <row r="135" spans="1:14" ht="14.4" customHeight="1">
      <c r="A135" s="16"/>
      <c r="B135" s="15" t="s">
        <v>149</v>
      </c>
      <c r="C135" s="13">
        <v>5</v>
      </c>
      <c r="D135" s="12"/>
      <c r="E135" s="12"/>
      <c r="F135" s="13">
        <v>5</v>
      </c>
      <c r="G135" s="12"/>
      <c r="H135" s="12"/>
      <c r="I135" s="12"/>
      <c r="J135" s="12"/>
      <c r="K135" s="12"/>
      <c r="L135" s="13">
        <f t="shared" si="4"/>
        <v>4340.4500000000007</v>
      </c>
      <c r="M135" s="12"/>
      <c r="N135" s="12"/>
    </row>
    <row r="136" spans="1:14" ht="14.4" customHeight="1">
      <c r="A136" s="10" t="s">
        <v>150</v>
      </c>
      <c r="B136" s="15" t="s">
        <v>151</v>
      </c>
      <c r="C136" s="12"/>
      <c r="D136" s="12"/>
      <c r="E136" s="12"/>
      <c r="F136" s="12"/>
      <c r="G136" s="12"/>
      <c r="H136" s="12"/>
      <c r="I136" s="13">
        <v>48.55</v>
      </c>
      <c r="J136" s="12"/>
      <c r="K136" s="13">
        <v>48.55</v>
      </c>
      <c r="L136" s="13">
        <f t="shared" si="4"/>
        <v>4291.9000000000005</v>
      </c>
      <c r="M136" s="12"/>
      <c r="N136" s="12"/>
    </row>
    <row r="137" spans="1:14" ht="14.4" customHeight="1">
      <c r="A137" s="16"/>
      <c r="B137" s="15" t="s">
        <v>152</v>
      </c>
      <c r="C137" s="12"/>
      <c r="D137" s="12"/>
      <c r="E137" s="12"/>
      <c r="F137" s="12"/>
      <c r="G137" s="12"/>
      <c r="H137" s="12"/>
      <c r="I137" s="13">
        <v>40</v>
      </c>
      <c r="J137" s="12"/>
      <c r="K137" s="13">
        <v>40</v>
      </c>
      <c r="L137" s="13">
        <f t="shared" si="4"/>
        <v>4251.9000000000005</v>
      </c>
      <c r="M137" s="12"/>
      <c r="N137" s="12"/>
    </row>
    <row r="138" spans="1:14" ht="14.4" customHeight="1">
      <c r="A138" s="16"/>
      <c r="B138" s="15" t="s">
        <v>153</v>
      </c>
      <c r="C138" s="12"/>
      <c r="D138" s="12"/>
      <c r="E138" s="12"/>
      <c r="F138" s="12"/>
      <c r="G138" s="12"/>
      <c r="H138" s="12"/>
      <c r="I138" s="13">
        <v>15</v>
      </c>
      <c r="J138" s="12"/>
      <c r="K138" s="13">
        <v>15</v>
      </c>
      <c r="L138" s="13">
        <f t="shared" si="4"/>
        <v>4236.9000000000005</v>
      </c>
      <c r="M138" s="12"/>
      <c r="N138" s="12"/>
    </row>
    <row r="139" spans="1:14" ht="14.4" customHeight="1">
      <c r="A139" s="16"/>
      <c r="B139" s="15" t="s">
        <v>154</v>
      </c>
      <c r="C139" s="13">
        <v>17</v>
      </c>
      <c r="D139" s="12"/>
      <c r="E139" s="12"/>
      <c r="F139" s="13">
        <v>17</v>
      </c>
      <c r="G139" s="12"/>
      <c r="H139" s="12"/>
      <c r="I139" s="12"/>
      <c r="J139" s="12"/>
      <c r="K139" s="12"/>
      <c r="L139" s="13">
        <f t="shared" si="4"/>
        <v>4253.9000000000005</v>
      </c>
      <c r="M139" s="12"/>
      <c r="N139" s="12"/>
    </row>
    <row r="140" spans="1:14" ht="14.4" customHeight="1">
      <c r="A140" s="16"/>
      <c r="B140" s="15" t="s">
        <v>155</v>
      </c>
      <c r="C140" s="12"/>
      <c r="D140" s="12"/>
      <c r="E140" s="12"/>
      <c r="F140" s="12"/>
      <c r="G140" s="12"/>
      <c r="H140" s="12"/>
      <c r="I140" s="13">
        <v>470</v>
      </c>
      <c r="J140" s="12"/>
      <c r="K140" s="13">
        <v>470</v>
      </c>
      <c r="L140" s="13">
        <f>L139-I140</f>
        <v>3783.9000000000005</v>
      </c>
      <c r="M140" s="12"/>
      <c r="N140" s="12"/>
    </row>
    <row r="141" spans="1:14" ht="21.9" customHeight="1">
      <c r="A141" s="16"/>
      <c r="B141" s="15" t="s">
        <v>41</v>
      </c>
      <c r="C141" s="12"/>
      <c r="D141" s="12"/>
      <c r="E141" s="12"/>
      <c r="F141" s="12"/>
      <c r="G141" s="12"/>
      <c r="H141" s="12"/>
      <c r="I141" s="13">
        <v>346.66</v>
      </c>
      <c r="J141" s="12"/>
      <c r="K141" s="13">
        <v>346.66</v>
      </c>
      <c r="L141" s="13">
        <f>L140-I141</f>
        <v>3437.2400000000007</v>
      </c>
      <c r="M141" s="12"/>
      <c r="N141" s="12"/>
    </row>
    <row r="142" spans="1:14" ht="14.4" customHeight="1">
      <c r="A142" s="16"/>
      <c r="B142" s="15" t="s">
        <v>156</v>
      </c>
      <c r="C142" s="13">
        <v>106.4</v>
      </c>
      <c r="D142" s="12"/>
      <c r="E142" s="12"/>
      <c r="F142" s="13">
        <v>106.4</v>
      </c>
      <c r="G142" s="12"/>
      <c r="H142" s="12"/>
      <c r="I142" s="12"/>
      <c r="J142" s="12"/>
      <c r="K142" s="12"/>
      <c r="L142" s="12"/>
      <c r="M142" s="12"/>
      <c r="N142" s="12"/>
    </row>
    <row r="143" spans="1:14" ht="14.4" customHeight="1">
      <c r="A143" s="16"/>
      <c r="B143" s="11"/>
      <c r="C143" s="13">
        <f>SUM(C5:C142)</f>
        <v>10972.769999999999</v>
      </c>
      <c r="D143" s="13">
        <f>SUM(D5:D141)</f>
        <v>40</v>
      </c>
      <c r="E143" s="13">
        <f>SUM(E5:E141)</f>
        <v>90</v>
      </c>
      <c r="F143" s="13">
        <f>SUM(F5:F142)</f>
        <v>10842.769999999999</v>
      </c>
      <c r="G143" s="12"/>
      <c r="H143" s="12"/>
      <c r="I143" s="13">
        <f>SUM(I5:I141)</f>
        <v>9426.3099999999977</v>
      </c>
      <c r="J143" s="13">
        <f>SUM(J5:J141)</f>
        <v>0</v>
      </c>
      <c r="K143" s="13">
        <f>SUM(K5:K141)</f>
        <v>9426.3099999999977</v>
      </c>
      <c r="L143" s="12"/>
      <c r="M143" s="12"/>
      <c r="N143" s="12"/>
    </row>
    <row r="144" spans="1:14" ht="14.4" customHeight="1">
      <c r="A144" s="16"/>
      <c r="B144" s="11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</row>
    <row r="145" spans="1:14" ht="14.4" customHeight="1">
      <c r="A145" s="16"/>
      <c r="B145" s="11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</row>
    <row r="146" spans="1:14" ht="14.4" customHeight="1">
      <c r="A146" s="16"/>
      <c r="B146" s="11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</row>
    <row r="147" spans="1:14" ht="14.4" customHeight="1">
      <c r="A147" s="16"/>
      <c r="B147" s="11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</row>
    <row r="148" spans="1:14" ht="14.4" customHeight="1">
      <c r="A148" s="16"/>
      <c r="B148" s="15" t="s">
        <v>157</v>
      </c>
      <c r="C148" s="13">
        <v>10972.77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</row>
    <row r="149" spans="1:14" ht="14.4" customHeight="1">
      <c r="A149" s="10" t="s">
        <v>44</v>
      </c>
      <c r="B149" s="15" t="s">
        <v>158</v>
      </c>
      <c r="C149" s="13">
        <v>9426.31</v>
      </c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</row>
    <row r="150" spans="1:14" ht="14.4" customHeight="1">
      <c r="A150" s="10" t="s">
        <v>46</v>
      </c>
      <c r="B150" s="15" t="s">
        <v>159</v>
      </c>
      <c r="C150" s="13">
        <f>C148-C149</f>
        <v>1546.4600000000009</v>
      </c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</row>
    <row r="151" spans="1:14" ht="14.4" customHeight="1">
      <c r="A151" s="10" t="s">
        <v>47</v>
      </c>
      <c r="B151" s="15" t="s">
        <v>160</v>
      </c>
      <c r="C151" s="13">
        <v>1997.18</v>
      </c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</row>
    <row r="152" spans="1:14" ht="14.4" customHeight="1">
      <c r="A152" s="10" t="s">
        <v>48</v>
      </c>
      <c r="B152" s="15" t="s">
        <v>161</v>
      </c>
      <c r="C152" s="13">
        <f>C150+C151</f>
        <v>3543.6400000000012</v>
      </c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</row>
    <row r="153" spans="1:14" ht="14.4" customHeight="1">
      <c r="A153" s="16"/>
      <c r="B153" s="11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</row>
  </sheetData>
  <mergeCells count="1">
    <mergeCell ref="A1:N1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V143"/>
  <sheetViews>
    <sheetView showGridLines="0" workbookViewId="0">
      <selection sqref="A1:M1"/>
    </sheetView>
  </sheetViews>
  <sheetFormatPr defaultColWidth="16.21875" defaultRowHeight="14.7" customHeight="1"/>
  <cols>
    <col min="1" max="1" width="12.33203125" style="1" customWidth="1"/>
    <col min="2" max="2" width="24.44140625" style="1" customWidth="1"/>
    <col min="3" max="3" width="10.44140625" style="1" customWidth="1"/>
    <col min="4" max="4" width="11.88671875" style="1" customWidth="1"/>
    <col min="5" max="5" width="11.6640625" style="1" customWidth="1"/>
    <col min="6" max="6" width="13.44140625" style="1" customWidth="1"/>
    <col min="7" max="7" width="2.33203125" style="1" customWidth="1"/>
    <col min="8" max="8" width="1.44140625" style="1" customWidth="1"/>
    <col min="9" max="10" width="11.44140625" style="1" customWidth="1"/>
    <col min="11" max="11" width="12.33203125" style="1" customWidth="1"/>
    <col min="12" max="12" width="14.6640625" style="1" customWidth="1"/>
    <col min="13" max="13" width="1.44140625" style="1" customWidth="1"/>
    <col min="14" max="256" width="16.21875" style="1" customWidth="1"/>
  </cols>
  <sheetData>
    <row r="1" spans="1:13" ht="68.25" customHeight="1">
      <c r="A1" s="230" t="s">
        <v>0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2"/>
    </row>
    <row r="2" spans="1:13" ht="26.7" customHeight="1">
      <c r="A2" s="38" t="s">
        <v>1</v>
      </c>
      <c r="B2" s="39" t="s">
        <v>2</v>
      </c>
      <c r="C2" s="40" t="s">
        <v>3</v>
      </c>
      <c r="D2" s="41" t="s">
        <v>4</v>
      </c>
      <c r="E2" s="40" t="s">
        <v>52</v>
      </c>
      <c r="F2" s="41" t="s">
        <v>5</v>
      </c>
      <c r="G2" s="42"/>
      <c r="H2" s="42"/>
      <c r="I2" s="40" t="s">
        <v>6</v>
      </c>
      <c r="J2" s="40" t="s">
        <v>7</v>
      </c>
      <c r="K2" s="40" t="s">
        <v>8</v>
      </c>
      <c r="L2" s="40" t="s">
        <v>9</v>
      </c>
      <c r="M2" s="43"/>
    </row>
    <row r="3" spans="1:13" ht="14.85" customHeight="1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5"/>
    </row>
    <row r="4" spans="1:13" ht="14.7" customHeight="1">
      <c r="A4" s="46">
        <v>43026</v>
      </c>
      <c r="B4" s="47" t="s">
        <v>162</v>
      </c>
      <c r="C4" s="48">
        <v>872.05</v>
      </c>
      <c r="D4" s="49"/>
      <c r="E4" s="49"/>
      <c r="F4" s="49"/>
      <c r="G4" s="49"/>
      <c r="H4" s="49"/>
      <c r="I4" s="49"/>
      <c r="J4" s="49"/>
      <c r="K4" s="49"/>
      <c r="L4" s="48">
        <f>C4-I4</f>
        <v>872.05</v>
      </c>
      <c r="M4" s="49"/>
    </row>
    <row r="5" spans="1:13" ht="14.4" customHeight="1">
      <c r="A5" s="50" t="s">
        <v>163</v>
      </c>
      <c r="B5" s="51" t="s">
        <v>164</v>
      </c>
      <c r="C5" s="52">
        <v>0</v>
      </c>
      <c r="D5" s="53"/>
      <c r="E5" s="53"/>
      <c r="F5" s="53"/>
      <c r="G5" s="53"/>
      <c r="H5" s="53"/>
      <c r="I5" s="53"/>
      <c r="J5" s="53"/>
      <c r="K5" s="53"/>
      <c r="L5" s="52">
        <f t="shared" ref="L5:L36" si="0">L4+C5-I5</f>
        <v>872.05</v>
      </c>
      <c r="M5" s="53"/>
    </row>
    <row r="6" spans="1:13" ht="14.4" customHeight="1">
      <c r="A6" s="54">
        <v>43032</v>
      </c>
      <c r="B6" s="51" t="s">
        <v>12</v>
      </c>
      <c r="C6" s="52">
        <v>22.5</v>
      </c>
      <c r="D6" s="53"/>
      <c r="E6" s="53"/>
      <c r="F6" s="52">
        <v>22.5</v>
      </c>
      <c r="G6" s="53"/>
      <c r="H6" s="53"/>
      <c r="I6" s="53"/>
      <c r="J6" s="53"/>
      <c r="K6" s="53"/>
      <c r="L6" s="52">
        <f t="shared" si="0"/>
        <v>894.55</v>
      </c>
      <c r="M6" s="53"/>
    </row>
    <row r="7" spans="1:13" ht="14.4" customHeight="1">
      <c r="A7" s="27">
        <v>43038</v>
      </c>
      <c r="B7" s="51" t="s">
        <v>111</v>
      </c>
      <c r="C7" s="52">
        <v>15</v>
      </c>
      <c r="D7" s="53"/>
      <c r="E7" s="52">
        <v>15</v>
      </c>
      <c r="F7" s="53"/>
      <c r="G7" s="53"/>
      <c r="H7" s="53"/>
      <c r="I7" s="53"/>
      <c r="J7" s="53"/>
      <c r="K7" s="53"/>
      <c r="L7" s="52">
        <f t="shared" si="0"/>
        <v>909.55</v>
      </c>
      <c r="M7" s="53"/>
    </row>
    <row r="8" spans="1:13" ht="14.4" customHeight="1">
      <c r="A8" s="27">
        <v>43038</v>
      </c>
      <c r="B8" s="51" t="s">
        <v>12</v>
      </c>
      <c r="C8" s="52">
        <v>25</v>
      </c>
      <c r="D8" s="53"/>
      <c r="E8" s="53"/>
      <c r="F8" s="52">
        <v>25</v>
      </c>
      <c r="G8" s="53"/>
      <c r="H8" s="53"/>
      <c r="I8" s="53"/>
      <c r="J8" s="53"/>
      <c r="K8" s="53"/>
      <c r="L8" s="52">
        <f t="shared" si="0"/>
        <v>934.55</v>
      </c>
      <c r="M8" s="53"/>
    </row>
    <row r="9" spans="1:13" ht="14.4" customHeight="1">
      <c r="A9" s="27">
        <v>43038</v>
      </c>
      <c r="B9" s="51" t="s">
        <v>12</v>
      </c>
      <c r="C9" s="52">
        <v>25</v>
      </c>
      <c r="D9" s="53"/>
      <c r="E9" s="53"/>
      <c r="F9" s="52">
        <v>25</v>
      </c>
      <c r="G9" s="53"/>
      <c r="H9" s="53"/>
      <c r="I9" s="53"/>
      <c r="J9" s="53"/>
      <c r="K9" s="53"/>
      <c r="L9" s="52">
        <f t="shared" si="0"/>
        <v>959.55</v>
      </c>
      <c r="M9" s="53"/>
    </row>
    <row r="10" spans="1:13" ht="14.4" customHeight="1">
      <c r="A10" s="27">
        <v>43038</v>
      </c>
      <c r="B10" s="51" t="s">
        <v>111</v>
      </c>
      <c r="C10" s="52">
        <v>15</v>
      </c>
      <c r="D10" s="53"/>
      <c r="E10" s="52">
        <v>15</v>
      </c>
      <c r="F10" s="53"/>
      <c r="G10" s="53"/>
      <c r="H10" s="53"/>
      <c r="I10" s="53"/>
      <c r="J10" s="53"/>
      <c r="K10" s="53"/>
      <c r="L10" s="52">
        <f t="shared" si="0"/>
        <v>974.55</v>
      </c>
      <c r="M10" s="53"/>
    </row>
    <row r="11" spans="1:13" ht="14.4" customHeight="1">
      <c r="A11" s="27">
        <v>43038</v>
      </c>
      <c r="B11" s="51" t="s">
        <v>111</v>
      </c>
      <c r="C11" s="52">
        <v>15</v>
      </c>
      <c r="D11" s="53"/>
      <c r="E11" s="52">
        <v>15</v>
      </c>
      <c r="F11" s="53"/>
      <c r="G11" s="53"/>
      <c r="H11" s="53"/>
      <c r="I11" s="53"/>
      <c r="J11" s="53"/>
      <c r="K11" s="53"/>
      <c r="L11" s="52">
        <f t="shared" si="0"/>
        <v>989.55</v>
      </c>
      <c r="M11" s="53"/>
    </row>
    <row r="12" spans="1:13" ht="14.4" customHeight="1">
      <c r="A12" s="54">
        <v>43041</v>
      </c>
      <c r="B12" s="51" t="s">
        <v>165</v>
      </c>
      <c r="C12" s="53"/>
      <c r="D12" s="53"/>
      <c r="E12" s="53"/>
      <c r="F12" s="53"/>
      <c r="G12" s="53"/>
      <c r="H12" s="53"/>
      <c r="I12" s="52">
        <v>160.54</v>
      </c>
      <c r="J12" s="53"/>
      <c r="K12" s="52">
        <v>160.54</v>
      </c>
      <c r="L12" s="52">
        <f t="shared" si="0"/>
        <v>829.01</v>
      </c>
      <c r="M12" s="53"/>
    </row>
    <row r="13" spans="1:13" ht="14.4" customHeight="1">
      <c r="A13" s="27">
        <v>43042</v>
      </c>
      <c r="B13" s="51" t="s">
        <v>12</v>
      </c>
      <c r="C13" s="52">
        <v>25</v>
      </c>
      <c r="D13" s="53"/>
      <c r="E13" s="53"/>
      <c r="F13" s="52">
        <v>25</v>
      </c>
      <c r="G13" s="53"/>
      <c r="H13" s="53"/>
      <c r="I13" s="53"/>
      <c r="J13" s="53"/>
      <c r="K13" s="53"/>
      <c r="L13" s="52">
        <f t="shared" si="0"/>
        <v>854.01</v>
      </c>
      <c r="M13" s="53"/>
    </row>
    <row r="14" spans="1:13" ht="14.4" customHeight="1">
      <c r="A14" s="27">
        <v>43045</v>
      </c>
      <c r="B14" s="51" t="s">
        <v>166</v>
      </c>
      <c r="C14" s="53"/>
      <c r="D14" s="53"/>
      <c r="E14" s="53"/>
      <c r="F14" s="53"/>
      <c r="G14" s="53"/>
      <c r="H14" s="53"/>
      <c r="I14" s="52">
        <v>74.989999999999995</v>
      </c>
      <c r="J14" s="53"/>
      <c r="K14" s="52">
        <v>74.989999999999995</v>
      </c>
      <c r="L14" s="52">
        <f t="shared" si="0"/>
        <v>779.02</v>
      </c>
      <c r="M14" s="53"/>
    </row>
    <row r="15" spans="1:13" ht="14.4" customHeight="1">
      <c r="A15" s="27">
        <v>43047</v>
      </c>
      <c r="B15" s="51" t="s">
        <v>12</v>
      </c>
      <c r="C15" s="52">
        <v>5</v>
      </c>
      <c r="D15" s="53"/>
      <c r="E15" s="53"/>
      <c r="F15" s="52">
        <v>5</v>
      </c>
      <c r="G15" s="53"/>
      <c r="H15" s="53"/>
      <c r="I15" s="53"/>
      <c r="J15" s="53"/>
      <c r="K15" s="53"/>
      <c r="L15" s="52">
        <f t="shared" si="0"/>
        <v>784.02</v>
      </c>
      <c r="M15" s="53"/>
    </row>
    <row r="16" spans="1:13" ht="14.4" customHeight="1">
      <c r="A16" s="54">
        <v>43047</v>
      </c>
      <c r="B16" s="51" t="s">
        <v>167</v>
      </c>
      <c r="C16" s="52">
        <v>197.5</v>
      </c>
      <c r="D16" s="53"/>
      <c r="E16" s="53"/>
      <c r="F16" s="52">
        <v>197.5</v>
      </c>
      <c r="G16" s="53"/>
      <c r="H16" s="53"/>
      <c r="I16" s="53"/>
      <c r="J16" s="53"/>
      <c r="K16" s="53"/>
      <c r="L16" s="52">
        <f t="shared" si="0"/>
        <v>981.52</v>
      </c>
      <c r="M16" s="53"/>
    </row>
    <row r="17" spans="1:13" ht="14.4" customHeight="1">
      <c r="A17" s="54">
        <v>43048</v>
      </c>
      <c r="B17" s="51" t="s">
        <v>168</v>
      </c>
      <c r="C17" s="52">
        <v>100</v>
      </c>
      <c r="D17" s="53"/>
      <c r="E17" s="53"/>
      <c r="F17" s="52">
        <v>100</v>
      </c>
      <c r="G17" s="53"/>
      <c r="H17" s="53"/>
      <c r="I17" s="53"/>
      <c r="J17" s="53"/>
      <c r="K17" s="53"/>
      <c r="L17" s="52">
        <f t="shared" si="0"/>
        <v>1081.52</v>
      </c>
      <c r="M17" s="53"/>
    </row>
    <row r="18" spans="1:13" ht="14.4" customHeight="1">
      <c r="A18" s="54">
        <v>43053</v>
      </c>
      <c r="B18" s="51" t="s">
        <v>169</v>
      </c>
      <c r="C18" s="53"/>
      <c r="D18" s="53"/>
      <c r="E18" s="53"/>
      <c r="F18" s="53"/>
      <c r="G18" s="53"/>
      <c r="H18" s="53"/>
      <c r="I18" s="52">
        <v>66.459999999999994</v>
      </c>
      <c r="J18" s="53"/>
      <c r="K18" s="52">
        <v>66.459999999999994</v>
      </c>
      <c r="L18" s="52">
        <f t="shared" si="0"/>
        <v>1015.06</v>
      </c>
      <c r="M18" s="53"/>
    </row>
    <row r="19" spans="1:13" ht="14.4" customHeight="1">
      <c r="A19" s="54">
        <v>43068</v>
      </c>
      <c r="B19" s="51" t="s">
        <v>12</v>
      </c>
      <c r="C19" s="52">
        <v>27</v>
      </c>
      <c r="D19" s="53"/>
      <c r="E19" s="53"/>
      <c r="F19" s="52">
        <v>27</v>
      </c>
      <c r="G19" s="53"/>
      <c r="H19" s="53"/>
      <c r="I19" s="53"/>
      <c r="J19" s="53"/>
      <c r="K19" s="53"/>
      <c r="L19" s="52">
        <f t="shared" si="0"/>
        <v>1042.06</v>
      </c>
      <c r="M19" s="53"/>
    </row>
    <row r="20" spans="1:13" ht="14.4" customHeight="1">
      <c r="A20" s="27">
        <v>43073</v>
      </c>
      <c r="B20" s="51" t="s">
        <v>170</v>
      </c>
      <c r="C20" s="53"/>
      <c r="D20" s="53"/>
      <c r="E20" s="53"/>
      <c r="F20" s="53"/>
      <c r="G20" s="53"/>
      <c r="H20" s="53"/>
      <c r="I20" s="52">
        <v>105</v>
      </c>
      <c r="J20" s="53"/>
      <c r="K20" s="52">
        <v>105</v>
      </c>
      <c r="L20" s="52">
        <f t="shared" si="0"/>
        <v>937.06</v>
      </c>
      <c r="M20" s="53"/>
    </row>
    <row r="21" spans="1:13" ht="14.4" customHeight="1">
      <c r="A21" s="27">
        <v>43073</v>
      </c>
      <c r="B21" s="51" t="s">
        <v>171</v>
      </c>
      <c r="C21" s="53"/>
      <c r="D21" s="53"/>
      <c r="E21" s="53"/>
      <c r="F21" s="53"/>
      <c r="G21" s="53"/>
      <c r="H21" s="53"/>
      <c r="I21" s="52">
        <v>20</v>
      </c>
      <c r="J21" s="53"/>
      <c r="K21" s="52">
        <v>20</v>
      </c>
      <c r="L21" s="52">
        <f t="shared" si="0"/>
        <v>917.06</v>
      </c>
      <c r="M21" s="53"/>
    </row>
    <row r="22" spans="1:13" ht="14.4" customHeight="1">
      <c r="A22" s="27">
        <v>43073</v>
      </c>
      <c r="B22" s="51" t="s">
        <v>12</v>
      </c>
      <c r="C22" s="52">
        <v>12</v>
      </c>
      <c r="D22" s="53"/>
      <c r="E22" s="53"/>
      <c r="F22" s="52">
        <v>12</v>
      </c>
      <c r="G22" s="53"/>
      <c r="H22" s="53"/>
      <c r="I22" s="53"/>
      <c r="J22" s="53"/>
      <c r="K22" s="53"/>
      <c r="L22" s="52">
        <f t="shared" si="0"/>
        <v>929.06</v>
      </c>
      <c r="M22" s="53"/>
    </row>
    <row r="23" spans="1:13" ht="14.4" customHeight="1">
      <c r="A23" s="27">
        <v>43073</v>
      </c>
      <c r="B23" s="51" t="s">
        <v>111</v>
      </c>
      <c r="C23" s="52">
        <v>15</v>
      </c>
      <c r="D23" s="53"/>
      <c r="E23" s="52">
        <v>15</v>
      </c>
      <c r="F23" s="53"/>
      <c r="G23" s="53"/>
      <c r="H23" s="53"/>
      <c r="I23" s="53"/>
      <c r="J23" s="53"/>
      <c r="K23" s="53"/>
      <c r="L23" s="52">
        <f t="shared" si="0"/>
        <v>944.06</v>
      </c>
      <c r="M23" s="53"/>
    </row>
    <row r="24" spans="1:13" ht="14.4" customHeight="1">
      <c r="A24" s="27">
        <v>43073</v>
      </c>
      <c r="B24" s="51" t="s">
        <v>111</v>
      </c>
      <c r="C24" s="52">
        <v>15</v>
      </c>
      <c r="D24" s="53"/>
      <c r="E24" s="52">
        <v>15</v>
      </c>
      <c r="F24" s="53"/>
      <c r="G24" s="53"/>
      <c r="H24" s="53"/>
      <c r="I24" s="53"/>
      <c r="J24" s="53"/>
      <c r="K24" s="53"/>
      <c r="L24" s="52">
        <f t="shared" si="0"/>
        <v>959.06</v>
      </c>
      <c r="M24" s="53"/>
    </row>
    <row r="25" spans="1:13" ht="14.4" customHeight="1">
      <c r="A25" s="27">
        <v>43073</v>
      </c>
      <c r="B25" s="51" t="s">
        <v>12</v>
      </c>
      <c r="C25" s="52">
        <v>54</v>
      </c>
      <c r="D25" s="53"/>
      <c r="E25" s="53"/>
      <c r="F25" s="52">
        <v>54</v>
      </c>
      <c r="G25" s="53"/>
      <c r="H25" s="53"/>
      <c r="I25" s="53"/>
      <c r="J25" s="53"/>
      <c r="K25" s="53"/>
      <c r="L25" s="52">
        <f t="shared" si="0"/>
        <v>1013.06</v>
      </c>
      <c r="M25" s="53"/>
    </row>
    <row r="26" spans="1:13" ht="14.4" customHeight="1">
      <c r="A26" s="27">
        <v>43073</v>
      </c>
      <c r="B26" s="51" t="s">
        <v>12</v>
      </c>
      <c r="C26" s="52">
        <v>17</v>
      </c>
      <c r="D26" s="53"/>
      <c r="E26" s="53"/>
      <c r="F26" s="52">
        <v>17</v>
      </c>
      <c r="G26" s="53"/>
      <c r="H26" s="53"/>
      <c r="I26" s="53"/>
      <c r="J26" s="53"/>
      <c r="K26" s="53"/>
      <c r="L26" s="52">
        <f t="shared" si="0"/>
        <v>1030.06</v>
      </c>
      <c r="M26" s="53"/>
    </row>
    <row r="27" spans="1:13" ht="14.4" customHeight="1">
      <c r="A27" s="27">
        <v>43073</v>
      </c>
      <c r="B27" s="51" t="s">
        <v>12</v>
      </c>
      <c r="C27" s="52">
        <v>21</v>
      </c>
      <c r="D27" s="53"/>
      <c r="E27" s="53"/>
      <c r="F27" s="52">
        <v>21</v>
      </c>
      <c r="G27" s="53"/>
      <c r="H27" s="53"/>
      <c r="I27" s="53"/>
      <c r="J27" s="53"/>
      <c r="K27" s="53"/>
      <c r="L27" s="52">
        <f t="shared" si="0"/>
        <v>1051.06</v>
      </c>
      <c r="M27" s="53"/>
    </row>
    <row r="28" spans="1:13" ht="14.4" customHeight="1">
      <c r="A28" s="27">
        <v>43073</v>
      </c>
      <c r="B28" s="51" t="s">
        <v>12</v>
      </c>
      <c r="C28" s="52">
        <v>24</v>
      </c>
      <c r="D28" s="53"/>
      <c r="E28" s="53"/>
      <c r="F28" s="52">
        <v>24</v>
      </c>
      <c r="G28" s="53"/>
      <c r="H28" s="53"/>
      <c r="I28" s="53"/>
      <c r="J28" s="53"/>
      <c r="K28" s="53"/>
      <c r="L28" s="52">
        <f t="shared" si="0"/>
        <v>1075.06</v>
      </c>
      <c r="M28" s="53"/>
    </row>
    <row r="29" spans="1:13" ht="14.4" customHeight="1">
      <c r="A29" s="27">
        <v>43074</v>
      </c>
      <c r="B29" s="51" t="s">
        <v>12</v>
      </c>
      <c r="C29" s="52">
        <v>21</v>
      </c>
      <c r="D29" s="53"/>
      <c r="E29" s="53"/>
      <c r="F29" s="52">
        <v>21</v>
      </c>
      <c r="G29" s="53"/>
      <c r="H29" s="53"/>
      <c r="I29" s="53"/>
      <c r="J29" s="53"/>
      <c r="K29" s="53"/>
      <c r="L29" s="52">
        <f t="shared" si="0"/>
        <v>1096.06</v>
      </c>
      <c r="M29" s="53"/>
    </row>
    <row r="30" spans="1:13" ht="14.4" customHeight="1">
      <c r="A30" s="27">
        <v>43077</v>
      </c>
      <c r="B30" s="51" t="s">
        <v>172</v>
      </c>
      <c r="C30" s="53"/>
      <c r="D30" s="53"/>
      <c r="E30" s="53"/>
      <c r="F30" s="53"/>
      <c r="G30" s="53"/>
      <c r="H30" s="53"/>
      <c r="I30" s="52">
        <v>171.11</v>
      </c>
      <c r="J30" s="53"/>
      <c r="K30" s="52">
        <v>171.11</v>
      </c>
      <c r="L30" s="52">
        <f t="shared" si="0"/>
        <v>924.94999999999993</v>
      </c>
      <c r="M30" s="53"/>
    </row>
    <row r="31" spans="1:13" ht="14.4" customHeight="1">
      <c r="A31" s="27">
        <v>43077</v>
      </c>
      <c r="B31" s="51" t="s">
        <v>12</v>
      </c>
      <c r="C31" s="52">
        <v>31</v>
      </c>
      <c r="D31" s="53"/>
      <c r="E31" s="53"/>
      <c r="F31" s="52">
        <v>31</v>
      </c>
      <c r="G31" s="53"/>
      <c r="H31" s="53"/>
      <c r="I31" s="53"/>
      <c r="J31" s="53"/>
      <c r="K31" s="53"/>
      <c r="L31" s="52">
        <f t="shared" si="0"/>
        <v>955.94999999999993</v>
      </c>
      <c r="M31" s="53"/>
    </row>
    <row r="32" spans="1:13" ht="14.4" customHeight="1">
      <c r="A32" s="27">
        <v>43080</v>
      </c>
      <c r="B32" s="51" t="s">
        <v>12</v>
      </c>
      <c r="C32" s="52">
        <v>31</v>
      </c>
      <c r="D32" s="53"/>
      <c r="E32" s="53"/>
      <c r="F32" s="52">
        <v>31</v>
      </c>
      <c r="G32" s="53"/>
      <c r="H32" s="53"/>
      <c r="I32" s="53"/>
      <c r="J32" s="53"/>
      <c r="K32" s="53"/>
      <c r="L32" s="52">
        <f t="shared" si="0"/>
        <v>986.94999999999993</v>
      </c>
      <c r="M32" s="53"/>
    </row>
    <row r="33" spans="1:13" ht="14.4" customHeight="1">
      <c r="A33" s="27">
        <v>43080</v>
      </c>
      <c r="B33" s="51" t="s">
        <v>173</v>
      </c>
      <c r="C33" s="53"/>
      <c r="D33" s="53"/>
      <c r="E33" s="53"/>
      <c r="F33" s="53"/>
      <c r="G33" s="53"/>
      <c r="H33" s="53"/>
      <c r="I33" s="52">
        <v>240</v>
      </c>
      <c r="J33" s="53"/>
      <c r="K33" s="52">
        <v>240</v>
      </c>
      <c r="L33" s="52">
        <f t="shared" si="0"/>
        <v>746.94999999999993</v>
      </c>
      <c r="M33" s="53"/>
    </row>
    <row r="34" spans="1:13" ht="14.4" customHeight="1">
      <c r="A34" s="27">
        <v>43080</v>
      </c>
      <c r="B34" s="51" t="s">
        <v>12</v>
      </c>
      <c r="C34" s="52">
        <v>12.3</v>
      </c>
      <c r="D34" s="53"/>
      <c r="E34" s="53"/>
      <c r="F34" s="52">
        <v>12.3</v>
      </c>
      <c r="G34" s="53"/>
      <c r="H34" s="53"/>
      <c r="I34" s="53"/>
      <c r="J34" s="53"/>
      <c r="K34" s="53"/>
      <c r="L34" s="52">
        <f t="shared" si="0"/>
        <v>759.24999999999989</v>
      </c>
      <c r="M34" s="53"/>
    </row>
    <row r="35" spans="1:13" ht="14.4" customHeight="1">
      <c r="A35" s="27">
        <v>43080</v>
      </c>
      <c r="B35" s="51" t="s">
        <v>12</v>
      </c>
      <c r="C35" s="52">
        <v>30</v>
      </c>
      <c r="D35" s="53"/>
      <c r="E35" s="53"/>
      <c r="F35" s="52">
        <v>30</v>
      </c>
      <c r="G35" s="53"/>
      <c r="H35" s="53"/>
      <c r="I35" s="53"/>
      <c r="J35" s="53"/>
      <c r="K35" s="53"/>
      <c r="L35" s="52">
        <f t="shared" si="0"/>
        <v>789.24999999999989</v>
      </c>
      <c r="M35" s="53"/>
    </row>
    <row r="36" spans="1:13" ht="14.4" customHeight="1">
      <c r="A36" s="27">
        <v>43080</v>
      </c>
      <c r="B36" s="51" t="s">
        <v>12</v>
      </c>
      <c r="C36" s="52">
        <v>59</v>
      </c>
      <c r="D36" s="53"/>
      <c r="E36" s="53"/>
      <c r="F36" s="52">
        <v>59</v>
      </c>
      <c r="G36" s="53"/>
      <c r="H36" s="53"/>
      <c r="I36" s="53"/>
      <c r="J36" s="53"/>
      <c r="K36" s="53"/>
      <c r="L36" s="52">
        <f t="shared" si="0"/>
        <v>848.24999999999989</v>
      </c>
      <c r="M36" s="53"/>
    </row>
    <row r="37" spans="1:13" ht="14.4" customHeight="1">
      <c r="A37" s="27">
        <v>43102</v>
      </c>
      <c r="B37" s="51" t="s">
        <v>111</v>
      </c>
      <c r="C37" s="52">
        <v>15</v>
      </c>
      <c r="D37" s="53"/>
      <c r="E37" s="52">
        <v>15</v>
      </c>
      <c r="F37" s="53"/>
      <c r="G37" s="53"/>
      <c r="H37" s="53"/>
      <c r="I37" s="53"/>
      <c r="J37" s="53"/>
      <c r="K37" s="53"/>
      <c r="L37" s="52">
        <f t="shared" ref="L37:L68" si="1">L36+C37-I37</f>
        <v>863.24999999999989</v>
      </c>
      <c r="M37" s="53"/>
    </row>
    <row r="38" spans="1:13" ht="14.4" customHeight="1">
      <c r="A38" s="27">
        <v>43108</v>
      </c>
      <c r="B38" s="51" t="s">
        <v>174</v>
      </c>
      <c r="C38" s="53"/>
      <c r="D38" s="53"/>
      <c r="E38" s="53"/>
      <c r="F38" s="53"/>
      <c r="G38" s="53"/>
      <c r="H38" s="53"/>
      <c r="I38" s="52">
        <v>18</v>
      </c>
      <c r="J38" s="53"/>
      <c r="K38" s="52">
        <v>18</v>
      </c>
      <c r="L38" s="52">
        <f t="shared" si="1"/>
        <v>845.24999999999989</v>
      </c>
      <c r="M38" s="53"/>
    </row>
    <row r="39" spans="1:13" ht="14.4" customHeight="1">
      <c r="A39" s="27">
        <v>43108</v>
      </c>
      <c r="B39" s="51" t="s">
        <v>12</v>
      </c>
      <c r="C39" s="52">
        <v>25</v>
      </c>
      <c r="D39" s="53"/>
      <c r="E39" s="53"/>
      <c r="F39" s="52">
        <v>25</v>
      </c>
      <c r="G39" s="53"/>
      <c r="H39" s="53"/>
      <c r="I39" s="53"/>
      <c r="J39" s="53"/>
      <c r="K39" s="53"/>
      <c r="L39" s="52">
        <f t="shared" si="1"/>
        <v>870.24999999999989</v>
      </c>
      <c r="M39" s="53"/>
    </row>
    <row r="40" spans="1:13" ht="14.4" customHeight="1">
      <c r="A40" s="27">
        <v>43108</v>
      </c>
      <c r="B40" s="51" t="s">
        <v>175</v>
      </c>
      <c r="C40" s="52">
        <v>38</v>
      </c>
      <c r="D40" s="53"/>
      <c r="E40" s="52">
        <v>15</v>
      </c>
      <c r="F40" s="52">
        <v>23</v>
      </c>
      <c r="G40" s="53"/>
      <c r="H40" s="53"/>
      <c r="I40" s="53"/>
      <c r="J40" s="53"/>
      <c r="K40" s="53"/>
      <c r="L40" s="52">
        <f t="shared" si="1"/>
        <v>908.24999999999989</v>
      </c>
      <c r="M40" s="53"/>
    </row>
    <row r="41" spans="1:13" ht="14.4" customHeight="1">
      <c r="A41" s="27">
        <v>43108</v>
      </c>
      <c r="B41" s="51" t="s">
        <v>12</v>
      </c>
      <c r="C41" s="52">
        <v>22.5</v>
      </c>
      <c r="D41" s="53"/>
      <c r="E41" s="53"/>
      <c r="F41" s="52">
        <v>22.5</v>
      </c>
      <c r="G41" s="53"/>
      <c r="H41" s="53"/>
      <c r="I41" s="53"/>
      <c r="J41" s="53"/>
      <c r="K41" s="53"/>
      <c r="L41" s="52">
        <f t="shared" si="1"/>
        <v>930.74999999999989</v>
      </c>
      <c r="M41" s="53"/>
    </row>
    <row r="42" spans="1:13" ht="14.4" customHeight="1">
      <c r="A42" s="27">
        <v>43108</v>
      </c>
      <c r="B42" s="51" t="s">
        <v>12</v>
      </c>
      <c r="C42" s="52">
        <v>22.5</v>
      </c>
      <c r="D42" s="53"/>
      <c r="E42" s="53"/>
      <c r="F42" s="52">
        <v>22.5</v>
      </c>
      <c r="G42" s="53"/>
      <c r="H42" s="53"/>
      <c r="I42" s="53"/>
      <c r="J42" s="53"/>
      <c r="K42" s="53"/>
      <c r="L42" s="52">
        <f t="shared" si="1"/>
        <v>953.24999999999989</v>
      </c>
      <c r="M42" s="53"/>
    </row>
    <row r="43" spans="1:13" ht="14.4" customHeight="1">
      <c r="A43" s="27">
        <v>43109</v>
      </c>
      <c r="B43" s="51" t="s">
        <v>12</v>
      </c>
      <c r="C43" s="52">
        <v>22.5</v>
      </c>
      <c r="D43" s="53"/>
      <c r="E43" s="53"/>
      <c r="F43" s="52">
        <v>22.5</v>
      </c>
      <c r="G43" s="53"/>
      <c r="H43" s="53"/>
      <c r="I43" s="53"/>
      <c r="J43" s="53"/>
      <c r="K43" s="53"/>
      <c r="L43" s="52">
        <f t="shared" si="1"/>
        <v>975.74999999999989</v>
      </c>
      <c r="M43" s="53"/>
    </row>
    <row r="44" spans="1:13" ht="14.4" customHeight="1">
      <c r="A44" s="27">
        <v>43109</v>
      </c>
      <c r="B44" s="51" t="s">
        <v>111</v>
      </c>
      <c r="C44" s="52">
        <v>15</v>
      </c>
      <c r="D44" s="53"/>
      <c r="E44" s="52">
        <v>15</v>
      </c>
      <c r="F44" s="53"/>
      <c r="G44" s="53"/>
      <c r="H44" s="53"/>
      <c r="I44" s="53"/>
      <c r="J44" s="53"/>
      <c r="K44" s="53"/>
      <c r="L44" s="52">
        <f t="shared" si="1"/>
        <v>990.74999999999989</v>
      </c>
      <c r="M44" s="53"/>
    </row>
    <row r="45" spans="1:13" ht="14.4" customHeight="1">
      <c r="A45" s="27">
        <v>43115</v>
      </c>
      <c r="B45" s="51" t="s">
        <v>111</v>
      </c>
      <c r="C45" s="52">
        <v>15</v>
      </c>
      <c r="D45" s="53"/>
      <c r="E45" s="52">
        <v>15</v>
      </c>
      <c r="F45" s="53"/>
      <c r="G45" s="53"/>
      <c r="H45" s="53"/>
      <c r="I45" s="53"/>
      <c r="J45" s="53"/>
      <c r="K45" s="53"/>
      <c r="L45" s="52">
        <f t="shared" si="1"/>
        <v>1005.7499999999999</v>
      </c>
      <c r="M45" s="53"/>
    </row>
    <row r="46" spans="1:13" ht="14.4" customHeight="1">
      <c r="A46" s="27">
        <v>43115</v>
      </c>
      <c r="B46" s="51" t="s">
        <v>12</v>
      </c>
      <c r="C46" s="52">
        <v>24</v>
      </c>
      <c r="D46" s="53"/>
      <c r="E46" s="53"/>
      <c r="F46" s="52">
        <v>24</v>
      </c>
      <c r="G46" s="53"/>
      <c r="H46" s="53"/>
      <c r="I46" s="53"/>
      <c r="J46" s="53"/>
      <c r="K46" s="53"/>
      <c r="L46" s="52">
        <f t="shared" si="1"/>
        <v>1029.75</v>
      </c>
      <c r="M46" s="53"/>
    </row>
    <row r="47" spans="1:13" ht="14.4" customHeight="1">
      <c r="A47" s="27">
        <v>43115</v>
      </c>
      <c r="B47" s="51" t="s">
        <v>12</v>
      </c>
      <c r="C47" s="52">
        <v>22.5</v>
      </c>
      <c r="D47" s="53"/>
      <c r="E47" s="53"/>
      <c r="F47" s="52">
        <v>22.5</v>
      </c>
      <c r="G47" s="53"/>
      <c r="H47" s="53"/>
      <c r="I47" s="53"/>
      <c r="J47" s="53"/>
      <c r="K47" s="53"/>
      <c r="L47" s="52">
        <f t="shared" si="1"/>
        <v>1052.25</v>
      </c>
      <c r="M47" s="53"/>
    </row>
    <row r="48" spans="1:13" ht="14.4" customHeight="1">
      <c r="A48" s="27">
        <v>43115</v>
      </c>
      <c r="B48" s="51" t="s">
        <v>12</v>
      </c>
      <c r="C48" s="52">
        <v>22.5</v>
      </c>
      <c r="D48" s="53"/>
      <c r="E48" s="53"/>
      <c r="F48" s="52">
        <v>22.5</v>
      </c>
      <c r="G48" s="53"/>
      <c r="H48" s="53"/>
      <c r="I48" s="53"/>
      <c r="J48" s="53"/>
      <c r="K48" s="53"/>
      <c r="L48" s="52">
        <f t="shared" si="1"/>
        <v>1074.75</v>
      </c>
      <c r="M48" s="53"/>
    </row>
    <row r="49" spans="1:13" ht="14.4" customHeight="1">
      <c r="A49" s="27">
        <v>43115</v>
      </c>
      <c r="B49" s="51" t="s">
        <v>12</v>
      </c>
      <c r="C49" s="52">
        <v>25</v>
      </c>
      <c r="D49" s="53"/>
      <c r="E49" s="53"/>
      <c r="F49" s="52">
        <v>25</v>
      </c>
      <c r="G49" s="53"/>
      <c r="H49" s="53"/>
      <c r="I49" s="53"/>
      <c r="J49" s="53"/>
      <c r="K49" s="53"/>
      <c r="L49" s="52">
        <f t="shared" si="1"/>
        <v>1099.75</v>
      </c>
      <c r="M49" s="53"/>
    </row>
    <row r="50" spans="1:13" ht="14.4" customHeight="1">
      <c r="A50" s="27">
        <v>43115</v>
      </c>
      <c r="B50" s="51" t="s">
        <v>12</v>
      </c>
      <c r="C50" s="52">
        <v>17</v>
      </c>
      <c r="D50" s="53"/>
      <c r="E50" s="53"/>
      <c r="F50" s="52">
        <v>17</v>
      </c>
      <c r="G50" s="53"/>
      <c r="H50" s="53"/>
      <c r="I50" s="53"/>
      <c r="J50" s="53"/>
      <c r="K50" s="53"/>
      <c r="L50" s="52">
        <f t="shared" si="1"/>
        <v>1116.75</v>
      </c>
      <c r="M50" s="53"/>
    </row>
    <row r="51" spans="1:13" ht="14.4" customHeight="1">
      <c r="A51" s="27">
        <v>43115</v>
      </c>
      <c r="B51" s="51" t="s">
        <v>12</v>
      </c>
      <c r="C51" s="52">
        <v>42</v>
      </c>
      <c r="D51" s="53"/>
      <c r="E51" s="53"/>
      <c r="F51" s="52">
        <v>42</v>
      </c>
      <c r="G51" s="53"/>
      <c r="H51" s="53"/>
      <c r="I51" s="53"/>
      <c r="J51" s="53"/>
      <c r="K51" s="53"/>
      <c r="L51" s="52">
        <f t="shared" si="1"/>
        <v>1158.75</v>
      </c>
      <c r="M51" s="53"/>
    </row>
    <row r="52" spans="1:13" ht="14.4" customHeight="1">
      <c r="A52" s="27">
        <v>43116</v>
      </c>
      <c r="B52" s="51" t="s">
        <v>12</v>
      </c>
      <c r="C52" s="52">
        <v>27</v>
      </c>
      <c r="D52" s="53"/>
      <c r="E52" s="53"/>
      <c r="F52" s="52">
        <v>27</v>
      </c>
      <c r="G52" s="53"/>
      <c r="H52" s="53"/>
      <c r="I52" s="53"/>
      <c r="J52" s="53"/>
      <c r="K52" s="53"/>
      <c r="L52" s="52">
        <f t="shared" si="1"/>
        <v>1185.75</v>
      </c>
      <c r="M52" s="53"/>
    </row>
    <row r="53" spans="1:13" ht="14.4" customHeight="1">
      <c r="A53" s="27">
        <v>43116</v>
      </c>
      <c r="B53" s="51" t="s">
        <v>12</v>
      </c>
      <c r="C53" s="52">
        <v>27</v>
      </c>
      <c r="D53" s="53"/>
      <c r="E53" s="53"/>
      <c r="F53" s="52">
        <v>27</v>
      </c>
      <c r="G53" s="53"/>
      <c r="H53" s="53"/>
      <c r="I53" s="53"/>
      <c r="J53" s="53"/>
      <c r="K53" s="53"/>
      <c r="L53" s="52">
        <f t="shared" si="1"/>
        <v>1212.75</v>
      </c>
      <c r="M53" s="53"/>
    </row>
    <row r="54" spans="1:13" ht="14.4" customHeight="1">
      <c r="A54" s="27">
        <v>43116</v>
      </c>
      <c r="B54" s="51" t="s">
        <v>12</v>
      </c>
      <c r="C54" s="52">
        <v>24</v>
      </c>
      <c r="D54" s="53"/>
      <c r="E54" s="53"/>
      <c r="F54" s="52">
        <v>24</v>
      </c>
      <c r="G54" s="53"/>
      <c r="H54" s="53"/>
      <c r="I54" s="53"/>
      <c r="J54" s="53"/>
      <c r="K54" s="53"/>
      <c r="L54" s="52">
        <f t="shared" si="1"/>
        <v>1236.75</v>
      </c>
      <c r="M54" s="53"/>
    </row>
    <row r="55" spans="1:13" ht="14.4" customHeight="1">
      <c r="A55" s="27">
        <v>43122</v>
      </c>
      <c r="B55" s="51" t="s">
        <v>176</v>
      </c>
      <c r="C55" s="53"/>
      <c r="D55" s="53"/>
      <c r="E55" s="53"/>
      <c r="F55" s="53"/>
      <c r="G55" s="53"/>
      <c r="H55" s="53"/>
      <c r="I55" s="52">
        <v>130</v>
      </c>
      <c r="J55" s="53"/>
      <c r="K55" s="52">
        <v>130</v>
      </c>
      <c r="L55" s="52">
        <f t="shared" si="1"/>
        <v>1106.75</v>
      </c>
      <c r="M55" s="53"/>
    </row>
    <row r="56" spans="1:13" ht="14.4" customHeight="1">
      <c r="A56" s="27">
        <v>43129</v>
      </c>
      <c r="B56" s="51" t="s">
        <v>177</v>
      </c>
      <c r="C56" s="53"/>
      <c r="D56" s="53"/>
      <c r="E56" s="53"/>
      <c r="F56" s="53"/>
      <c r="G56" s="53"/>
      <c r="H56" s="53"/>
      <c r="I56" s="52">
        <v>18</v>
      </c>
      <c r="J56" s="53"/>
      <c r="K56" s="52">
        <v>18</v>
      </c>
      <c r="L56" s="52">
        <f t="shared" si="1"/>
        <v>1088.75</v>
      </c>
      <c r="M56" s="53"/>
    </row>
    <row r="57" spans="1:13" ht="14.4" customHeight="1">
      <c r="A57" s="27">
        <v>43129</v>
      </c>
      <c r="B57" s="51" t="s">
        <v>12</v>
      </c>
      <c r="C57" s="52">
        <v>17</v>
      </c>
      <c r="D57" s="53"/>
      <c r="E57" s="53"/>
      <c r="F57" s="52">
        <v>17</v>
      </c>
      <c r="G57" s="53"/>
      <c r="H57" s="53"/>
      <c r="I57" s="53"/>
      <c r="J57" s="53"/>
      <c r="K57" s="53"/>
      <c r="L57" s="52">
        <f t="shared" si="1"/>
        <v>1105.75</v>
      </c>
      <c r="M57" s="53"/>
    </row>
    <row r="58" spans="1:13" ht="14.4" customHeight="1">
      <c r="A58" s="27">
        <v>43129</v>
      </c>
      <c r="B58" s="51" t="s">
        <v>12</v>
      </c>
      <c r="C58" s="52">
        <v>30</v>
      </c>
      <c r="D58" s="53"/>
      <c r="E58" s="53"/>
      <c r="F58" s="52">
        <v>30</v>
      </c>
      <c r="G58" s="53"/>
      <c r="H58" s="53"/>
      <c r="I58" s="53"/>
      <c r="J58" s="53"/>
      <c r="K58" s="53"/>
      <c r="L58" s="52">
        <f t="shared" si="1"/>
        <v>1135.75</v>
      </c>
      <c r="M58" s="53"/>
    </row>
    <row r="59" spans="1:13" ht="14.4" customHeight="1">
      <c r="A59" s="27">
        <v>43130</v>
      </c>
      <c r="B59" s="51" t="s">
        <v>12</v>
      </c>
      <c r="C59" s="52">
        <v>31</v>
      </c>
      <c r="D59" s="53"/>
      <c r="E59" s="53"/>
      <c r="F59" s="52">
        <v>31</v>
      </c>
      <c r="G59" s="53"/>
      <c r="H59" s="53"/>
      <c r="I59" s="53"/>
      <c r="J59" s="53"/>
      <c r="K59" s="53"/>
      <c r="L59" s="52">
        <f t="shared" si="1"/>
        <v>1166.75</v>
      </c>
      <c r="M59" s="53"/>
    </row>
    <row r="60" spans="1:13" ht="14.4" customHeight="1">
      <c r="A60" s="27">
        <v>43130</v>
      </c>
      <c r="B60" s="51" t="s">
        <v>12</v>
      </c>
      <c r="C60" s="52">
        <v>34</v>
      </c>
      <c r="D60" s="53"/>
      <c r="E60" s="53"/>
      <c r="F60" s="52">
        <v>34</v>
      </c>
      <c r="G60" s="53"/>
      <c r="H60" s="53"/>
      <c r="I60" s="53"/>
      <c r="J60" s="53"/>
      <c r="K60" s="53"/>
      <c r="L60" s="52">
        <f t="shared" si="1"/>
        <v>1200.75</v>
      </c>
      <c r="M60" s="53"/>
    </row>
    <row r="61" spans="1:13" ht="14.4" customHeight="1">
      <c r="A61" s="27">
        <v>43130</v>
      </c>
      <c r="B61" s="51" t="s">
        <v>102</v>
      </c>
      <c r="C61" s="52">
        <v>246.5</v>
      </c>
      <c r="D61" s="53"/>
      <c r="E61" s="53"/>
      <c r="F61" s="52">
        <v>246.5</v>
      </c>
      <c r="G61" s="53"/>
      <c r="H61" s="53"/>
      <c r="I61" s="53"/>
      <c r="J61" s="53"/>
      <c r="K61" s="53"/>
      <c r="L61" s="52">
        <f t="shared" si="1"/>
        <v>1447.25</v>
      </c>
      <c r="M61" s="53"/>
    </row>
    <row r="62" spans="1:13" ht="14.4" customHeight="1">
      <c r="A62" s="27">
        <v>43130</v>
      </c>
      <c r="B62" s="51" t="s">
        <v>12</v>
      </c>
      <c r="C62" s="52">
        <v>48</v>
      </c>
      <c r="D62" s="53"/>
      <c r="E62" s="53"/>
      <c r="F62" s="52">
        <v>48</v>
      </c>
      <c r="G62" s="53"/>
      <c r="H62" s="53"/>
      <c r="I62" s="53"/>
      <c r="J62" s="53"/>
      <c r="K62" s="53"/>
      <c r="L62" s="52">
        <f t="shared" si="1"/>
        <v>1495.25</v>
      </c>
      <c r="M62" s="53"/>
    </row>
    <row r="63" spans="1:13" ht="14.4" customHeight="1">
      <c r="A63" s="27">
        <v>43131</v>
      </c>
      <c r="B63" s="51" t="s">
        <v>12</v>
      </c>
      <c r="C63" s="52">
        <v>33</v>
      </c>
      <c r="D63" s="53"/>
      <c r="E63" s="53"/>
      <c r="F63" s="52">
        <v>33</v>
      </c>
      <c r="G63" s="53"/>
      <c r="H63" s="53"/>
      <c r="I63" s="53"/>
      <c r="J63" s="53"/>
      <c r="K63" s="53"/>
      <c r="L63" s="52">
        <f t="shared" si="1"/>
        <v>1528.25</v>
      </c>
      <c r="M63" s="53"/>
    </row>
    <row r="64" spans="1:13" ht="14.4" customHeight="1">
      <c r="A64" s="27">
        <v>43133</v>
      </c>
      <c r="B64" s="51" t="s">
        <v>22</v>
      </c>
      <c r="C64" s="53"/>
      <c r="D64" s="53"/>
      <c r="E64" s="53"/>
      <c r="F64" s="53"/>
      <c r="G64" s="53"/>
      <c r="H64" s="53"/>
      <c r="I64" s="52">
        <v>42.12</v>
      </c>
      <c r="J64" s="53"/>
      <c r="K64" s="52">
        <v>42.12</v>
      </c>
      <c r="L64" s="52">
        <f t="shared" si="1"/>
        <v>1486.13</v>
      </c>
      <c r="M64" s="53"/>
    </row>
    <row r="65" spans="1:13" ht="14.4" customHeight="1">
      <c r="A65" s="27">
        <v>43136</v>
      </c>
      <c r="B65" s="51" t="s">
        <v>12</v>
      </c>
      <c r="C65" s="52">
        <v>27</v>
      </c>
      <c r="D65" s="53"/>
      <c r="E65" s="53"/>
      <c r="F65" s="52">
        <v>27</v>
      </c>
      <c r="G65" s="53"/>
      <c r="H65" s="53"/>
      <c r="I65" s="53"/>
      <c r="J65" s="53"/>
      <c r="K65" s="53"/>
      <c r="L65" s="52">
        <f t="shared" si="1"/>
        <v>1513.13</v>
      </c>
      <c r="M65" s="53"/>
    </row>
    <row r="66" spans="1:13" ht="14.4" customHeight="1">
      <c r="A66" s="27">
        <v>43136</v>
      </c>
      <c r="B66" s="51" t="s">
        <v>12</v>
      </c>
      <c r="C66" s="52">
        <v>51</v>
      </c>
      <c r="D66" s="53"/>
      <c r="E66" s="53"/>
      <c r="F66" s="52">
        <v>51</v>
      </c>
      <c r="G66" s="53"/>
      <c r="H66" s="53"/>
      <c r="I66" s="53"/>
      <c r="J66" s="53"/>
      <c r="K66" s="53"/>
      <c r="L66" s="52">
        <f t="shared" si="1"/>
        <v>1564.13</v>
      </c>
      <c r="M66" s="53"/>
    </row>
    <row r="67" spans="1:13" ht="14.4" customHeight="1">
      <c r="A67" s="27">
        <v>43138</v>
      </c>
      <c r="B67" s="51" t="s">
        <v>12</v>
      </c>
      <c r="C67" s="52">
        <v>27</v>
      </c>
      <c r="D67" s="53"/>
      <c r="E67" s="53"/>
      <c r="F67" s="52">
        <v>27</v>
      </c>
      <c r="G67" s="53"/>
      <c r="H67" s="53"/>
      <c r="I67" s="53"/>
      <c r="J67" s="53"/>
      <c r="K67" s="53"/>
      <c r="L67" s="52">
        <f t="shared" si="1"/>
        <v>1591.13</v>
      </c>
      <c r="M67" s="53"/>
    </row>
    <row r="68" spans="1:13" ht="14.4" customHeight="1">
      <c r="A68" s="27">
        <v>43138</v>
      </c>
      <c r="B68" s="51" t="s">
        <v>12</v>
      </c>
      <c r="C68" s="52">
        <v>22.5</v>
      </c>
      <c r="D68" s="53"/>
      <c r="E68" s="53"/>
      <c r="F68" s="52">
        <v>22.5</v>
      </c>
      <c r="G68" s="53"/>
      <c r="H68" s="53"/>
      <c r="I68" s="53"/>
      <c r="J68" s="53"/>
      <c r="K68" s="53"/>
      <c r="L68" s="52">
        <f t="shared" si="1"/>
        <v>1613.63</v>
      </c>
      <c r="M68" s="53"/>
    </row>
    <row r="69" spans="1:13" ht="14.4" customHeight="1">
      <c r="A69" s="27">
        <v>43138</v>
      </c>
      <c r="B69" s="51" t="s">
        <v>12</v>
      </c>
      <c r="C69" s="52">
        <v>27</v>
      </c>
      <c r="D69" s="53"/>
      <c r="E69" s="53"/>
      <c r="F69" s="52">
        <v>27</v>
      </c>
      <c r="G69" s="53"/>
      <c r="H69" s="53"/>
      <c r="I69" s="53"/>
      <c r="J69" s="53"/>
      <c r="K69" s="53"/>
      <c r="L69" s="52">
        <f t="shared" ref="L69:L100" si="2">L68+C69-I69</f>
        <v>1640.63</v>
      </c>
      <c r="M69" s="53"/>
    </row>
    <row r="70" spans="1:13" ht="14.4" customHeight="1">
      <c r="A70" s="27">
        <v>43139</v>
      </c>
      <c r="B70" s="51" t="s">
        <v>178</v>
      </c>
      <c r="C70" s="53"/>
      <c r="D70" s="53"/>
      <c r="E70" s="53"/>
      <c r="F70" s="53"/>
      <c r="G70" s="53"/>
      <c r="H70" s="53"/>
      <c r="I70" s="52">
        <v>150</v>
      </c>
      <c r="J70" s="53"/>
      <c r="K70" s="52">
        <v>150</v>
      </c>
      <c r="L70" s="52">
        <f t="shared" si="2"/>
        <v>1490.63</v>
      </c>
      <c r="M70" s="53"/>
    </row>
    <row r="71" spans="1:13" ht="14.4" customHeight="1">
      <c r="A71" s="27">
        <v>43139</v>
      </c>
      <c r="B71" s="51" t="s">
        <v>12</v>
      </c>
      <c r="C71" s="52">
        <v>24</v>
      </c>
      <c r="D71" s="53"/>
      <c r="E71" s="53"/>
      <c r="F71" s="52">
        <v>24</v>
      </c>
      <c r="G71" s="53"/>
      <c r="H71" s="53"/>
      <c r="I71" s="53"/>
      <c r="J71" s="53"/>
      <c r="K71" s="53"/>
      <c r="L71" s="52">
        <f t="shared" si="2"/>
        <v>1514.63</v>
      </c>
      <c r="M71" s="53"/>
    </row>
    <row r="72" spans="1:13" ht="14.4" customHeight="1">
      <c r="A72" s="27">
        <v>43139</v>
      </c>
      <c r="B72" s="51" t="s">
        <v>12</v>
      </c>
      <c r="C72" s="52">
        <v>22.5</v>
      </c>
      <c r="D72" s="53"/>
      <c r="E72" s="53"/>
      <c r="F72" s="52">
        <v>22.5</v>
      </c>
      <c r="G72" s="53"/>
      <c r="H72" s="53"/>
      <c r="I72" s="53"/>
      <c r="J72" s="53"/>
      <c r="K72" s="53"/>
      <c r="L72" s="52">
        <f t="shared" si="2"/>
        <v>1537.13</v>
      </c>
      <c r="M72" s="53"/>
    </row>
    <row r="73" spans="1:13" ht="14.4" customHeight="1">
      <c r="A73" s="27">
        <v>43139</v>
      </c>
      <c r="B73" s="51" t="s">
        <v>12</v>
      </c>
      <c r="C73" s="52">
        <v>27</v>
      </c>
      <c r="D73" s="53"/>
      <c r="E73" s="53"/>
      <c r="F73" s="52">
        <v>27</v>
      </c>
      <c r="G73" s="53"/>
      <c r="H73" s="53"/>
      <c r="I73" s="53"/>
      <c r="J73" s="53"/>
      <c r="K73" s="53"/>
      <c r="L73" s="52">
        <f t="shared" si="2"/>
        <v>1564.13</v>
      </c>
      <c r="M73" s="53"/>
    </row>
    <row r="74" spans="1:13" ht="14.4" customHeight="1">
      <c r="A74" s="27">
        <v>43143</v>
      </c>
      <c r="B74" s="51" t="s">
        <v>12</v>
      </c>
      <c r="C74" s="52">
        <v>24</v>
      </c>
      <c r="D74" s="53"/>
      <c r="E74" s="53"/>
      <c r="F74" s="52">
        <v>24</v>
      </c>
      <c r="G74" s="53"/>
      <c r="H74" s="53"/>
      <c r="I74" s="53"/>
      <c r="J74" s="53"/>
      <c r="K74" s="53"/>
      <c r="L74" s="52">
        <f t="shared" si="2"/>
        <v>1588.13</v>
      </c>
      <c r="M74" s="53"/>
    </row>
    <row r="75" spans="1:13" ht="14.4" customHeight="1">
      <c r="A75" s="27">
        <v>43144</v>
      </c>
      <c r="B75" s="51" t="s">
        <v>12</v>
      </c>
      <c r="C75" s="52">
        <v>49.5</v>
      </c>
      <c r="D75" s="53"/>
      <c r="E75" s="53"/>
      <c r="F75" s="52">
        <v>49.5</v>
      </c>
      <c r="G75" s="53"/>
      <c r="H75" s="53"/>
      <c r="I75" s="53"/>
      <c r="J75" s="53"/>
      <c r="K75" s="53"/>
      <c r="L75" s="52">
        <f t="shared" si="2"/>
        <v>1637.63</v>
      </c>
      <c r="M75" s="53"/>
    </row>
    <row r="76" spans="1:13" ht="14.4" customHeight="1">
      <c r="A76" s="27">
        <v>43145</v>
      </c>
      <c r="B76" s="51" t="s">
        <v>12</v>
      </c>
      <c r="C76" s="52">
        <v>24</v>
      </c>
      <c r="D76" s="53"/>
      <c r="E76" s="53"/>
      <c r="F76" s="52">
        <v>24</v>
      </c>
      <c r="G76" s="53"/>
      <c r="H76" s="53"/>
      <c r="I76" s="53"/>
      <c r="J76" s="53"/>
      <c r="K76" s="53"/>
      <c r="L76" s="52">
        <f t="shared" si="2"/>
        <v>1661.63</v>
      </c>
      <c r="M76" s="53"/>
    </row>
    <row r="77" spans="1:13" ht="14.1" customHeight="1">
      <c r="A77" s="27">
        <v>43147</v>
      </c>
      <c r="B77" s="51" t="s">
        <v>111</v>
      </c>
      <c r="C77" s="52">
        <v>15</v>
      </c>
      <c r="D77" s="53"/>
      <c r="E77" s="52">
        <v>15</v>
      </c>
      <c r="F77" s="53"/>
      <c r="G77" s="53"/>
      <c r="H77" s="53"/>
      <c r="I77" s="53"/>
      <c r="J77" s="53"/>
      <c r="K77" s="53"/>
      <c r="L77" s="52">
        <f t="shared" si="2"/>
        <v>1676.63</v>
      </c>
      <c r="M77" s="53"/>
    </row>
    <row r="78" spans="1:13" ht="14.4" customHeight="1">
      <c r="A78" s="27">
        <v>43150</v>
      </c>
      <c r="B78" s="51" t="s">
        <v>179</v>
      </c>
      <c r="C78" s="53"/>
      <c r="D78" s="53"/>
      <c r="E78" s="53"/>
      <c r="F78" s="53"/>
      <c r="G78" s="53"/>
      <c r="H78" s="53"/>
      <c r="I78" s="52">
        <v>240</v>
      </c>
      <c r="J78" s="53"/>
      <c r="K78" s="52">
        <v>240</v>
      </c>
      <c r="L78" s="52">
        <f t="shared" si="2"/>
        <v>1436.63</v>
      </c>
      <c r="M78" s="53"/>
    </row>
    <row r="79" spans="1:13" ht="14.4" customHeight="1">
      <c r="A79" s="27">
        <v>43150</v>
      </c>
      <c r="B79" s="51" t="s">
        <v>180</v>
      </c>
      <c r="C79" s="53"/>
      <c r="D79" s="53"/>
      <c r="E79" s="53"/>
      <c r="F79" s="53"/>
      <c r="G79" s="53"/>
      <c r="H79" s="53"/>
      <c r="I79" s="52">
        <v>40</v>
      </c>
      <c r="J79" s="53"/>
      <c r="K79" s="52">
        <v>40</v>
      </c>
      <c r="L79" s="52">
        <f t="shared" si="2"/>
        <v>1396.63</v>
      </c>
      <c r="M79" s="53"/>
    </row>
    <row r="80" spans="1:13" ht="14.4" customHeight="1">
      <c r="A80" s="27">
        <v>43150</v>
      </c>
      <c r="B80" s="51" t="s">
        <v>181</v>
      </c>
      <c r="C80" s="53"/>
      <c r="D80" s="53"/>
      <c r="E80" s="53"/>
      <c r="F80" s="53"/>
      <c r="G80" s="53"/>
      <c r="H80" s="53"/>
      <c r="I80" s="52">
        <v>20</v>
      </c>
      <c r="J80" s="53"/>
      <c r="K80" s="52">
        <v>20</v>
      </c>
      <c r="L80" s="52">
        <f t="shared" si="2"/>
        <v>1376.63</v>
      </c>
      <c r="M80" s="53"/>
    </row>
    <row r="81" spans="1:13" ht="14.4" customHeight="1">
      <c r="A81" s="27">
        <v>43153</v>
      </c>
      <c r="B81" s="51" t="s">
        <v>182</v>
      </c>
      <c r="C81" s="53"/>
      <c r="D81" s="53"/>
      <c r="E81" s="53"/>
      <c r="F81" s="53"/>
      <c r="G81" s="53"/>
      <c r="H81" s="53"/>
      <c r="I81" s="52">
        <v>130</v>
      </c>
      <c r="J81" s="53"/>
      <c r="K81" s="52">
        <v>130</v>
      </c>
      <c r="L81" s="52">
        <f t="shared" si="2"/>
        <v>1246.6300000000001</v>
      </c>
      <c r="M81" s="53"/>
    </row>
    <row r="82" spans="1:13" ht="14.4" customHeight="1">
      <c r="A82" s="27">
        <v>43153</v>
      </c>
      <c r="B82" s="51" t="s">
        <v>183</v>
      </c>
      <c r="C82" s="52">
        <v>187</v>
      </c>
      <c r="D82" s="53"/>
      <c r="E82" s="53"/>
      <c r="F82" s="52">
        <v>187</v>
      </c>
      <c r="G82" s="53"/>
      <c r="H82" s="53"/>
      <c r="I82" s="53"/>
      <c r="J82" s="53"/>
      <c r="K82" s="53"/>
      <c r="L82" s="52">
        <f t="shared" si="2"/>
        <v>1433.63</v>
      </c>
      <c r="M82" s="53"/>
    </row>
    <row r="83" spans="1:13" ht="14.4" customHeight="1">
      <c r="A83" s="27">
        <v>43172</v>
      </c>
      <c r="B83" s="51" t="s">
        <v>17</v>
      </c>
      <c r="C83" s="52">
        <v>51</v>
      </c>
      <c r="D83" s="53"/>
      <c r="E83" s="53"/>
      <c r="F83" s="52">
        <v>51</v>
      </c>
      <c r="G83" s="53"/>
      <c r="H83" s="53"/>
      <c r="I83" s="53"/>
      <c r="J83" s="53"/>
      <c r="K83" s="53"/>
      <c r="L83" s="52">
        <f t="shared" si="2"/>
        <v>1484.63</v>
      </c>
      <c r="M83" s="53"/>
    </row>
    <row r="84" spans="1:13" ht="14.4" customHeight="1">
      <c r="A84" s="27">
        <v>43178</v>
      </c>
      <c r="B84" s="51" t="s">
        <v>18</v>
      </c>
      <c r="C84" s="53"/>
      <c r="D84" s="53"/>
      <c r="E84" s="53"/>
      <c r="F84" s="53"/>
      <c r="G84" s="53"/>
      <c r="H84" s="53"/>
      <c r="I84" s="52">
        <v>18</v>
      </c>
      <c r="J84" s="53"/>
      <c r="K84" s="52">
        <v>18</v>
      </c>
      <c r="L84" s="52">
        <f t="shared" si="2"/>
        <v>1466.63</v>
      </c>
      <c r="M84" s="53"/>
    </row>
    <row r="85" spans="1:13" ht="18" customHeight="1">
      <c r="A85" s="27">
        <v>43179</v>
      </c>
      <c r="B85" s="51" t="s">
        <v>184</v>
      </c>
      <c r="C85" s="52">
        <v>60</v>
      </c>
      <c r="D85" s="53"/>
      <c r="E85" s="53"/>
      <c r="F85" s="52">
        <v>60</v>
      </c>
      <c r="G85" s="53"/>
      <c r="H85" s="53"/>
      <c r="I85" s="53"/>
      <c r="J85" s="53"/>
      <c r="K85" s="53"/>
      <c r="L85" s="52">
        <f t="shared" si="2"/>
        <v>1526.63</v>
      </c>
      <c r="M85" s="53"/>
    </row>
    <row r="86" spans="1:13" ht="16.95" customHeight="1">
      <c r="A86" s="27">
        <v>43179</v>
      </c>
      <c r="B86" s="51" t="s">
        <v>12</v>
      </c>
      <c r="C86" s="52">
        <v>24</v>
      </c>
      <c r="D86" s="53"/>
      <c r="E86" s="53"/>
      <c r="F86" s="52">
        <v>24</v>
      </c>
      <c r="G86" s="53"/>
      <c r="H86" s="53"/>
      <c r="I86" s="53"/>
      <c r="J86" s="53"/>
      <c r="K86" s="53"/>
      <c r="L86" s="52">
        <f t="shared" si="2"/>
        <v>1550.63</v>
      </c>
      <c r="M86" s="53"/>
    </row>
    <row r="87" spans="1:13" ht="14.4" customHeight="1">
      <c r="A87" s="27">
        <v>43185</v>
      </c>
      <c r="B87" s="51" t="s">
        <v>185</v>
      </c>
      <c r="C87" s="52">
        <v>55</v>
      </c>
      <c r="D87" s="53"/>
      <c r="E87" s="53"/>
      <c r="F87" s="52">
        <v>55</v>
      </c>
      <c r="G87" s="53"/>
      <c r="H87" s="53"/>
      <c r="I87" s="53"/>
      <c r="J87" s="53"/>
      <c r="K87" s="53"/>
      <c r="L87" s="52">
        <f t="shared" si="2"/>
        <v>1605.63</v>
      </c>
      <c r="M87" s="53"/>
    </row>
    <row r="88" spans="1:13" ht="14.4" customHeight="1">
      <c r="A88" s="27">
        <v>43185</v>
      </c>
      <c r="B88" s="51" t="s">
        <v>185</v>
      </c>
      <c r="C88" s="52">
        <v>5</v>
      </c>
      <c r="D88" s="53"/>
      <c r="E88" s="53"/>
      <c r="F88" s="52">
        <v>5</v>
      </c>
      <c r="G88" s="53"/>
      <c r="H88" s="53"/>
      <c r="I88" s="53"/>
      <c r="J88" s="53"/>
      <c r="K88" s="53"/>
      <c r="L88" s="52">
        <f t="shared" si="2"/>
        <v>1610.63</v>
      </c>
      <c r="M88" s="53"/>
    </row>
    <row r="89" spans="1:13" ht="14.4" customHeight="1">
      <c r="A89" s="27">
        <v>43185</v>
      </c>
      <c r="B89" s="51" t="s">
        <v>186</v>
      </c>
      <c r="C89" s="52">
        <v>210</v>
      </c>
      <c r="D89" s="53"/>
      <c r="E89" s="53"/>
      <c r="F89" s="52">
        <v>210</v>
      </c>
      <c r="G89" s="53"/>
      <c r="H89" s="53"/>
      <c r="I89" s="53"/>
      <c r="J89" s="53"/>
      <c r="K89" s="53"/>
      <c r="L89" s="52">
        <f t="shared" si="2"/>
        <v>1820.63</v>
      </c>
      <c r="M89" s="53"/>
    </row>
    <row r="90" spans="1:13" ht="14.4" customHeight="1">
      <c r="A90" s="27">
        <v>43186</v>
      </c>
      <c r="B90" s="51" t="s">
        <v>187</v>
      </c>
      <c r="C90" s="52">
        <v>58</v>
      </c>
      <c r="D90" s="53"/>
      <c r="E90" s="53"/>
      <c r="F90" s="52">
        <v>58</v>
      </c>
      <c r="G90" s="53"/>
      <c r="H90" s="53"/>
      <c r="I90" s="53"/>
      <c r="J90" s="53"/>
      <c r="K90" s="53"/>
      <c r="L90" s="52">
        <f t="shared" si="2"/>
        <v>1878.63</v>
      </c>
      <c r="M90" s="53"/>
    </row>
    <row r="91" spans="1:13" ht="14.4" customHeight="1">
      <c r="A91" s="27">
        <v>43186</v>
      </c>
      <c r="B91" s="51" t="s">
        <v>188</v>
      </c>
      <c r="C91" s="52">
        <v>3</v>
      </c>
      <c r="D91" s="53"/>
      <c r="E91" s="53"/>
      <c r="F91" s="52">
        <v>3</v>
      </c>
      <c r="G91" s="53"/>
      <c r="H91" s="53"/>
      <c r="I91" s="53"/>
      <c r="J91" s="53"/>
      <c r="K91" s="53"/>
      <c r="L91" s="52">
        <f t="shared" si="2"/>
        <v>1881.63</v>
      </c>
      <c r="M91" s="53"/>
    </row>
    <row r="92" spans="1:13" ht="14.4" customHeight="1">
      <c r="A92" s="27">
        <v>43186</v>
      </c>
      <c r="B92" s="51" t="s">
        <v>189</v>
      </c>
      <c r="C92" s="53"/>
      <c r="D92" s="53"/>
      <c r="E92" s="53"/>
      <c r="F92" s="53"/>
      <c r="G92" s="53"/>
      <c r="H92" s="53"/>
      <c r="I92" s="52">
        <v>130</v>
      </c>
      <c r="J92" s="53"/>
      <c r="K92" s="52">
        <v>130</v>
      </c>
      <c r="L92" s="52">
        <f t="shared" si="2"/>
        <v>1751.63</v>
      </c>
      <c r="M92" s="53"/>
    </row>
    <row r="93" spans="1:13" ht="14.4" customHeight="1">
      <c r="A93" s="27">
        <v>43188</v>
      </c>
      <c r="B93" s="51" t="s">
        <v>190</v>
      </c>
      <c r="C93" s="52">
        <v>24</v>
      </c>
      <c r="D93" s="53"/>
      <c r="E93" s="53"/>
      <c r="F93" s="52">
        <v>24</v>
      </c>
      <c r="G93" s="53"/>
      <c r="H93" s="53"/>
      <c r="I93" s="53"/>
      <c r="J93" s="53"/>
      <c r="K93" s="53"/>
      <c r="L93" s="52">
        <f t="shared" si="2"/>
        <v>1775.63</v>
      </c>
      <c r="M93" s="53"/>
    </row>
    <row r="94" spans="1:13" ht="14.4" customHeight="1">
      <c r="A94" s="27">
        <v>43193</v>
      </c>
      <c r="B94" s="51" t="s">
        <v>191</v>
      </c>
      <c r="C94" s="52">
        <v>60</v>
      </c>
      <c r="D94" s="53"/>
      <c r="E94" s="53"/>
      <c r="F94" s="52">
        <v>60</v>
      </c>
      <c r="G94" s="53"/>
      <c r="H94" s="53"/>
      <c r="I94" s="53"/>
      <c r="J94" s="53"/>
      <c r="K94" s="53"/>
      <c r="L94" s="52">
        <f t="shared" si="2"/>
        <v>1835.63</v>
      </c>
      <c r="M94" s="53"/>
    </row>
    <row r="95" spans="1:13" ht="14.4" customHeight="1">
      <c r="A95" s="27">
        <v>43195</v>
      </c>
      <c r="B95" s="51" t="s">
        <v>192</v>
      </c>
      <c r="C95" s="52">
        <v>30</v>
      </c>
      <c r="D95" s="53"/>
      <c r="E95" s="53"/>
      <c r="F95" s="52">
        <v>30</v>
      </c>
      <c r="G95" s="53"/>
      <c r="H95" s="53"/>
      <c r="I95" s="53"/>
      <c r="J95" s="53"/>
      <c r="K95" s="53"/>
      <c r="L95" s="52">
        <f t="shared" si="2"/>
        <v>1865.63</v>
      </c>
      <c r="M95" s="53"/>
    </row>
    <row r="96" spans="1:13" ht="14.4" customHeight="1">
      <c r="A96" s="27">
        <v>43199</v>
      </c>
      <c r="B96" s="51" t="s">
        <v>193</v>
      </c>
      <c r="C96" s="53"/>
      <c r="D96" s="53"/>
      <c r="E96" s="53"/>
      <c r="F96" s="53"/>
      <c r="G96" s="53"/>
      <c r="H96" s="53"/>
      <c r="I96" s="52">
        <v>27</v>
      </c>
      <c r="J96" s="53"/>
      <c r="K96" s="52">
        <v>27</v>
      </c>
      <c r="L96" s="52">
        <f t="shared" si="2"/>
        <v>1838.63</v>
      </c>
      <c r="M96" s="53"/>
    </row>
    <row r="97" spans="1:13" ht="14.4" customHeight="1">
      <c r="A97" s="27">
        <v>43199</v>
      </c>
      <c r="B97" s="51" t="s">
        <v>194</v>
      </c>
      <c r="C97" s="53"/>
      <c r="D97" s="53"/>
      <c r="E97" s="53"/>
      <c r="F97" s="53"/>
      <c r="G97" s="53"/>
      <c r="H97" s="53"/>
      <c r="I97" s="52">
        <v>8.99</v>
      </c>
      <c r="J97" s="53"/>
      <c r="K97" s="52">
        <v>8.99</v>
      </c>
      <c r="L97" s="52">
        <f t="shared" si="2"/>
        <v>1829.64</v>
      </c>
      <c r="M97" s="53"/>
    </row>
    <row r="98" spans="1:13" ht="14.4" customHeight="1">
      <c r="A98" s="27">
        <v>43220</v>
      </c>
      <c r="B98" s="51" t="s">
        <v>195</v>
      </c>
      <c r="C98" s="52">
        <v>80</v>
      </c>
      <c r="D98" s="53"/>
      <c r="E98" s="53"/>
      <c r="F98" s="52">
        <v>80</v>
      </c>
      <c r="G98" s="53"/>
      <c r="H98" s="53"/>
      <c r="I98" s="53"/>
      <c r="J98" s="53"/>
      <c r="K98" s="53"/>
      <c r="L98" s="52">
        <f t="shared" si="2"/>
        <v>1909.64</v>
      </c>
      <c r="M98" s="53"/>
    </row>
    <row r="99" spans="1:13" ht="14.4" customHeight="1">
      <c r="A99" s="27">
        <v>43231</v>
      </c>
      <c r="B99" s="51" t="s">
        <v>196</v>
      </c>
      <c r="C99" s="52">
        <v>208</v>
      </c>
      <c r="D99" s="52">
        <v>208</v>
      </c>
      <c r="E99" s="53"/>
      <c r="F99" s="53"/>
      <c r="G99" s="53"/>
      <c r="H99" s="53"/>
      <c r="I99" s="53"/>
      <c r="J99" s="53"/>
      <c r="K99" s="53"/>
      <c r="L99" s="52">
        <f t="shared" si="2"/>
        <v>2117.6400000000003</v>
      </c>
      <c r="M99" s="53"/>
    </row>
    <row r="100" spans="1:13" ht="14.4" customHeight="1">
      <c r="A100" s="27">
        <v>43263</v>
      </c>
      <c r="B100" s="51" t="s">
        <v>197</v>
      </c>
      <c r="C100" s="53"/>
      <c r="D100" s="53"/>
      <c r="E100" s="53"/>
      <c r="F100" s="53"/>
      <c r="G100" s="53"/>
      <c r="H100" s="53"/>
      <c r="I100" s="52">
        <v>50</v>
      </c>
      <c r="J100" s="53"/>
      <c r="K100" s="52">
        <v>50</v>
      </c>
      <c r="L100" s="52">
        <f t="shared" si="2"/>
        <v>2067.6400000000003</v>
      </c>
      <c r="M100" s="53"/>
    </row>
    <row r="101" spans="1:13" ht="14.4" customHeight="1">
      <c r="A101" s="27">
        <v>43266</v>
      </c>
      <c r="B101" s="51" t="s">
        <v>198</v>
      </c>
      <c r="C101" s="53"/>
      <c r="D101" s="53"/>
      <c r="E101" s="53"/>
      <c r="F101" s="53"/>
      <c r="G101" s="53"/>
      <c r="H101" s="53"/>
      <c r="I101" s="52">
        <v>174</v>
      </c>
      <c r="J101" s="53"/>
      <c r="K101" s="52">
        <v>174</v>
      </c>
      <c r="L101" s="52">
        <f t="shared" ref="L101:L128" si="3">L100+C101-I101</f>
        <v>1893.6400000000003</v>
      </c>
      <c r="M101" s="53"/>
    </row>
    <row r="102" spans="1:13" ht="14.4" customHeight="1">
      <c r="A102" s="27">
        <v>43262</v>
      </c>
      <c r="B102" s="51" t="s">
        <v>199</v>
      </c>
      <c r="C102" s="52">
        <v>114</v>
      </c>
      <c r="D102" s="53"/>
      <c r="E102" s="53"/>
      <c r="F102" s="52">
        <v>114</v>
      </c>
      <c r="G102" s="53"/>
      <c r="H102" s="53"/>
      <c r="I102" s="53"/>
      <c r="J102" s="53"/>
      <c r="K102" s="53"/>
      <c r="L102" s="52">
        <f t="shared" si="3"/>
        <v>2007.6400000000003</v>
      </c>
      <c r="M102" s="53"/>
    </row>
    <row r="103" spans="1:13" ht="14.4" customHeight="1">
      <c r="A103" s="27">
        <v>43294</v>
      </c>
      <c r="B103" s="51" t="s">
        <v>200</v>
      </c>
      <c r="C103" s="52">
        <v>57</v>
      </c>
      <c r="D103" s="53"/>
      <c r="E103" s="53"/>
      <c r="F103" s="52">
        <v>57</v>
      </c>
      <c r="G103" s="53"/>
      <c r="H103" s="53"/>
      <c r="I103" s="53"/>
      <c r="J103" s="53"/>
      <c r="K103" s="53"/>
      <c r="L103" s="52">
        <f t="shared" si="3"/>
        <v>2064.6400000000003</v>
      </c>
      <c r="M103" s="53"/>
    </row>
    <row r="104" spans="1:13" ht="14.4" customHeight="1">
      <c r="A104" s="27">
        <v>43297</v>
      </c>
      <c r="B104" s="51" t="s">
        <v>201</v>
      </c>
      <c r="C104" s="52">
        <v>82</v>
      </c>
      <c r="D104" s="53"/>
      <c r="E104" s="53"/>
      <c r="F104" s="52">
        <v>82</v>
      </c>
      <c r="G104" s="53"/>
      <c r="H104" s="53"/>
      <c r="I104" s="53"/>
      <c r="J104" s="53"/>
      <c r="K104" s="53"/>
      <c r="L104" s="52">
        <f t="shared" si="3"/>
        <v>2146.6400000000003</v>
      </c>
      <c r="M104" s="53"/>
    </row>
    <row r="105" spans="1:13" ht="14.4" customHeight="1">
      <c r="A105" s="27">
        <v>43297</v>
      </c>
      <c r="B105" s="51" t="s">
        <v>202</v>
      </c>
      <c r="C105" s="52">
        <v>45</v>
      </c>
      <c r="D105" s="53"/>
      <c r="E105" s="53"/>
      <c r="F105" s="52">
        <v>45</v>
      </c>
      <c r="G105" s="53"/>
      <c r="H105" s="53"/>
      <c r="I105" s="53"/>
      <c r="J105" s="53"/>
      <c r="K105" s="53"/>
      <c r="L105" s="52">
        <f t="shared" si="3"/>
        <v>2191.6400000000003</v>
      </c>
      <c r="M105" s="53"/>
    </row>
    <row r="106" spans="1:13" ht="14.4" customHeight="1">
      <c r="A106" s="27">
        <v>43294</v>
      </c>
      <c r="B106" s="51" t="s">
        <v>203</v>
      </c>
      <c r="C106" s="52">
        <v>136</v>
      </c>
      <c r="D106" s="53"/>
      <c r="E106" s="53"/>
      <c r="F106" s="52">
        <v>136</v>
      </c>
      <c r="G106" s="53"/>
      <c r="H106" s="53"/>
      <c r="I106" s="53"/>
      <c r="J106" s="53"/>
      <c r="K106" s="53"/>
      <c r="L106" s="52">
        <f t="shared" si="3"/>
        <v>2327.6400000000003</v>
      </c>
      <c r="M106" s="53"/>
    </row>
    <row r="107" spans="1:13" ht="14.4" customHeight="1">
      <c r="A107" s="27">
        <v>43298</v>
      </c>
      <c r="B107" s="51" t="s">
        <v>204</v>
      </c>
      <c r="C107" s="52">
        <v>154</v>
      </c>
      <c r="D107" s="53"/>
      <c r="E107" s="53"/>
      <c r="F107" s="52">
        <v>154</v>
      </c>
      <c r="G107" s="53"/>
      <c r="H107" s="53"/>
      <c r="I107" s="53"/>
      <c r="J107" s="53"/>
      <c r="K107" s="53"/>
      <c r="L107" s="52">
        <f t="shared" si="3"/>
        <v>2481.6400000000003</v>
      </c>
      <c r="M107" s="53"/>
    </row>
    <row r="108" spans="1:13" ht="14.4" customHeight="1">
      <c r="A108" s="27">
        <v>43300</v>
      </c>
      <c r="B108" s="51" t="s">
        <v>22</v>
      </c>
      <c r="C108" s="53"/>
      <c r="D108" s="53"/>
      <c r="E108" s="53"/>
      <c r="F108" s="53"/>
      <c r="G108" s="53"/>
      <c r="H108" s="53"/>
      <c r="I108" s="52">
        <v>95.68</v>
      </c>
      <c r="J108" s="53"/>
      <c r="K108" s="52">
        <v>95.68</v>
      </c>
      <c r="L108" s="52">
        <f t="shared" si="3"/>
        <v>2385.9600000000005</v>
      </c>
      <c r="M108" s="53"/>
    </row>
    <row r="109" spans="1:13" ht="14.4" customHeight="1">
      <c r="A109" s="27">
        <v>43300</v>
      </c>
      <c r="B109" s="51" t="s">
        <v>205</v>
      </c>
      <c r="C109" s="53"/>
      <c r="D109" s="53"/>
      <c r="E109" s="53"/>
      <c r="F109" s="53"/>
      <c r="G109" s="53"/>
      <c r="H109" s="53"/>
      <c r="I109" s="52">
        <v>82</v>
      </c>
      <c r="J109" s="53"/>
      <c r="K109" s="52">
        <v>82</v>
      </c>
      <c r="L109" s="52">
        <f t="shared" si="3"/>
        <v>2303.9600000000005</v>
      </c>
      <c r="M109" s="53"/>
    </row>
    <row r="110" spans="1:13" ht="14.4" customHeight="1">
      <c r="A110" s="27">
        <v>43301</v>
      </c>
      <c r="B110" s="51" t="s">
        <v>206</v>
      </c>
      <c r="C110" s="52">
        <v>55</v>
      </c>
      <c r="D110" s="53"/>
      <c r="E110" s="53"/>
      <c r="F110" s="52">
        <v>55</v>
      </c>
      <c r="G110" s="53"/>
      <c r="H110" s="53"/>
      <c r="I110" s="53"/>
      <c r="J110" s="53"/>
      <c r="K110" s="53"/>
      <c r="L110" s="52">
        <f t="shared" si="3"/>
        <v>2358.9600000000005</v>
      </c>
      <c r="M110" s="53"/>
    </row>
    <row r="111" spans="1:13" ht="14.4" customHeight="1">
      <c r="A111" s="27">
        <v>43301</v>
      </c>
      <c r="B111" s="51" t="s">
        <v>207</v>
      </c>
      <c r="C111" s="52">
        <v>107</v>
      </c>
      <c r="D111" s="53"/>
      <c r="E111" s="53"/>
      <c r="F111" s="52">
        <v>107</v>
      </c>
      <c r="G111" s="53"/>
      <c r="H111" s="53"/>
      <c r="I111" s="53"/>
      <c r="J111" s="53"/>
      <c r="K111" s="53"/>
      <c r="L111" s="52">
        <f t="shared" si="3"/>
        <v>2465.9600000000005</v>
      </c>
      <c r="M111" s="53"/>
    </row>
    <row r="112" spans="1:13" ht="14.4" customHeight="1">
      <c r="A112" s="27">
        <v>43182</v>
      </c>
      <c r="B112" s="51" t="s">
        <v>208</v>
      </c>
      <c r="C112" s="52">
        <v>55</v>
      </c>
      <c r="D112" s="53"/>
      <c r="E112" s="53"/>
      <c r="F112" s="52">
        <v>55</v>
      </c>
      <c r="G112" s="53"/>
      <c r="H112" s="53"/>
      <c r="I112" s="53"/>
      <c r="J112" s="53"/>
      <c r="K112" s="53"/>
      <c r="L112" s="52">
        <f t="shared" si="3"/>
        <v>2520.9600000000005</v>
      </c>
      <c r="M112" s="53"/>
    </row>
    <row r="113" spans="1:13" ht="14.4" customHeight="1">
      <c r="A113" s="55">
        <v>43182</v>
      </c>
      <c r="B113" s="51" t="s">
        <v>209</v>
      </c>
      <c r="C113" s="52">
        <v>62</v>
      </c>
      <c r="D113" s="53"/>
      <c r="E113" s="53"/>
      <c r="F113" s="52">
        <v>62</v>
      </c>
      <c r="G113" s="53"/>
      <c r="H113" s="53"/>
      <c r="I113" s="53"/>
      <c r="J113" s="53"/>
      <c r="K113" s="53"/>
      <c r="L113" s="52">
        <f t="shared" si="3"/>
        <v>2582.9600000000005</v>
      </c>
      <c r="M113" s="53"/>
    </row>
    <row r="114" spans="1:13" ht="14.4" customHeight="1">
      <c r="A114" s="55">
        <v>43182</v>
      </c>
      <c r="B114" s="51" t="s">
        <v>210</v>
      </c>
      <c r="C114" s="52">
        <v>67</v>
      </c>
      <c r="D114" s="53"/>
      <c r="E114" s="53"/>
      <c r="F114" s="52">
        <v>67</v>
      </c>
      <c r="G114" s="53"/>
      <c r="H114" s="53"/>
      <c r="I114" s="53"/>
      <c r="J114" s="53"/>
      <c r="K114" s="53"/>
      <c r="L114" s="52">
        <f t="shared" si="3"/>
        <v>2649.9600000000005</v>
      </c>
      <c r="M114" s="53"/>
    </row>
    <row r="115" spans="1:13" ht="14.4" customHeight="1">
      <c r="A115" s="55">
        <v>43182</v>
      </c>
      <c r="B115" s="51" t="s">
        <v>211</v>
      </c>
      <c r="C115" s="52">
        <v>77</v>
      </c>
      <c r="D115" s="53"/>
      <c r="E115" s="53"/>
      <c r="F115" s="52">
        <v>77</v>
      </c>
      <c r="G115" s="53"/>
      <c r="H115" s="53"/>
      <c r="I115" s="53"/>
      <c r="J115" s="53"/>
      <c r="K115" s="53"/>
      <c r="L115" s="52">
        <f t="shared" si="3"/>
        <v>2726.9600000000005</v>
      </c>
      <c r="M115" s="53"/>
    </row>
    <row r="116" spans="1:13" ht="14.4" customHeight="1">
      <c r="A116" s="55">
        <v>43182</v>
      </c>
      <c r="B116" s="51" t="s">
        <v>212</v>
      </c>
      <c r="C116" s="53"/>
      <c r="D116" s="53"/>
      <c r="E116" s="53"/>
      <c r="F116" s="53"/>
      <c r="G116" s="53"/>
      <c r="H116" s="53"/>
      <c r="I116" s="52">
        <v>174</v>
      </c>
      <c r="J116" s="53"/>
      <c r="K116" s="52">
        <v>174</v>
      </c>
      <c r="L116" s="52">
        <f t="shared" si="3"/>
        <v>2552.9600000000005</v>
      </c>
      <c r="M116" s="53"/>
    </row>
    <row r="117" spans="1:13" ht="14.4" customHeight="1">
      <c r="A117" s="27">
        <v>43307</v>
      </c>
      <c r="B117" s="51" t="s">
        <v>102</v>
      </c>
      <c r="C117" s="52">
        <v>741</v>
      </c>
      <c r="D117" s="53"/>
      <c r="E117" s="53"/>
      <c r="F117" s="52">
        <v>741</v>
      </c>
      <c r="G117" s="53"/>
      <c r="H117" s="53"/>
      <c r="I117" s="53"/>
      <c r="J117" s="53"/>
      <c r="K117" s="53"/>
      <c r="L117" s="52">
        <f t="shared" si="3"/>
        <v>3293.9600000000005</v>
      </c>
      <c r="M117" s="53"/>
    </row>
    <row r="118" spans="1:13" ht="14.4" customHeight="1">
      <c r="A118" s="27">
        <v>43307</v>
      </c>
      <c r="B118" s="51" t="s">
        <v>213</v>
      </c>
      <c r="C118" s="53"/>
      <c r="D118" s="53"/>
      <c r="E118" s="53"/>
      <c r="F118" s="53"/>
      <c r="G118" s="53"/>
      <c r="H118" s="53"/>
      <c r="I118" s="52">
        <v>214</v>
      </c>
      <c r="J118" s="53"/>
      <c r="K118" s="52">
        <v>214</v>
      </c>
      <c r="L118" s="52">
        <f t="shared" si="3"/>
        <v>3079.9600000000005</v>
      </c>
      <c r="M118" s="53"/>
    </row>
    <row r="119" spans="1:13" ht="14.4" customHeight="1">
      <c r="A119" s="27">
        <v>43307</v>
      </c>
      <c r="B119" s="51" t="s">
        <v>214</v>
      </c>
      <c r="C119" s="53"/>
      <c r="D119" s="53"/>
      <c r="E119" s="53"/>
      <c r="F119" s="53"/>
      <c r="G119" s="53"/>
      <c r="H119" s="53"/>
      <c r="I119" s="52">
        <v>22.13</v>
      </c>
      <c r="J119" s="53"/>
      <c r="K119" s="52">
        <v>22.13</v>
      </c>
      <c r="L119" s="52">
        <f t="shared" si="3"/>
        <v>3057.8300000000004</v>
      </c>
      <c r="M119" s="53"/>
    </row>
    <row r="120" spans="1:13" ht="14.4" customHeight="1">
      <c r="A120" s="27">
        <v>43307</v>
      </c>
      <c r="B120" s="51" t="s">
        <v>215</v>
      </c>
      <c r="C120" s="52">
        <v>27</v>
      </c>
      <c r="D120" s="53"/>
      <c r="E120" s="53"/>
      <c r="F120" s="52">
        <v>27</v>
      </c>
      <c r="G120" s="53"/>
      <c r="H120" s="53"/>
      <c r="I120" s="53"/>
      <c r="J120" s="53"/>
      <c r="K120" s="53"/>
      <c r="L120" s="52">
        <f t="shared" si="3"/>
        <v>3084.8300000000004</v>
      </c>
      <c r="M120" s="53"/>
    </row>
    <row r="121" spans="1:13" ht="14.4" customHeight="1">
      <c r="A121" s="27">
        <v>43313</v>
      </c>
      <c r="B121" s="51" t="s">
        <v>216</v>
      </c>
      <c r="C121" s="52">
        <v>65</v>
      </c>
      <c r="D121" s="53"/>
      <c r="E121" s="53"/>
      <c r="F121" s="52">
        <v>65</v>
      </c>
      <c r="G121" s="53"/>
      <c r="H121" s="53"/>
      <c r="I121" s="53"/>
      <c r="J121" s="53"/>
      <c r="K121" s="53"/>
      <c r="L121" s="52">
        <f t="shared" si="3"/>
        <v>3149.8300000000004</v>
      </c>
      <c r="M121" s="53"/>
    </row>
    <row r="122" spans="1:13" ht="14.4" customHeight="1">
      <c r="A122" s="27">
        <v>43321</v>
      </c>
      <c r="B122" s="51" t="s">
        <v>217</v>
      </c>
      <c r="C122" s="52">
        <v>5</v>
      </c>
      <c r="D122" s="53"/>
      <c r="E122" s="53"/>
      <c r="F122" s="52">
        <v>5</v>
      </c>
      <c r="G122" s="53"/>
      <c r="H122" s="53"/>
      <c r="I122" s="53"/>
      <c r="J122" s="53"/>
      <c r="K122" s="53"/>
      <c r="L122" s="52">
        <f t="shared" si="3"/>
        <v>3154.8300000000004</v>
      </c>
      <c r="M122" s="53"/>
    </row>
    <row r="123" spans="1:13" ht="14.4" customHeight="1">
      <c r="A123" s="27">
        <v>43322</v>
      </c>
      <c r="B123" s="51" t="s">
        <v>94</v>
      </c>
      <c r="C123" s="53"/>
      <c r="D123" s="53"/>
      <c r="E123" s="53"/>
      <c r="F123" s="53"/>
      <c r="G123" s="53"/>
      <c r="H123" s="53"/>
      <c r="I123" s="52">
        <v>67.25</v>
      </c>
      <c r="J123" s="53"/>
      <c r="K123" s="52">
        <v>67.25</v>
      </c>
      <c r="L123" s="52">
        <f t="shared" si="3"/>
        <v>3087.5800000000004</v>
      </c>
      <c r="M123" s="53"/>
    </row>
    <row r="124" spans="1:13" ht="14.4" customHeight="1">
      <c r="A124" s="27">
        <v>43340</v>
      </c>
      <c r="B124" s="51" t="s">
        <v>218</v>
      </c>
      <c r="C124" s="53"/>
      <c r="D124" s="53"/>
      <c r="E124" s="53"/>
      <c r="F124" s="53"/>
      <c r="G124" s="53"/>
      <c r="H124" s="53"/>
      <c r="I124" s="52">
        <v>181.79</v>
      </c>
      <c r="J124" s="53"/>
      <c r="K124" s="52">
        <v>181.79</v>
      </c>
      <c r="L124" s="52">
        <f t="shared" si="3"/>
        <v>2905.7900000000004</v>
      </c>
      <c r="M124" s="53"/>
    </row>
    <row r="125" spans="1:13" ht="14.4" customHeight="1">
      <c r="A125" s="27">
        <v>43340</v>
      </c>
      <c r="B125" s="51" t="s">
        <v>219</v>
      </c>
      <c r="C125" s="53"/>
      <c r="D125" s="53"/>
      <c r="E125" s="53"/>
      <c r="F125" s="53"/>
      <c r="G125" s="53"/>
      <c r="H125" s="53"/>
      <c r="I125" s="52">
        <v>32.17</v>
      </c>
      <c r="J125" s="53"/>
      <c r="K125" s="52">
        <v>32.17</v>
      </c>
      <c r="L125" s="52">
        <f t="shared" si="3"/>
        <v>2873.6200000000003</v>
      </c>
      <c r="M125" s="53"/>
    </row>
    <row r="126" spans="1:13" ht="14.4" customHeight="1">
      <c r="A126" s="27">
        <v>43343</v>
      </c>
      <c r="B126" s="51" t="s">
        <v>217</v>
      </c>
      <c r="C126" s="52">
        <v>20</v>
      </c>
      <c r="D126" s="53"/>
      <c r="E126" s="53"/>
      <c r="F126" s="52">
        <v>20</v>
      </c>
      <c r="G126" s="53"/>
      <c r="H126" s="53"/>
      <c r="I126" s="53"/>
      <c r="J126" s="53"/>
      <c r="K126" s="53"/>
      <c r="L126" s="52">
        <f t="shared" si="3"/>
        <v>2893.6200000000003</v>
      </c>
      <c r="M126" s="53"/>
    </row>
    <row r="127" spans="1:13" ht="14.4" customHeight="1">
      <c r="A127" s="27">
        <v>43346</v>
      </c>
      <c r="B127" s="51" t="s">
        <v>217</v>
      </c>
      <c r="C127" s="52">
        <v>5</v>
      </c>
      <c r="D127" s="53"/>
      <c r="E127" s="53"/>
      <c r="F127" s="52">
        <v>5</v>
      </c>
      <c r="G127" s="53"/>
      <c r="H127" s="53"/>
      <c r="I127" s="53"/>
      <c r="J127" s="53"/>
      <c r="K127" s="53"/>
      <c r="L127" s="52">
        <f t="shared" si="3"/>
        <v>2898.6200000000003</v>
      </c>
      <c r="M127" s="53"/>
    </row>
    <row r="128" spans="1:13" ht="14.4" customHeight="1">
      <c r="A128" s="27">
        <v>43346</v>
      </c>
      <c r="B128" s="51" t="s">
        <v>217</v>
      </c>
      <c r="C128" s="52">
        <v>10</v>
      </c>
      <c r="D128" s="53"/>
      <c r="E128" s="53"/>
      <c r="F128" s="52">
        <v>10</v>
      </c>
      <c r="G128" s="53"/>
      <c r="H128" s="53"/>
      <c r="I128" s="53"/>
      <c r="J128" s="53"/>
      <c r="K128" s="53"/>
      <c r="L128" s="52">
        <f t="shared" si="3"/>
        <v>2908.6200000000003</v>
      </c>
      <c r="M128" s="53"/>
    </row>
    <row r="129" spans="1:13" ht="14.4" customHeight="1">
      <c r="A129" s="27">
        <v>43349</v>
      </c>
      <c r="B129" s="51" t="s">
        <v>217</v>
      </c>
      <c r="C129" s="52">
        <v>5</v>
      </c>
      <c r="D129" s="53"/>
      <c r="E129" s="53"/>
      <c r="F129" s="52">
        <v>5</v>
      </c>
      <c r="G129" s="53"/>
      <c r="H129" s="53"/>
      <c r="I129" s="53"/>
      <c r="J129" s="53"/>
      <c r="K129" s="53"/>
      <c r="L129" s="52">
        <f>L128+F129</f>
        <v>2913.6200000000003</v>
      </c>
      <c r="M129" s="53"/>
    </row>
    <row r="130" spans="1:13" ht="14.4" customHeight="1">
      <c r="A130" s="27">
        <v>43353</v>
      </c>
      <c r="B130" s="51" t="s">
        <v>220</v>
      </c>
      <c r="C130" s="52">
        <v>15.01</v>
      </c>
      <c r="D130" s="53"/>
      <c r="E130" s="53"/>
      <c r="F130" s="52">
        <v>15.01</v>
      </c>
      <c r="G130" s="53"/>
      <c r="H130" s="53"/>
      <c r="I130" s="53"/>
      <c r="J130" s="53"/>
      <c r="K130" s="53"/>
      <c r="L130" s="52">
        <f>L129+F130</f>
        <v>2928.6300000000006</v>
      </c>
      <c r="M130" s="53"/>
    </row>
    <row r="131" spans="1:13" ht="14.4" customHeight="1">
      <c r="A131" s="27">
        <v>43353</v>
      </c>
      <c r="B131" s="51" t="s">
        <v>221</v>
      </c>
      <c r="C131" s="52">
        <v>155</v>
      </c>
      <c r="D131" s="53"/>
      <c r="E131" s="53"/>
      <c r="F131" s="52">
        <v>155</v>
      </c>
      <c r="G131" s="53"/>
      <c r="H131" s="53"/>
      <c r="I131" s="53"/>
      <c r="J131" s="53"/>
      <c r="K131" s="53"/>
      <c r="L131" s="52">
        <f>L130+F131</f>
        <v>3083.6300000000006</v>
      </c>
      <c r="M131" s="53"/>
    </row>
    <row r="132" spans="1:13" ht="14.4" customHeight="1">
      <c r="A132" s="27">
        <v>43353</v>
      </c>
      <c r="B132" s="51" t="s">
        <v>222</v>
      </c>
      <c r="C132" s="52">
        <v>107</v>
      </c>
      <c r="D132" s="53"/>
      <c r="E132" s="53"/>
      <c r="F132" s="52">
        <v>107</v>
      </c>
      <c r="G132" s="53"/>
      <c r="H132" s="53"/>
      <c r="I132" s="53"/>
      <c r="J132" s="53"/>
      <c r="K132" s="53"/>
      <c r="L132" s="52">
        <f>L131+F132</f>
        <v>3190.6300000000006</v>
      </c>
      <c r="M132" s="53"/>
    </row>
    <row r="133" spans="1:13" ht="14.4" customHeight="1">
      <c r="A133" s="27">
        <v>43360</v>
      </c>
      <c r="B133" s="51" t="s">
        <v>223</v>
      </c>
      <c r="C133" s="52">
        <v>5</v>
      </c>
      <c r="D133" s="53"/>
      <c r="E133" s="53"/>
      <c r="F133" s="52">
        <v>5</v>
      </c>
      <c r="G133" s="53"/>
      <c r="H133" s="53"/>
      <c r="I133" s="53"/>
      <c r="J133" s="53"/>
      <c r="K133" s="53"/>
      <c r="L133" s="52">
        <f>L132+F133</f>
        <v>3195.6300000000006</v>
      </c>
      <c r="M133" s="53"/>
    </row>
    <row r="134" spans="1:13" ht="14.4" customHeight="1">
      <c r="A134" s="27">
        <v>43368</v>
      </c>
      <c r="B134" s="51" t="s">
        <v>224</v>
      </c>
      <c r="C134" s="53"/>
      <c r="D134" s="53"/>
      <c r="E134" s="53"/>
      <c r="F134" s="53"/>
      <c r="G134" s="53"/>
      <c r="H134" s="53"/>
      <c r="I134" s="52">
        <v>96.99</v>
      </c>
      <c r="J134" s="53"/>
      <c r="K134" s="52">
        <v>96.99</v>
      </c>
      <c r="L134" s="52">
        <f>L133-K134</f>
        <v>3098.6400000000008</v>
      </c>
      <c r="M134" s="53"/>
    </row>
    <row r="135" spans="1:13" ht="14.4" customHeight="1">
      <c r="A135" s="27">
        <v>43371</v>
      </c>
      <c r="B135" s="51" t="s">
        <v>225</v>
      </c>
      <c r="C135" s="52">
        <v>25</v>
      </c>
      <c r="D135" s="53"/>
      <c r="E135" s="53"/>
      <c r="F135" s="52">
        <v>25</v>
      </c>
      <c r="G135" s="53"/>
      <c r="H135" s="53"/>
      <c r="I135" s="53"/>
      <c r="J135" s="53"/>
      <c r="K135" s="53"/>
      <c r="L135" s="52">
        <f>L134+F135</f>
        <v>3123.6400000000008</v>
      </c>
      <c r="M135" s="53"/>
    </row>
    <row r="136" spans="1:13" ht="14.4" customHeight="1">
      <c r="A136" s="56"/>
      <c r="B136" s="51" t="s">
        <v>206</v>
      </c>
      <c r="C136" s="52">
        <v>25</v>
      </c>
      <c r="D136" s="53"/>
      <c r="E136" s="53"/>
      <c r="F136" s="52">
        <v>25</v>
      </c>
      <c r="G136" s="53"/>
      <c r="H136" s="53"/>
      <c r="I136" s="53"/>
      <c r="J136" s="53"/>
      <c r="K136" s="53"/>
      <c r="L136" s="52">
        <f>L135+F136</f>
        <v>3148.6400000000008</v>
      </c>
      <c r="M136" s="53"/>
    </row>
    <row r="137" spans="1:13" ht="14.4" customHeight="1">
      <c r="A137" s="27">
        <v>43373</v>
      </c>
      <c r="B137" s="51" t="s">
        <v>226</v>
      </c>
      <c r="C137" s="53"/>
      <c r="D137" s="53"/>
      <c r="E137" s="53"/>
      <c r="F137" s="53"/>
      <c r="G137" s="53"/>
      <c r="H137" s="53"/>
      <c r="I137" s="52">
        <v>450</v>
      </c>
      <c r="J137" s="53"/>
      <c r="K137" s="52">
        <v>450</v>
      </c>
      <c r="L137" s="52">
        <f>L136-I137</f>
        <v>2698.6400000000008</v>
      </c>
      <c r="M137" s="53"/>
    </row>
    <row r="138" spans="1:13" ht="14.4" customHeight="1">
      <c r="A138" s="27">
        <v>43373</v>
      </c>
      <c r="B138" s="51" t="s">
        <v>227</v>
      </c>
      <c r="C138" s="53"/>
      <c r="D138" s="53"/>
      <c r="E138" s="53"/>
      <c r="F138" s="53"/>
      <c r="G138" s="53"/>
      <c r="H138" s="53"/>
      <c r="I138" s="52">
        <v>354.8</v>
      </c>
      <c r="J138" s="53"/>
      <c r="K138" s="52">
        <v>354.8</v>
      </c>
      <c r="L138" s="52">
        <f>L137-K138</f>
        <v>2343.8400000000006</v>
      </c>
      <c r="M138" s="53"/>
    </row>
    <row r="139" spans="1:13" ht="14.4" customHeight="1">
      <c r="A139" s="27">
        <v>43373</v>
      </c>
      <c r="B139" s="51" t="s">
        <v>41</v>
      </c>
      <c r="C139" s="53"/>
      <c r="D139" s="53"/>
      <c r="E139" s="53"/>
      <c r="F139" s="53"/>
      <c r="G139" s="53"/>
      <c r="H139" s="53"/>
      <c r="I139" s="52">
        <v>346.66</v>
      </c>
      <c r="J139" s="53"/>
      <c r="K139" s="52">
        <v>346.66</v>
      </c>
      <c r="L139" s="52">
        <f>L138-I139</f>
        <v>1997.1800000000005</v>
      </c>
      <c r="M139" s="53"/>
    </row>
    <row r="140" spans="1:13" ht="14.4" customHeight="1">
      <c r="A140" s="27">
        <v>43375</v>
      </c>
      <c r="B140" s="51" t="s">
        <v>93</v>
      </c>
      <c r="C140" s="53"/>
      <c r="D140" s="53"/>
      <c r="E140" s="53"/>
      <c r="F140" s="53"/>
      <c r="G140" s="53"/>
      <c r="H140" s="53"/>
      <c r="I140" s="53"/>
      <c r="J140" s="53"/>
      <c r="K140" s="53"/>
      <c r="L140" s="52">
        <f>L139+F140</f>
        <v>1997.1800000000005</v>
      </c>
      <c r="M140" s="53"/>
    </row>
    <row r="141" spans="1:13" ht="14.4" customHeight="1">
      <c r="A141" s="56"/>
      <c r="B141" s="57"/>
      <c r="C141" s="52">
        <f>SUM(C4:C140)</f>
        <v>6148.8600000000006</v>
      </c>
      <c r="D141" s="52">
        <f>SUM(D4:D140)</f>
        <v>208</v>
      </c>
      <c r="E141" s="52">
        <f>SUM(E4:E140)</f>
        <v>150</v>
      </c>
      <c r="F141" s="52">
        <f>SUM(F4:F140)</f>
        <v>4918.8100000000004</v>
      </c>
      <c r="G141" s="53"/>
      <c r="H141" s="53"/>
      <c r="I141" s="52">
        <f>SUM(I4:I140)</f>
        <v>4151.68</v>
      </c>
      <c r="J141" s="52">
        <f>SUM(J4:J140)</f>
        <v>0</v>
      </c>
      <c r="K141" s="52">
        <f>SUM(K4:K140)</f>
        <v>4151.68</v>
      </c>
      <c r="L141" s="52">
        <f>C141-I141</f>
        <v>1997.1800000000003</v>
      </c>
      <c r="M141" s="53"/>
    </row>
    <row r="142" spans="1:13" ht="14.4" customHeight="1">
      <c r="A142" s="56"/>
      <c r="B142" s="51" t="s">
        <v>228</v>
      </c>
      <c r="C142" s="52">
        <v>45.31</v>
      </c>
      <c r="D142" s="53"/>
      <c r="E142" s="53"/>
      <c r="F142" s="52">
        <v>45.31</v>
      </c>
      <c r="G142" s="53"/>
      <c r="H142" s="53"/>
      <c r="I142" s="53"/>
      <c r="J142" s="53"/>
      <c r="K142" s="53"/>
      <c r="L142" s="52">
        <f>L141+F142</f>
        <v>2042.4900000000002</v>
      </c>
      <c r="M142" s="53"/>
    </row>
    <row r="143" spans="1:13" ht="14.4" customHeight="1">
      <c r="A143" s="56"/>
      <c r="B143" s="57"/>
      <c r="C143" s="53"/>
      <c r="D143" s="53"/>
      <c r="E143" s="53"/>
      <c r="F143" s="53"/>
      <c r="G143" s="53"/>
      <c r="H143" s="53"/>
      <c r="I143" s="53"/>
      <c r="J143" s="53"/>
      <c r="K143" s="53"/>
      <c r="L143" s="53"/>
      <c r="M143" s="53"/>
    </row>
  </sheetData>
  <mergeCells count="1">
    <mergeCell ref="A1:M1"/>
  </mergeCells>
  <pageMargins left="1" right="1" top="1" bottom="1" header="0.25" footer="0.25"/>
  <pageSetup orientation="landscape"/>
  <headerFooter>
    <oddFooter>&amp;C&amp;"Helvetica Neue,Regular"&amp;12&amp;K000000&amp;P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96"/>
  <sheetViews>
    <sheetView showGridLines="0" workbookViewId="0"/>
  </sheetViews>
  <sheetFormatPr defaultColWidth="8.77734375" defaultRowHeight="15" customHeight="1"/>
  <cols>
    <col min="1" max="1" width="13.33203125" style="1" customWidth="1"/>
    <col min="2" max="2" width="49.6640625" style="1" customWidth="1"/>
    <col min="3" max="10" width="8.88671875" style="1" customWidth="1"/>
    <col min="11" max="11" width="13.44140625" style="1" customWidth="1"/>
    <col min="12" max="256" width="8.88671875" style="1" customWidth="1"/>
  </cols>
  <sheetData>
    <row r="1" spans="1:16" ht="60" customHeight="1">
      <c r="A1" s="58" t="s">
        <v>1</v>
      </c>
      <c r="B1" s="59" t="s">
        <v>2</v>
      </c>
      <c r="C1" s="60" t="s">
        <v>3</v>
      </c>
      <c r="D1" s="61" t="s">
        <v>4</v>
      </c>
      <c r="E1" s="60" t="s">
        <v>52</v>
      </c>
      <c r="F1" s="61" t="s">
        <v>5</v>
      </c>
      <c r="G1" s="62"/>
      <c r="H1" s="62"/>
      <c r="I1" s="60" t="s">
        <v>6</v>
      </c>
      <c r="J1" s="60" t="s">
        <v>7</v>
      </c>
      <c r="K1" s="60" t="s">
        <v>8</v>
      </c>
      <c r="L1" s="60" t="s">
        <v>9</v>
      </c>
      <c r="M1" s="63"/>
      <c r="N1" s="64"/>
      <c r="O1" s="64"/>
      <c r="P1" s="64"/>
    </row>
    <row r="2" spans="1:16" ht="15" customHeight="1">
      <c r="A2" s="65"/>
      <c r="B2" s="66" t="s">
        <v>229</v>
      </c>
      <c r="C2" s="67"/>
      <c r="D2" s="68"/>
      <c r="E2" s="67"/>
      <c r="F2" s="68"/>
      <c r="G2" s="67"/>
      <c r="H2" s="67"/>
      <c r="I2" s="67"/>
      <c r="J2" s="67"/>
      <c r="K2" s="67"/>
      <c r="L2" s="69">
        <v>2556.54</v>
      </c>
      <c r="M2" s="64"/>
      <c r="N2" s="64"/>
      <c r="O2" s="64"/>
      <c r="P2" s="64"/>
    </row>
    <row r="3" spans="1:16" ht="15" customHeight="1">
      <c r="A3" s="70">
        <v>42655</v>
      </c>
      <c r="B3" s="71" t="s">
        <v>230</v>
      </c>
      <c r="C3" s="72"/>
      <c r="D3" s="73"/>
      <c r="E3" s="72"/>
      <c r="F3" s="73"/>
      <c r="G3" s="72"/>
      <c r="H3" s="72"/>
      <c r="I3" s="72">
        <v>64.55</v>
      </c>
      <c r="J3" s="72"/>
      <c r="K3" s="72">
        <v>64.55</v>
      </c>
      <c r="L3" s="72">
        <f>L2+C3-I3</f>
        <v>2491.9899999999998</v>
      </c>
      <c r="M3" s="64"/>
      <c r="N3" s="64"/>
      <c r="O3" s="64"/>
      <c r="P3" s="64"/>
    </row>
    <row r="4" spans="1:16" ht="15" customHeight="1">
      <c r="A4" s="70">
        <v>42656</v>
      </c>
      <c r="B4" s="71" t="s">
        <v>231</v>
      </c>
      <c r="C4" s="72"/>
      <c r="D4" s="73"/>
      <c r="E4" s="72"/>
      <c r="F4" s="73"/>
      <c r="G4" s="72"/>
      <c r="H4" s="72"/>
      <c r="I4" s="72">
        <v>340.47</v>
      </c>
      <c r="J4" s="72"/>
      <c r="K4" s="72">
        <v>340.47</v>
      </c>
      <c r="L4" s="72">
        <f>L3+C4-I4</f>
        <v>2151.5199999999995</v>
      </c>
      <c r="M4" s="64"/>
      <c r="N4" s="64"/>
      <c r="O4" s="64"/>
      <c r="P4" s="64"/>
    </row>
    <row r="5" spans="1:16" ht="15" customHeight="1">
      <c r="A5" s="70">
        <v>42670</v>
      </c>
      <c r="B5" s="71" t="s">
        <v>232</v>
      </c>
      <c r="C5" s="72"/>
      <c r="D5" s="72"/>
      <c r="E5" s="72"/>
      <c r="F5" s="72"/>
      <c r="G5" s="72"/>
      <c r="H5" s="72"/>
      <c r="I5" s="72">
        <v>400</v>
      </c>
      <c r="J5" s="72"/>
      <c r="K5" s="72">
        <v>400</v>
      </c>
      <c r="L5" s="72">
        <f>L4-K5</f>
        <v>1751.5199999999995</v>
      </c>
      <c r="M5" s="64"/>
      <c r="N5" s="64"/>
      <c r="O5" s="64"/>
      <c r="P5" s="64"/>
    </row>
    <row r="6" spans="1:16" ht="15" customHeight="1">
      <c r="A6" s="70">
        <v>42695</v>
      </c>
      <c r="B6" s="71" t="s">
        <v>233</v>
      </c>
      <c r="C6" s="72"/>
      <c r="D6" s="72"/>
      <c r="E6" s="72"/>
      <c r="F6" s="72"/>
      <c r="G6" s="72"/>
      <c r="H6" s="72"/>
      <c r="I6" s="72">
        <v>40</v>
      </c>
      <c r="J6" s="72"/>
      <c r="K6" s="72">
        <v>40</v>
      </c>
      <c r="L6" s="72">
        <f>L5-K6</f>
        <v>1711.5199999999995</v>
      </c>
      <c r="M6" s="64"/>
      <c r="N6" s="64"/>
      <c r="O6" s="64"/>
      <c r="P6" s="64"/>
    </row>
    <row r="7" spans="1:16" ht="15" customHeight="1">
      <c r="A7" s="70">
        <v>42706</v>
      </c>
      <c r="B7" s="71" t="s">
        <v>234</v>
      </c>
      <c r="C7" s="72">
        <v>100</v>
      </c>
      <c r="D7" s="72"/>
      <c r="E7" s="72">
        <v>100</v>
      </c>
      <c r="F7" s="72"/>
      <c r="G7" s="72"/>
      <c r="H7" s="72"/>
      <c r="I7" s="72"/>
      <c r="J7" s="72"/>
      <c r="K7" s="72"/>
      <c r="L7" s="72">
        <f>L6+C7</f>
        <v>1811.5199999999995</v>
      </c>
      <c r="M7" s="64"/>
      <c r="N7" s="64"/>
      <c r="O7" s="64"/>
      <c r="P7" s="64"/>
    </row>
    <row r="8" spans="1:16" ht="15" customHeight="1">
      <c r="A8" s="70">
        <v>42720</v>
      </c>
      <c r="B8" s="71" t="s">
        <v>235</v>
      </c>
      <c r="C8" s="72"/>
      <c r="D8" s="72"/>
      <c r="E8" s="72"/>
      <c r="F8" s="72"/>
      <c r="G8" s="72"/>
      <c r="H8" s="72"/>
      <c r="I8" s="72">
        <v>295</v>
      </c>
      <c r="J8" s="72"/>
      <c r="K8" s="72">
        <v>295</v>
      </c>
      <c r="L8" s="72">
        <f>L7-K8</f>
        <v>1516.5199999999995</v>
      </c>
      <c r="M8" s="64"/>
      <c r="N8" s="64"/>
      <c r="O8" s="64"/>
      <c r="P8" s="64"/>
    </row>
    <row r="9" spans="1:16" ht="15" customHeight="1">
      <c r="A9" s="70">
        <v>42733</v>
      </c>
      <c r="B9" s="71" t="s">
        <v>236</v>
      </c>
      <c r="C9" s="72">
        <v>150</v>
      </c>
      <c r="D9" s="72"/>
      <c r="E9" s="72"/>
      <c r="F9" s="72">
        <v>150</v>
      </c>
      <c r="G9" s="72"/>
      <c r="H9" s="72"/>
      <c r="I9" s="72"/>
      <c r="J9" s="72"/>
      <c r="K9" s="72"/>
      <c r="L9" s="72">
        <f>L8+C9</f>
        <v>1666.5199999999995</v>
      </c>
      <c r="M9" s="64"/>
      <c r="N9" s="64"/>
      <c r="O9" s="64"/>
      <c r="P9" s="64"/>
    </row>
    <row r="10" spans="1:16" ht="15" customHeight="1">
      <c r="A10" s="74" t="s">
        <v>237</v>
      </c>
      <c r="B10" s="71" t="s">
        <v>238</v>
      </c>
      <c r="C10" s="72"/>
      <c r="D10" s="72"/>
      <c r="E10" s="72"/>
      <c r="F10" s="72"/>
      <c r="G10" s="72"/>
      <c r="H10" s="72"/>
      <c r="I10" s="72"/>
      <c r="J10" s="72"/>
      <c r="K10" s="72"/>
      <c r="L10" s="72">
        <f>L9</f>
        <v>1666.5199999999995</v>
      </c>
      <c r="M10" s="64"/>
      <c r="N10" s="64"/>
      <c r="O10" s="75" t="s">
        <v>157</v>
      </c>
      <c r="P10" s="64"/>
    </row>
    <row r="11" spans="1:16" ht="15" customHeight="1">
      <c r="A11" s="70">
        <v>42740</v>
      </c>
      <c r="B11" s="71" t="s">
        <v>239</v>
      </c>
      <c r="C11" s="72"/>
      <c r="D11" s="72"/>
      <c r="E11" s="72"/>
      <c r="F11" s="72"/>
      <c r="G11" s="72"/>
      <c r="H11" s="72"/>
      <c r="I11" s="72">
        <f>100</f>
        <v>100</v>
      </c>
      <c r="J11" s="72"/>
      <c r="K11" s="72">
        <v>100</v>
      </c>
      <c r="L11" s="72">
        <f>L10-I11</f>
        <v>1566.5199999999995</v>
      </c>
      <c r="M11" s="64"/>
      <c r="N11" s="64"/>
      <c r="O11" s="76"/>
      <c r="P11" s="64"/>
    </row>
    <row r="12" spans="1:16" ht="15" customHeight="1">
      <c r="A12" s="70">
        <v>42740</v>
      </c>
      <c r="B12" s="71" t="s">
        <v>240</v>
      </c>
      <c r="C12" s="72"/>
      <c r="D12" s="72"/>
      <c r="E12" s="72"/>
      <c r="F12" s="72"/>
      <c r="G12" s="72"/>
      <c r="H12" s="72"/>
      <c r="I12" s="72">
        <v>135</v>
      </c>
      <c r="J12" s="72"/>
      <c r="K12" s="72">
        <v>135</v>
      </c>
      <c r="L12" s="72">
        <f>L11-K12</f>
        <v>1431.5199999999995</v>
      </c>
      <c r="M12" s="64"/>
      <c r="N12" s="77"/>
      <c r="O12" s="78"/>
      <c r="P12" s="79" t="s">
        <v>241</v>
      </c>
    </row>
    <row r="13" spans="1:16" ht="15" customHeight="1">
      <c r="A13" s="70">
        <v>42744</v>
      </c>
      <c r="B13" s="71" t="s">
        <v>242</v>
      </c>
      <c r="C13" s="72"/>
      <c r="D13" s="72"/>
      <c r="E13" s="72"/>
      <c r="F13" s="72"/>
      <c r="G13" s="72"/>
      <c r="H13" s="72"/>
      <c r="I13" s="72">
        <v>35.950000000000003</v>
      </c>
      <c r="J13" s="72"/>
      <c r="K13" s="72">
        <v>35.950000000000003</v>
      </c>
      <c r="L13" s="72">
        <f>L12-K13</f>
        <v>1395.5699999999995</v>
      </c>
      <c r="M13" s="64"/>
      <c r="N13" s="77"/>
      <c r="O13" s="80"/>
      <c r="P13" s="79" t="s">
        <v>243</v>
      </c>
    </row>
    <row r="14" spans="1:16" ht="15" customHeight="1">
      <c r="A14" s="70">
        <v>42744</v>
      </c>
      <c r="B14" s="71" t="s">
        <v>244</v>
      </c>
      <c r="C14" s="72">
        <v>37</v>
      </c>
      <c r="D14" s="72"/>
      <c r="E14" s="72">
        <v>15</v>
      </c>
      <c r="F14" s="72">
        <v>22</v>
      </c>
      <c r="G14" s="72"/>
      <c r="H14" s="72"/>
      <c r="I14" s="72"/>
      <c r="J14" s="72"/>
      <c r="K14" s="72"/>
      <c r="L14" s="72">
        <f>L13+C14</f>
        <v>1432.5699999999995</v>
      </c>
      <c r="M14" s="64"/>
      <c r="N14" s="77"/>
      <c r="O14" s="81"/>
      <c r="P14" s="79" t="s">
        <v>245</v>
      </c>
    </row>
    <row r="15" spans="1:16" ht="15" customHeight="1">
      <c r="A15" s="70">
        <v>42751</v>
      </c>
      <c r="B15" s="71" t="s">
        <v>246</v>
      </c>
      <c r="C15" s="64"/>
      <c r="D15" s="72"/>
      <c r="E15" s="72"/>
      <c r="F15" s="72"/>
      <c r="G15" s="72"/>
      <c r="H15" s="72"/>
      <c r="I15" s="72">
        <v>60</v>
      </c>
      <c r="J15" s="72"/>
      <c r="K15" s="72">
        <v>60</v>
      </c>
      <c r="L15" s="72">
        <f>L14-I15</f>
        <v>1372.5699999999995</v>
      </c>
      <c r="M15" s="64"/>
      <c r="N15" s="77"/>
      <c r="O15" s="82"/>
      <c r="P15" s="79" t="s">
        <v>247</v>
      </c>
    </row>
    <row r="16" spans="1:16" ht="15" customHeight="1">
      <c r="A16" s="70">
        <v>42751</v>
      </c>
      <c r="B16" s="71" t="s">
        <v>246</v>
      </c>
      <c r="C16" s="64"/>
      <c r="D16" s="72"/>
      <c r="E16" s="72"/>
      <c r="F16" s="72"/>
      <c r="G16" s="72"/>
      <c r="H16" s="72"/>
      <c r="I16" s="72">
        <v>40</v>
      </c>
      <c r="J16" s="72"/>
      <c r="K16" s="72">
        <v>40</v>
      </c>
      <c r="L16" s="72">
        <f>L15-I16</f>
        <v>1332.5699999999995</v>
      </c>
      <c r="M16" s="64"/>
      <c r="N16" s="64"/>
      <c r="O16" s="83"/>
      <c r="P16" s="64"/>
    </row>
    <row r="17" spans="1:16" ht="15" customHeight="1">
      <c r="A17" s="70">
        <v>42758</v>
      </c>
      <c r="B17" s="71" t="s">
        <v>248</v>
      </c>
      <c r="C17" s="72">
        <v>15</v>
      </c>
      <c r="D17" s="72"/>
      <c r="E17" s="72">
        <v>15</v>
      </c>
      <c r="F17" s="72"/>
      <c r="G17" s="72"/>
      <c r="H17" s="72"/>
      <c r="I17" s="72"/>
      <c r="J17" s="72"/>
      <c r="K17" s="72"/>
      <c r="L17" s="72">
        <f>L16+C17</f>
        <v>1347.5699999999995</v>
      </c>
      <c r="M17" s="64"/>
      <c r="N17" s="64"/>
      <c r="O17" s="84"/>
      <c r="P17" s="64"/>
    </row>
    <row r="18" spans="1:16" ht="15" customHeight="1">
      <c r="A18" s="70">
        <v>42758</v>
      </c>
      <c r="B18" s="71" t="s">
        <v>249</v>
      </c>
      <c r="C18" s="72">
        <v>15</v>
      </c>
      <c r="D18" s="72"/>
      <c r="E18" s="72">
        <v>15</v>
      </c>
      <c r="F18" s="72"/>
      <c r="G18" s="72"/>
      <c r="H18" s="72"/>
      <c r="I18" s="72">
        <v>30</v>
      </c>
      <c r="J18" s="72"/>
      <c r="K18" s="72">
        <v>30</v>
      </c>
      <c r="L18" s="72">
        <f>L17-I18+C18</f>
        <v>1332.5699999999995</v>
      </c>
      <c r="M18" s="64"/>
      <c r="N18" s="64"/>
      <c r="O18" s="85"/>
      <c r="P18" s="64"/>
    </row>
    <row r="19" spans="1:16" ht="15" customHeight="1">
      <c r="A19" s="70">
        <v>42759</v>
      </c>
      <c r="B19" s="71" t="s">
        <v>250</v>
      </c>
      <c r="C19" s="72">
        <v>176</v>
      </c>
      <c r="D19" s="72"/>
      <c r="E19" s="72"/>
      <c r="F19" s="72">
        <v>176</v>
      </c>
      <c r="G19" s="72"/>
      <c r="H19" s="72"/>
      <c r="I19" s="72"/>
      <c r="J19" s="72"/>
      <c r="K19" s="72"/>
      <c r="L19" s="72">
        <f>L18+C19</f>
        <v>1508.5699999999995</v>
      </c>
      <c r="M19" s="64"/>
      <c r="N19" s="77"/>
      <c r="O19" s="86"/>
      <c r="P19" s="79" t="s">
        <v>251</v>
      </c>
    </row>
    <row r="20" spans="1:16" ht="15" customHeight="1">
      <c r="A20" s="70">
        <v>42769</v>
      </c>
      <c r="B20" s="71" t="s">
        <v>169</v>
      </c>
      <c r="C20" s="72"/>
      <c r="D20" s="72"/>
      <c r="E20" s="72"/>
      <c r="F20" s="72"/>
      <c r="G20" s="72"/>
      <c r="H20" s="72"/>
      <c r="I20" s="87">
        <v>64.55</v>
      </c>
      <c r="J20" s="87"/>
      <c r="K20" s="87">
        <v>64.55</v>
      </c>
      <c r="L20" s="72">
        <f>L19-K20</f>
        <v>1444.0199999999995</v>
      </c>
      <c r="M20" s="64"/>
      <c r="N20" s="77"/>
      <c r="O20" s="88"/>
      <c r="P20" s="79" t="s">
        <v>252</v>
      </c>
    </row>
    <row r="21" spans="1:16" ht="15" customHeight="1">
      <c r="A21" s="70">
        <v>42772</v>
      </c>
      <c r="B21" s="71" t="s">
        <v>253</v>
      </c>
      <c r="C21" s="72"/>
      <c r="D21" s="72"/>
      <c r="E21" s="72"/>
      <c r="F21" s="72"/>
      <c r="G21" s="72"/>
      <c r="H21" s="72"/>
      <c r="I21" s="72">
        <v>100</v>
      </c>
      <c r="J21" s="72"/>
      <c r="K21" s="72">
        <v>100</v>
      </c>
      <c r="L21" s="72">
        <f>L20-K21</f>
        <v>1344.0199999999995</v>
      </c>
      <c r="M21" s="64"/>
      <c r="N21" s="77"/>
      <c r="O21" s="89"/>
      <c r="P21" s="79" t="s">
        <v>254</v>
      </c>
    </row>
    <row r="22" spans="1:16" ht="15" customHeight="1">
      <c r="A22" s="70">
        <v>42772</v>
      </c>
      <c r="B22" s="71" t="s">
        <v>255</v>
      </c>
      <c r="C22" s="72"/>
      <c r="D22" s="72"/>
      <c r="E22" s="72"/>
      <c r="F22" s="72"/>
      <c r="G22" s="72"/>
      <c r="H22" s="72"/>
      <c r="I22" s="90">
        <v>280</v>
      </c>
      <c r="J22" s="72"/>
      <c r="K22" s="90">
        <v>280</v>
      </c>
      <c r="L22" s="72">
        <f>L21-K22</f>
        <v>1064.0199999999995</v>
      </c>
      <c r="M22" s="64"/>
      <c r="N22" s="64"/>
      <c r="O22" s="91"/>
      <c r="P22" s="64"/>
    </row>
    <row r="23" spans="1:16" ht="15" customHeight="1">
      <c r="A23" s="70">
        <v>42779</v>
      </c>
      <c r="B23" s="71" t="s">
        <v>256</v>
      </c>
      <c r="C23" s="72">
        <v>10</v>
      </c>
      <c r="D23" s="72"/>
      <c r="E23" s="72"/>
      <c r="F23" s="72">
        <v>10</v>
      </c>
      <c r="G23" s="72"/>
      <c r="H23" s="72"/>
      <c r="I23" s="72"/>
      <c r="J23" s="72"/>
      <c r="K23" s="72"/>
      <c r="L23" s="72">
        <f t="shared" ref="L23:L31" si="0">L22+C23</f>
        <v>1074.0199999999995</v>
      </c>
      <c r="M23" s="64"/>
      <c r="N23" s="64"/>
      <c r="O23" s="72"/>
      <c r="P23" s="64"/>
    </row>
    <row r="24" spans="1:16" ht="15" customHeight="1">
      <c r="A24" s="70">
        <v>42783</v>
      </c>
      <c r="B24" s="71" t="s">
        <v>257</v>
      </c>
      <c r="C24" s="90">
        <v>194</v>
      </c>
      <c r="D24" s="72"/>
      <c r="E24" s="72">
        <v>194</v>
      </c>
      <c r="F24" s="72"/>
      <c r="G24" s="72"/>
      <c r="H24" s="72"/>
      <c r="I24" s="72"/>
      <c r="J24" s="72"/>
      <c r="K24" s="72"/>
      <c r="L24" s="72">
        <f t="shared" si="0"/>
        <v>1268.0199999999995</v>
      </c>
      <c r="M24" s="64"/>
      <c r="N24" s="64"/>
      <c r="O24" s="64"/>
      <c r="P24" s="64"/>
    </row>
    <row r="25" spans="1:16" ht="15" customHeight="1">
      <c r="A25" s="70">
        <v>42790</v>
      </c>
      <c r="B25" s="71" t="s">
        <v>258</v>
      </c>
      <c r="C25" s="72">
        <v>27</v>
      </c>
      <c r="D25" s="72"/>
      <c r="E25" s="72"/>
      <c r="F25" s="72">
        <v>27</v>
      </c>
      <c r="G25" s="72"/>
      <c r="H25" s="72"/>
      <c r="I25" s="72"/>
      <c r="J25" s="72"/>
      <c r="K25" s="72"/>
      <c r="L25" s="72">
        <f t="shared" si="0"/>
        <v>1295.0199999999995</v>
      </c>
      <c r="M25" s="64"/>
      <c r="N25" s="64"/>
      <c r="O25" s="64"/>
      <c r="P25" s="64"/>
    </row>
    <row r="26" spans="1:16" ht="15" customHeight="1">
      <c r="A26" s="70">
        <v>42790</v>
      </c>
      <c r="B26" s="71" t="s">
        <v>258</v>
      </c>
      <c r="C26" s="72">
        <v>24</v>
      </c>
      <c r="D26" s="72"/>
      <c r="E26" s="72"/>
      <c r="F26" s="72">
        <v>24</v>
      </c>
      <c r="G26" s="72"/>
      <c r="H26" s="72"/>
      <c r="I26" s="72"/>
      <c r="J26" s="72"/>
      <c r="K26" s="72"/>
      <c r="L26" s="72">
        <f t="shared" si="0"/>
        <v>1319.0199999999995</v>
      </c>
      <c r="M26" s="64"/>
      <c r="N26" s="64"/>
      <c r="O26" s="64"/>
      <c r="P26" s="64"/>
    </row>
    <row r="27" spans="1:16" ht="15" customHeight="1">
      <c r="A27" s="70">
        <v>42790</v>
      </c>
      <c r="B27" s="71" t="s">
        <v>259</v>
      </c>
      <c r="C27" s="72">
        <v>22</v>
      </c>
      <c r="D27" s="72"/>
      <c r="E27" s="72"/>
      <c r="F27" s="72">
        <v>22</v>
      </c>
      <c r="G27" s="72"/>
      <c r="H27" s="72"/>
      <c r="I27" s="72"/>
      <c r="J27" s="72"/>
      <c r="K27" s="72"/>
      <c r="L27" s="72">
        <f t="shared" si="0"/>
        <v>1341.0199999999995</v>
      </c>
      <c r="M27" s="64"/>
      <c r="N27" s="64"/>
      <c r="O27" s="64"/>
      <c r="P27" s="64"/>
    </row>
    <row r="28" spans="1:16" ht="15" customHeight="1">
      <c r="A28" s="70">
        <v>42790</v>
      </c>
      <c r="B28" s="71" t="s">
        <v>124</v>
      </c>
      <c r="C28" s="90">
        <v>50</v>
      </c>
      <c r="D28" s="72"/>
      <c r="E28" s="72"/>
      <c r="F28" s="72">
        <v>50</v>
      </c>
      <c r="G28" s="72"/>
      <c r="H28" s="72"/>
      <c r="I28" s="72"/>
      <c r="J28" s="72"/>
      <c r="K28" s="72"/>
      <c r="L28" s="72">
        <f t="shared" si="0"/>
        <v>1391.0199999999995</v>
      </c>
      <c r="M28" s="64"/>
      <c r="N28" s="64"/>
      <c r="O28" s="64"/>
      <c r="P28" s="64"/>
    </row>
    <row r="29" spans="1:16" ht="15" customHeight="1">
      <c r="A29" s="70">
        <v>42790</v>
      </c>
      <c r="B29" s="92" t="s">
        <v>124</v>
      </c>
      <c r="C29" s="90">
        <v>50</v>
      </c>
      <c r="D29" s="72"/>
      <c r="E29" s="72"/>
      <c r="F29" s="72">
        <v>50</v>
      </c>
      <c r="G29" s="72"/>
      <c r="H29" s="72"/>
      <c r="I29" s="72"/>
      <c r="J29" s="72"/>
      <c r="K29" s="72"/>
      <c r="L29" s="72">
        <f t="shared" si="0"/>
        <v>1441.0199999999995</v>
      </c>
      <c r="M29" s="64"/>
      <c r="N29" s="64"/>
      <c r="O29" s="64"/>
      <c r="P29" s="64"/>
    </row>
    <row r="30" spans="1:16" ht="15" customHeight="1">
      <c r="A30" s="93">
        <v>42793</v>
      </c>
      <c r="B30" s="94" t="s">
        <v>260</v>
      </c>
      <c r="C30" s="95">
        <v>22</v>
      </c>
      <c r="D30" s="72"/>
      <c r="E30" s="72"/>
      <c r="F30" s="72">
        <v>22</v>
      </c>
      <c r="G30" s="72"/>
      <c r="H30" s="72"/>
      <c r="I30" s="72"/>
      <c r="J30" s="72"/>
      <c r="K30" s="72"/>
      <c r="L30" s="72">
        <f t="shared" si="0"/>
        <v>1463.0199999999995</v>
      </c>
      <c r="M30" s="64"/>
      <c r="N30" s="64"/>
      <c r="O30" s="64"/>
      <c r="P30" s="64"/>
    </row>
    <row r="31" spans="1:16" ht="15" customHeight="1">
      <c r="A31" s="70">
        <v>42794</v>
      </c>
      <c r="B31" s="96" t="s">
        <v>261</v>
      </c>
      <c r="C31" s="72">
        <v>25</v>
      </c>
      <c r="D31" s="72"/>
      <c r="E31" s="72"/>
      <c r="F31" s="72">
        <v>25</v>
      </c>
      <c r="G31" s="72"/>
      <c r="H31" s="72"/>
      <c r="I31" s="72"/>
      <c r="J31" s="72"/>
      <c r="K31" s="72"/>
      <c r="L31" s="72">
        <f t="shared" si="0"/>
        <v>1488.0199999999995</v>
      </c>
      <c r="M31" s="64"/>
      <c r="N31" s="64"/>
      <c r="O31" s="64"/>
      <c r="P31" s="64"/>
    </row>
    <row r="32" spans="1:16" ht="15" customHeight="1">
      <c r="A32" s="70">
        <v>42794</v>
      </c>
      <c r="B32" s="71" t="s">
        <v>262</v>
      </c>
      <c r="C32" s="72"/>
      <c r="D32" s="72"/>
      <c r="E32" s="72"/>
      <c r="F32" s="72"/>
      <c r="G32" s="72"/>
      <c r="H32" s="72"/>
      <c r="I32" s="72">
        <v>91.55</v>
      </c>
      <c r="J32" s="72"/>
      <c r="K32" s="72">
        <v>91.55</v>
      </c>
      <c r="L32" s="72">
        <f>L31-K32</f>
        <v>1396.4699999999996</v>
      </c>
      <c r="M32" s="64"/>
      <c r="N32" s="64"/>
      <c r="O32" s="64"/>
      <c r="P32" s="64"/>
    </row>
    <row r="33" spans="1:16" ht="15" customHeight="1">
      <c r="A33" s="70">
        <v>42796</v>
      </c>
      <c r="B33" s="71" t="s">
        <v>263</v>
      </c>
      <c r="C33" s="72">
        <v>66</v>
      </c>
      <c r="D33" s="72"/>
      <c r="E33" s="72"/>
      <c r="F33" s="72">
        <v>66</v>
      </c>
      <c r="G33" s="72"/>
      <c r="H33" s="72"/>
      <c r="I33" s="72"/>
      <c r="J33" s="72"/>
      <c r="K33" s="72"/>
      <c r="L33" s="72">
        <f>L32+C33</f>
        <v>1462.4699999999996</v>
      </c>
      <c r="M33" s="64"/>
      <c r="N33" s="64"/>
      <c r="O33" s="64"/>
      <c r="P33" s="64"/>
    </row>
    <row r="34" spans="1:16" ht="15" customHeight="1">
      <c r="A34" s="70">
        <v>42802</v>
      </c>
      <c r="B34" s="71" t="s">
        <v>264</v>
      </c>
      <c r="C34" s="72"/>
      <c r="D34" s="72"/>
      <c r="E34" s="72"/>
      <c r="F34" s="72"/>
      <c r="G34" s="72"/>
      <c r="H34" s="72"/>
      <c r="I34" s="97">
        <v>549</v>
      </c>
      <c r="J34" s="87"/>
      <c r="K34" s="87">
        <v>549</v>
      </c>
      <c r="L34" s="72">
        <f>L33-K34</f>
        <v>913.46999999999957</v>
      </c>
      <c r="M34" s="64"/>
      <c r="N34" s="64"/>
      <c r="O34" s="64"/>
      <c r="P34" s="64"/>
    </row>
    <row r="35" spans="1:16" ht="15" customHeight="1">
      <c r="A35" s="70">
        <v>42802</v>
      </c>
      <c r="B35" s="71" t="s">
        <v>265</v>
      </c>
      <c r="C35" s="72"/>
      <c r="D35" s="72"/>
      <c r="E35" s="72"/>
      <c r="F35" s="72"/>
      <c r="G35" s="72"/>
      <c r="H35" s="72"/>
      <c r="I35" s="72">
        <v>150</v>
      </c>
      <c r="J35" s="72"/>
      <c r="K35" s="72">
        <v>150</v>
      </c>
      <c r="L35" s="72">
        <f>L34-K35</f>
        <v>763.46999999999957</v>
      </c>
      <c r="M35" s="64"/>
      <c r="N35" s="64"/>
      <c r="O35" s="64"/>
      <c r="P35" s="64"/>
    </row>
    <row r="36" spans="1:16" ht="15" customHeight="1">
      <c r="A36" s="70">
        <v>42803</v>
      </c>
      <c r="B36" s="71" t="s">
        <v>266</v>
      </c>
      <c r="C36" s="72">
        <v>10</v>
      </c>
      <c r="D36" s="72"/>
      <c r="E36" s="72">
        <v>10</v>
      </c>
      <c r="F36" s="72"/>
      <c r="G36" s="72"/>
      <c r="H36" s="72"/>
      <c r="I36" s="72"/>
      <c r="J36" s="72"/>
      <c r="K36" s="72"/>
      <c r="L36" s="72">
        <f>L35+C36</f>
        <v>773.46999999999957</v>
      </c>
      <c r="M36" s="64"/>
      <c r="N36" s="64"/>
      <c r="O36" s="64"/>
      <c r="P36" s="64"/>
    </row>
    <row r="37" spans="1:16" ht="15" customHeight="1">
      <c r="A37" s="70">
        <v>42807</v>
      </c>
      <c r="B37" s="71" t="s">
        <v>267</v>
      </c>
      <c r="C37" s="72">
        <v>40</v>
      </c>
      <c r="D37" s="72"/>
      <c r="E37" s="72"/>
      <c r="F37" s="72">
        <v>40</v>
      </c>
      <c r="G37" s="72"/>
      <c r="H37" s="72"/>
      <c r="I37" s="72"/>
      <c r="J37" s="72"/>
      <c r="K37" s="72"/>
      <c r="L37" s="72">
        <f>L36+C37</f>
        <v>813.46999999999957</v>
      </c>
      <c r="M37" s="64"/>
      <c r="N37" s="64"/>
      <c r="O37" s="64"/>
      <c r="P37" s="64"/>
    </row>
    <row r="38" spans="1:16" ht="15" customHeight="1">
      <c r="A38" s="70">
        <v>42817</v>
      </c>
      <c r="B38" s="71" t="s">
        <v>124</v>
      </c>
      <c r="C38" s="90">
        <v>1895</v>
      </c>
      <c r="D38" s="72"/>
      <c r="E38" s="72"/>
      <c r="F38" s="72">
        <v>1895</v>
      </c>
      <c r="G38" s="72"/>
      <c r="H38" s="72"/>
      <c r="I38" s="72"/>
      <c r="J38" s="72"/>
      <c r="K38" s="72"/>
      <c r="L38" s="72">
        <f>L37+C38</f>
        <v>2708.4699999999993</v>
      </c>
      <c r="M38" s="64"/>
      <c r="N38" s="64"/>
      <c r="O38" s="64"/>
      <c r="P38" s="64"/>
    </row>
    <row r="39" spans="1:16" ht="15" customHeight="1">
      <c r="A39" s="70">
        <v>42817</v>
      </c>
      <c r="B39" s="71" t="s">
        <v>13</v>
      </c>
      <c r="C39" s="72">
        <v>96</v>
      </c>
      <c r="D39" s="72"/>
      <c r="E39" s="72">
        <v>96</v>
      </c>
      <c r="F39" s="72"/>
      <c r="G39" s="72"/>
      <c r="H39" s="72"/>
      <c r="I39" s="72"/>
      <c r="J39" s="72"/>
      <c r="K39" s="72"/>
      <c r="L39" s="72">
        <f>L38+C39</f>
        <v>2804.4699999999993</v>
      </c>
      <c r="M39" s="64"/>
      <c r="N39" s="64"/>
      <c r="O39" s="64"/>
      <c r="P39" s="64"/>
    </row>
    <row r="40" spans="1:16" ht="15" customHeight="1">
      <c r="A40" s="70">
        <v>42824</v>
      </c>
      <c r="B40" s="71" t="s">
        <v>268</v>
      </c>
      <c r="C40" s="72"/>
      <c r="D40" s="72"/>
      <c r="E40" s="72"/>
      <c r="F40" s="72"/>
      <c r="G40" s="72"/>
      <c r="H40" s="72"/>
      <c r="I40" s="72">
        <v>105</v>
      </c>
      <c r="J40" s="72"/>
      <c r="K40" s="72">
        <v>105</v>
      </c>
      <c r="L40" s="72">
        <f>L39-K40</f>
        <v>2699.4699999999993</v>
      </c>
      <c r="M40" s="64"/>
      <c r="N40" s="64"/>
      <c r="O40" s="64"/>
      <c r="P40" s="64"/>
    </row>
    <row r="41" spans="1:16" ht="15" customHeight="1">
      <c r="A41" s="70">
        <v>42824</v>
      </c>
      <c r="B41" s="71" t="s">
        <v>269</v>
      </c>
      <c r="C41" s="72"/>
      <c r="D41" s="72"/>
      <c r="E41" s="72"/>
      <c r="F41" s="72"/>
      <c r="G41" s="72"/>
      <c r="H41" s="72"/>
      <c r="I41" s="72">
        <v>20</v>
      </c>
      <c r="J41" s="72"/>
      <c r="K41" s="72">
        <v>20</v>
      </c>
      <c r="L41" s="72">
        <f>L40-K41</f>
        <v>2679.4699999999993</v>
      </c>
      <c r="M41" s="64"/>
      <c r="N41" s="64"/>
      <c r="O41" s="64"/>
      <c r="P41" s="64"/>
    </row>
    <row r="42" spans="1:16" ht="15" customHeight="1">
      <c r="A42" s="70">
        <v>42835</v>
      </c>
      <c r="B42" s="71" t="s">
        <v>270</v>
      </c>
      <c r="C42" s="72">
        <v>50</v>
      </c>
      <c r="D42" s="72"/>
      <c r="E42" s="72"/>
      <c r="F42" s="72">
        <v>50</v>
      </c>
      <c r="G42" s="72"/>
      <c r="H42" s="72"/>
      <c r="I42" s="72"/>
      <c r="J42" s="72"/>
      <c r="K42" s="72"/>
      <c r="L42" s="72">
        <f>L41+C42</f>
        <v>2729.4699999999993</v>
      </c>
      <c r="M42" s="64"/>
      <c r="N42" s="64"/>
      <c r="O42" s="64"/>
      <c r="P42" s="64"/>
    </row>
    <row r="43" spans="1:16" ht="15" customHeight="1">
      <c r="A43" s="70">
        <v>42846</v>
      </c>
      <c r="B43" s="71" t="s">
        <v>124</v>
      </c>
      <c r="C43" s="90">
        <v>1260</v>
      </c>
      <c r="D43" s="72"/>
      <c r="E43" s="72"/>
      <c r="F43" s="72">
        <v>1260</v>
      </c>
      <c r="G43" s="72"/>
      <c r="H43" s="72"/>
      <c r="I43" s="72"/>
      <c r="J43" s="72"/>
      <c r="K43" s="72"/>
      <c r="L43" s="72">
        <f>L42+C43</f>
        <v>3989.4699999999993</v>
      </c>
      <c r="M43" s="64"/>
      <c r="N43" s="64"/>
      <c r="O43" s="64"/>
      <c r="P43" s="64"/>
    </row>
    <row r="44" spans="1:16" ht="15" customHeight="1">
      <c r="A44" s="70">
        <v>42846</v>
      </c>
      <c r="B44" s="71" t="s">
        <v>271</v>
      </c>
      <c r="C44" s="72">
        <v>72</v>
      </c>
      <c r="D44" s="72"/>
      <c r="E44" s="72"/>
      <c r="F44" s="72">
        <v>72</v>
      </c>
      <c r="G44" s="72"/>
      <c r="H44" s="72"/>
      <c r="I44" s="72"/>
      <c r="J44" s="72"/>
      <c r="K44" s="72"/>
      <c r="L44" s="72">
        <f>L43+C44</f>
        <v>4061.4699999999993</v>
      </c>
      <c r="M44" s="64"/>
      <c r="N44" s="64"/>
      <c r="O44" s="64"/>
      <c r="P44" s="64"/>
    </row>
    <row r="45" spans="1:16" ht="15" customHeight="1">
      <c r="A45" s="70">
        <v>42863</v>
      </c>
      <c r="B45" s="71" t="s">
        <v>272</v>
      </c>
      <c r="C45" s="72">
        <v>42</v>
      </c>
      <c r="D45" s="72"/>
      <c r="E45" s="72"/>
      <c r="F45" s="72">
        <v>42</v>
      </c>
      <c r="G45" s="72"/>
      <c r="H45" s="72"/>
      <c r="I45" s="72"/>
      <c r="J45" s="72"/>
      <c r="K45" s="72"/>
      <c r="L45" s="72">
        <f>L44+C45</f>
        <v>4103.4699999999993</v>
      </c>
      <c r="M45" s="64"/>
      <c r="N45" s="64"/>
      <c r="O45" s="64"/>
      <c r="P45" s="64"/>
    </row>
    <row r="46" spans="1:16" ht="15" customHeight="1">
      <c r="A46" s="70">
        <v>42866</v>
      </c>
      <c r="B46" s="71" t="s">
        <v>273</v>
      </c>
      <c r="C46" s="72"/>
      <c r="D46" s="72"/>
      <c r="E46" s="72"/>
      <c r="F46" s="72"/>
      <c r="G46" s="72"/>
      <c r="H46" s="72"/>
      <c r="I46" s="90">
        <v>270</v>
      </c>
      <c r="J46" s="72"/>
      <c r="K46" s="72">
        <v>270</v>
      </c>
      <c r="L46" s="72">
        <f>L45-I46</f>
        <v>3833.4699999999993</v>
      </c>
      <c r="M46" s="64"/>
      <c r="N46" s="64"/>
      <c r="O46" s="64"/>
      <c r="P46" s="64"/>
    </row>
    <row r="47" spans="1:16" ht="15" customHeight="1">
      <c r="A47" s="70">
        <v>42867</v>
      </c>
      <c r="B47" s="71" t="s">
        <v>274</v>
      </c>
      <c r="C47" s="72">
        <v>200</v>
      </c>
      <c r="D47" s="72"/>
      <c r="E47" s="72"/>
      <c r="F47" s="72">
        <v>200</v>
      </c>
      <c r="G47" s="72"/>
      <c r="H47" s="72"/>
      <c r="I47" s="72"/>
      <c r="J47" s="72"/>
      <c r="K47" s="72"/>
      <c r="L47" s="72">
        <f>L46+C47</f>
        <v>4033.4699999999993</v>
      </c>
      <c r="M47" s="64"/>
      <c r="N47" s="64"/>
      <c r="O47" s="64"/>
      <c r="P47" s="64"/>
    </row>
    <row r="48" spans="1:16" ht="15" customHeight="1">
      <c r="A48" s="70">
        <v>42872</v>
      </c>
      <c r="B48" s="71" t="s">
        <v>275</v>
      </c>
      <c r="C48" s="72"/>
      <c r="D48" s="72"/>
      <c r="E48" s="72"/>
      <c r="F48" s="72"/>
      <c r="G48" s="72"/>
      <c r="H48" s="72"/>
      <c r="I48" s="72">
        <v>30</v>
      </c>
      <c r="J48" s="72"/>
      <c r="K48" s="72">
        <v>30</v>
      </c>
      <c r="L48" s="72">
        <f>L47-I48</f>
        <v>4003.4699999999993</v>
      </c>
      <c r="M48" s="64"/>
      <c r="N48" s="64"/>
      <c r="O48" s="64"/>
      <c r="P48" s="64"/>
    </row>
    <row r="49" spans="1:16" ht="15" customHeight="1">
      <c r="A49" s="70">
        <v>42873</v>
      </c>
      <c r="B49" s="71" t="s">
        <v>276</v>
      </c>
      <c r="C49" s="72">
        <v>15</v>
      </c>
      <c r="D49" s="72"/>
      <c r="E49" s="72"/>
      <c r="F49" s="72">
        <v>15</v>
      </c>
      <c r="G49" s="72"/>
      <c r="H49" s="72"/>
      <c r="I49" s="72"/>
      <c r="J49" s="72"/>
      <c r="K49" s="72"/>
      <c r="L49" s="72">
        <f>L48+C49</f>
        <v>4018.4699999999993</v>
      </c>
      <c r="M49" s="64"/>
      <c r="N49" s="64"/>
      <c r="O49" s="64"/>
      <c r="P49" s="64"/>
    </row>
    <row r="50" spans="1:16" ht="15" customHeight="1">
      <c r="A50" s="70">
        <v>42873</v>
      </c>
      <c r="B50" s="71" t="s">
        <v>277</v>
      </c>
      <c r="C50" s="72"/>
      <c r="D50" s="72"/>
      <c r="E50" s="72"/>
      <c r="F50" s="72"/>
      <c r="G50" s="72"/>
      <c r="H50" s="72"/>
      <c r="I50" s="90">
        <v>432</v>
      </c>
      <c r="J50" s="72"/>
      <c r="K50" s="72">
        <v>432</v>
      </c>
      <c r="L50" s="72">
        <f>L49-I50</f>
        <v>3586.4699999999993</v>
      </c>
      <c r="M50" s="64"/>
      <c r="N50" s="64"/>
      <c r="O50" s="64"/>
      <c r="P50" s="64"/>
    </row>
    <row r="51" spans="1:16" ht="15" customHeight="1">
      <c r="A51" s="70">
        <v>42893</v>
      </c>
      <c r="B51" s="71" t="s">
        <v>278</v>
      </c>
      <c r="C51" s="72"/>
      <c r="D51" s="72"/>
      <c r="E51" s="72"/>
      <c r="F51" s="72"/>
      <c r="G51" s="72"/>
      <c r="H51" s="72"/>
      <c r="I51" s="72">
        <v>240</v>
      </c>
      <c r="J51" s="72"/>
      <c r="K51" s="72">
        <v>240</v>
      </c>
      <c r="L51" s="72">
        <f>L50-I51</f>
        <v>3346.4699999999993</v>
      </c>
      <c r="M51" s="64"/>
      <c r="N51" s="64"/>
      <c r="O51" s="64"/>
      <c r="P51" s="64"/>
    </row>
    <row r="52" spans="1:16" ht="15" customHeight="1">
      <c r="A52" s="70">
        <v>42929</v>
      </c>
      <c r="B52" s="71" t="s">
        <v>279</v>
      </c>
      <c r="C52" s="72">
        <v>194</v>
      </c>
      <c r="D52" s="72"/>
      <c r="E52" s="72"/>
      <c r="F52" s="72">
        <v>194</v>
      </c>
      <c r="G52" s="72"/>
      <c r="H52" s="72"/>
      <c r="I52" s="72"/>
      <c r="J52" s="72"/>
      <c r="K52" s="72"/>
      <c r="L52" s="72">
        <f t="shared" ref="L52:L58" si="1">L51+C52</f>
        <v>3540.4699999999993</v>
      </c>
      <c r="M52" s="64"/>
      <c r="N52" s="64"/>
      <c r="O52" s="64"/>
      <c r="P52" s="64"/>
    </row>
    <row r="53" spans="1:16" ht="15" customHeight="1">
      <c r="A53" s="70">
        <v>42937</v>
      </c>
      <c r="B53" s="71" t="s">
        <v>280</v>
      </c>
      <c r="C53" s="72">
        <v>30</v>
      </c>
      <c r="D53" s="72"/>
      <c r="E53" s="72"/>
      <c r="F53" s="72">
        <v>30</v>
      </c>
      <c r="G53" s="72"/>
      <c r="H53" s="72"/>
      <c r="I53" s="72"/>
      <c r="J53" s="72"/>
      <c r="K53" s="72"/>
      <c r="L53" s="72">
        <f t="shared" si="1"/>
        <v>3570.4699999999993</v>
      </c>
      <c r="M53" s="64"/>
      <c r="N53" s="64"/>
      <c r="O53" s="64"/>
      <c r="P53" s="64"/>
    </row>
    <row r="54" spans="1:16" ht="15" customHeight="1">
      <c r="A54" s="70">
        <v>42937</v>
      </c>
      <c r="B54" s="71" t="s">
        <v>281</v>
      </c>
      <c r="C54" s="72">
        <v>90</v>
      </c>
      <c r="D54" s="72"/>
      <c r="E54" s="72"/>
      <c r="F54" s="72">
        <v>90</v>
      </c>
      <c r="G54" s="72"/>
      <c r="H54" s="72"/>
      <c r="I54" s="72"/>
      <c r="J54" s="72"/>
      <c r="K54" s="72"/>
      <c r="L54" s="72">
        <f t="shared" si="1"/>
        <v>3660.4699999999993</v>
      </c>
      <c r="M54" s="64"/>
      <c r="N54" s="64"/>
      <c r="O54" s="64"/>
      <c r="P54" s="64"/>
    </row>
    <row r="55" spans="1:16" ht="15" customHeight="1">
      <c r="A55" s="70">
        <v>42945</v>
      </c>
      <c r="B55" s="71" t="s">
        <v>282</v>
      </c>
      <c r="C55" s="72">
        <v>30</v>
      </c>
      <c r="D55" s="72"/>
      <c r="E55" s="72"/>
      <c r="F55" s="72">
        <v>30</v>
      </c>
      <c r="G55" s="72"/>
      <c r="H55" s="72"/>
      <c r="I55" s="72"/>
      <c r="J55" s="72"/>
      <c r="K55" s="72"/>
      <c r="L55" s="72">
        <f t="shared" si="1"/>
        <v>3690.4699999999993</v>
      </c>
      <c r="M55" s="64"/>
      <c r="N55" s="64"/>
      <c r="O55" s="64"/>
      <c r="P55" s="64"/>
    </row>
    <row r="56" spans="1:16" ht="15" customHeight="1">
      <c r="A56" s="70">
        <v>42926</v>
      </c>
      <c r="B56" s="71" t="s">
        <v>283</v>
      </c>
      <c r="C56" s="72">
        <v>30</v>
      </c>
      <c r="D56" s="72"/>
      <c r="E56" s="72"/>
      <c r="F56" s="72">
        <v>30</v>
      </c>
      <c r="G56" s="72"/>
      <c r="H56" s="72"/>
      <c r="I56" s="72"/>
      <c r="J56" s="72"/>
      <c r="K56" s="72"/>
      <c r="L56" s="72">
        <f t="shared" si="1"/>
        <v>3720.4699999999993</v>
      </c>
      <c r="M56" s="64"/>
      <c r="N56" s="64"/>
      <c r="O56" s="64"/>
      <c r="P56" s="64"/>
    </row>
    <row r="57" spans="1:16" ht="15" customHeight="1">
      <c r="A57" s="74" t="s">
        <v>284</v>
      </c>
      <c r="B57" s="71" t="s">
        <v>285</v>
      </c>
      <c r="C57" s="72">
        <v>50</v>
      </c>
      <c r="D57" s="72">
        <v>50</v>
      </c>
      <c r="E57" s="72"/>
      <c r="F57" s="72"/>
      <c r="G57" s="72"/>
      <c r="H57" s="72"/>
      <c r="I57" s="72"/>
      <c r="J57" s="72"/>
      <c r="K57" s="72"/>
      <c r="L57" s="72">
        <f t="shared" si="1"/>
        <v>3770.4699999999993</v>
      </c>
      <c r="M57" s="64"/>
      <c r="N57" s="64"/>
      <c r="O57" s="64"/>
      <c r="P57" s="64"/>
    </row>
    <row r="58" spans="1:16" ht="15" customHeight="1">
      <c r="A58" s="70">
        <v>42928</v>
      </c>
      <c r="B58" s="71" t="s">
        <v>286</v>
      </c>
      <c r="C58" s="72">
        <v>164</v>
      </c>
      <c r="D58" s="72"/>
      <c r="E58" s="72"/>
      <c r="F58" s="72">
        <v>164</v>
      </c>
      <c r="G58" s="72"/>
      <c r="H58" s="72"/>
      <c r="I58" s="72"/>
      <c r="J58" s="72"/>
      <c r="K58" s="72"/>
      <c r="L58" s="72">
        <f t="shared" si="1"/>
        <v>3934.4699999999993</v>
      </c>
      <c r="M58" s="64"/>
      <c r="N58" s="64"/>
      <c r="O58" s="64"/>
      <c r="P58" s="64"/>
    </row>
    <row r="59" spans="1:16" ht="15" customHeight="1">
      <c r="A59" s="70">
        <v>42929</v>
      </c>
      <c r="B59" s="71" t="s">
        <v>287</v>
      </c>
      <c r="C59" s="72"/>
      <c r="D59" s="72"/>
      <c r="E59" s="72"/>
      <c r="F59" s="72"/>
      <c r="G59" s="72"/>
      <c r="H59" s="72"/>
      <c r="I59" s="72">
        <v>240</v>
      </c>
      <c r="J59" s="72"/>
      <c r="K59" s="72">
        <v>240</v>
      </c>
      <c r="L59" s="72">
        <f>L58-I59</f>
        <v>3694.4699999999993</v>
      </c>
      <c r="M59" s="64"/>
      <c r="N59" s="64"/>
      <c r="O59" s="64"/>
      <c r="P59" s="64"/>
    </row>
    <row r="60" spans="1:16" ht="15" customHeight="1">
      <c r="A60" s="70">
        <v>42929</v>
      </c>
      <c r="B60" s="71" t="s">
        <v>288</v>
      </c>
      <c r="C60" s="72">
        <v>99</v>
      </c>
      <c r="D60" s="72"/>
      <c r="E60" s="72"/>
      <c r="F60" s="72">
        <v>99</v>
      </c>
      <c r="G60" s="72"/>
      <c r="H60" s="72"/>
      <c r="I60" s="72"/>
      <c r="J60" s="72"/>
      <c r="K60" s="72"/>
      <c r="L60" s="72">
        <f>L59+C60</f>
        <v>3793.4699999999993</v>
      </c>
      <c r="M60" s="64"/>
      <c r="N60" s="64"/>
      <c r="O60" s="64"/>
      <c r="P60" s="64"/>
    </row>
    <row r="61" spans="1:16" ht="15" customHeight="1">
      <c r="A61" s="70">
        <v>42934</v>
      </c>
      <c r="B61" s="71" t="s">
        <v>289</v>
      </c>
      <c r="C61" s="72">
        <v>87</v>
      </c>
      <c r="D61" s="72"/>
      <c r="E61" s="72"/>
      <c r="F61" s="72">
        <v>87</v>
      </c>
      <c r="G61" s="72"/>
      <c r="H61" s="72"/>
      <c r="I61" s="72"/>
      <c r="J61" s="72"/>
      <c r="K61" s="72"/>
      <c r="L61" s="72">
        <f>L60+C61</f>
        <v>3880.4699999999993</v>
      </c>
      <c r="M61" s="64"/>
      <c r="N61" s="64"/>
      <c r="O61" s="64"/>
      <c r="P61" s="64"/>
    </row>
    <row r="62" spans="1:16" ht="15" customHeight="1">
      <c r="A62" s="70">
        <v>42934</v>
      </c>
      <c r="B62" s="71" t="s">
        <v>290</v>
      </c>
      <c r="C62" s="72">
        <v>87</v>
      </c>
      <c r="D62" s="72"/>
      <c r="E62" s="72"/>
      <c r="F62" s="72">
        <v>87</v>
      </c>
      <c r="G62" s="72"/>
      <c r="H62" s="72"/>
      <c r="I62" s="72"/>
      <c r="J62" s="72"/>
      <c r="K62" s="98" t="s">
        <v>20</v>
      </c>
      <c r="L62" s="72">
        <f>L61+C62</f>
        <v>3967.4699999999993</v>
      </c>
      <c r="M62" s="64"/>
      <c r="N62" s="64"/>
      <c r="O62" s="64"/>
      <c r="P62" s="64"/>
    </row>
    <row r="63" spans="1:16" ht="15" customHeight="1">
      <c r="A63" s="70">
        <v>42934</v>
      </c>
      <c r="B63" s="71" t="s">
        <v>291</v>
      </c>
      <c r="C63" s="72"/>
      <c r="D63" s="72"/>
      <c r="E63" s="72"/>
      <c r="F63" s="72"/>
      <c r="G63" s="72"/>
      <c r="H63" s="72"/>
      <c r="I63" s="72">
        <v>60</v>
      </c>
      <c r="J63" s="72"/>
      <c r="K63" s="72">
        <v>60</v>
      </c>
      <c r="L63" s="72">
        <f>L62-I63</f>
        <v>3907.4699999999993</v>
      </c>
      <c r="M63" s="64"/>
      <c r="N63" s="64"/>
      <c r="O63" s="64"/>
      <c r="P63" s="64"/>
    </row>
    <row r="64" spans="1:16" ht="15" customHeight="1">
      <c r="A64" s="70">
        <v>42941</v>
      </c>
      <c r="B64" s="71" t="s">
        <v>292</v>
      </c>
      <c r="C64" s="72"/>
      <c r="D64" s="72"/>
      <c r="E64" s="72"/>
      <c r="F64" s="72"/>
      <c r="G64" s="72"/>
      <c r="H64" s="72"/>
      <c r="I64" s="72">
        <v>850</v>
      </c>
      <c r="J64" s="72"/>
      <c r="K64" s="72">
        <v>850</v>
      </c>
      <c r="L64" s="72">
        <f>L63-I64</f>
        <v>3057.4699999999993</v>
      </c>
      <c r="M64" s="64"/>
      <c r="N64" s="64"/>
      <c r="O64" s="64"/>
      <c r="P64" s="64"/>
    </row>
    <row r="65" spans="1:16" ht="15" customHeight="1">
      <c r="A65" s="70">
        <v>42941</v>
      </c>
      <c r="B65" s="71" t="s">
        <v>293</v>
      </c>
      <c r="C65" s="72">
        <v>2881</v>
      </c>
      <c r="D65" s="72"/>
      <c r="E65" s="72"/>
      <c r="F65" s="72">
        <v>2881</v>
      </c>
      <c r="G65" s="72"/>
      <c r="H65" s="72"/>
      <c r="I65" s="72"/>
      <c r="J65" s="72"/>
      <c r="K65" s="72"/>
      <c r="L65" s="72">
        <f>L64+C65</f>
        <v>5938.4699999999993</v>
      </c>
      <c r="M65" s="64"/>
      <c r="N65" s="64"/>
      <c r="O65" s="64"/>
      <c r="P65" s="64"/>
    </row>
    <row r="66" spans="1:16" ht="15" customHeight="1">
      <c r="A66" s="70">
        <v>42948</v>
      </c>
      <c r="B66" s="71" t="s">
        <v>294</v>
      </c>
      <c r="C66" s="72"/>
      <c r="D66" s="72"/>
      <c r="E66" s="72"/>
      <c r="F66" s="72"/>
      <c r="G66" s="99"/>
      <c r="H66" s="99"/>
      <c r="I66" s="72">
        <v>84.7</v>
      </c>
      <c r="J66" s="72"/>
      <c r="K66" s="72">
        <v>84.7</v>
      </c>
      <c r="L66" s="72">
        <f>L65-I66</f>
        <v>5853.7699999999995</v>
      </c>
      <c r="M66" s="64"/>
      <c r="N66" s="64"/>
      <c r="O66" s="64"/>
      <c r="P66" s="64"/>
    </row>
    <row r="67" spans="1:16" ht="15" customHeight="1">
      <c r="A67" s="70">
        <v>42954</v>
      </c>
      <c r="B67" s="71" t="s">
        <v>295</v>
      </c>
      <c r="C67" s="72">
        <v>20</v>
      </c>
      <c r="D67" s="72">
        <v>20</v>
      </c>
      <c r="E67" s="72"/>
      <c r="F67" s="72"/>
      <c r="G67" s="72"/>
      <c r="H67" s="72"/>
      <c r="I67" s="72"/>
      <c r="J67" s="72"/>
      <c r="K67" s="72"/>
      <c r="L67" s="72">
        <f>L66+C67</f>
        <v>5873.7699999999995</v>
      </c>
      <c r="M67" s="64"/>
      <c r="N67" s="64"/>
      <c r="O67" s="64"/>
      <c r="P67" s="64"/>
    </row>
    <row r="68" spans="1:16" ht="15" customHeight="1">
      <c r="A68" s="70">
        <v>42955</v>
      </c>
      <c r="B68" s="71" t="s">
        <v>296</v>
      </c>
      <c r="C68" s="72"/>
      <c r="D68" s="72"/>
      <c r="E68" s="72"/>
      <c r="F68" s="100"/>
      <c r="G68" s="72"/>
      <c r="H68" s="72"/>
      <c r="I68" s="72">
        <v>192</v>
      </c>
      <c r="J68" s="72"/>
      <c r="K68" s="72">
        <v>192</v>
      </c>
      <c r="L68" s="72">
        <f>L67-I68</f>
        <v>5681.7699999999995</v>
      </c>
      <c r="M68" s="64"/>
      <c r="N68" s="64"/>
      <c r="O68" s="64"/>
      <c r="P68" s="64"/>
    </row>
    <row r="69" spans="1:16" ht="15" customHeight="1">
      <c r="A69" s="70">
        <v>42955</v>
      </c>
      <c r="B69" s="71" t="s">
        <v>297</v>
      </c>
      <c r="C69" s="72"/>
      <c r="D69" s="72"/>
      <c r="E69" s="72"/>
      <c r="F69" s="98" t="s">
        <v>20</v>
      </c>
      <c r="G69" s="72"/>
      <c r="H69" s="72"/>
      <c r="I69" s="72">
        <v>234</v>
      </c>
      <c r="J69" s="72"/>
      <c r="K69" s="72">
        <v>234</v>
      </c>
      <c r="L69" s="72">
        <f>L68-I69</f>
        <v>5447.7699999999995</v>
      </c>
      <c r="M69" s="64"/>
      <c r="N69" s="64"/>
      <c r="O69" s="64"/>
      <c r="P69" s="64"/>
    </row>
    <row r="70" spans="1:16" ht="15" customHeight="1">
      <c r="A70" s="70">
        <v>42955</v>
      </c>
      <c r="B70" s="71" t="s">
        <v>298</v>
      </c>
      <c r="C70" s="72"/>
      <c r="D70" s="72"/>
      <c r="E70" s="72"/>
      <c r="F70" s="100"/>
      <c r="G70" s="72"/>
      <c r="H70" s="72"/>
      <c r="I70" s="72">
        <v>797.5</v>
      </c>
      <c r="J70" s="72"/>
      <c r="K70" s="72">
        <v>797.5</v>
      </c>
      <c r="L70" s="72">
        <f>L69-I70</f>
        <v>4650.2699999999995</v>
      </c>
      <c r="M70" s="64"/>
      <c r="N70" s="64"/>
      <c r="O70" s="64"/>
      <c r="P70" s="64"/>
    </row>
    <row r="71" spans="1:16" ht="15" customHeight="1">
      <c r="A71" s="70">
        <v>42963</v>
      </c>
      <c r="B71" s="71" t="s">
        <v>299</v>
      </c>
      <c r="C71" s="72">
        <v>66.84</v>
      </c>
      <c r="D71" s="72"/>
      <c r="E71" s="72"/>
      <c r="F71" s="72">
        <v>66.84</v>
      </c>
      <c r="G71" s="72"/>
      <c r="H71" s="72"/>
      <c r="I71" s="72"/>
      <c r="J71" s="72"/>
      <c r="K71" s="72"/>
      <c r="L71" s="72">
        <f>L70+C71</f>
        <v>4717.1099999999997</v>
      </c>
      <c r="M71" s="64"/>
      <c r="N71" s="64"/>
      <c r="O71" s="64"/>
      <c r="P71" s="64"/>
    </row>
    <row r="72" spans="1:16" ht="15" customHeight="1">
      <c r="A72" s="70">
        <v>42968</v>
      </c>
      <c r="B72" s="71" t="s">
        <v>300</v>
      </c>
      <c r="C72" s="72"/>
      <c r="D72" s="72"/>
      <c r="E72" s="72"/>
      <c r="F72" s="98" t="s">
        <v>20</v>
      </c>
      <c r="G72" s="72"/>
      <c r="H72" s="72"/>
      <c r="I72" s="72">
        <v>668.4</v>
      </c>
      <c r="J72" s="72"/>
      <c r="K72" s="72">
        <v>668.4</v>
      </c>
      <c r="L72" s="72">
        <f>L71-I72</f>
        <v>4048.7099999999996</v>
      </c>
      <c r="M72" s="64"/>
      <c r="N72" s="64"/>
      <c r="O72" s="64"/>
      <c r="P72" s="64"/>
    </row>
    <row r="73" spans="1:16" ht="15" customHeight="1">
      <c r="A73" s="70">
        <v>42970</v>
      </c>
      <c r="B73" s="71" t="s">
        <v>301</v>
      </c>
      <c r="C73" s="72"/>
      <c r="D73" s="72"/>
      <c r="E73" s="72"/>
      <c r="F73" s="72"/>
      <c r="G73" s="72"/>
      <c r="H73" s="72"/>
      <c r="I73" s="72">
        <v>300</v>
      </c>
      <c r="J73" s="72"/>
      <c r="K73" s="72">
        <v>300</v>
      </c>
      <c r="L73" s="72">
        <f>L72-I73</f>
        <v>3748.7099999999996</v>
      </c>
      <c r="M73" s="64"/>
      <c r="N73" s="64"/>
      <c r="O73" s="64"/>
      <c r="P73" s="64"/>
    </row>
    <row r="74" spans="1:16" ht="15" customHeight="1">
      <c r="A74" s="70">
        <v>43026</v>
      </c>
      <c r="B74" s="71" t="s">
        <v>302</v>
      </c>
      <c r="C74" s="72"/>
      <c r="D74" s="72"/>
      <c r="E74" s="72"/>
      <c r="F74" s="98" t="s">
        <v>20</v>
      </c>
      <c r="G74" s="72"/>
      <c r="H74" s="72"/>
      <c r="I74" s="101">
        <v>2050</v>
      </c>
      <c r="J74" s="72"/>
      <c r="K74" s="72">
        <v>2050</v>
      </c>
      <c r="L74" s="72">
        <f>L73-K74</f>
        <v>1698.7099999999996</v>
      </c>
      <c r="M74" s="64"/>
      <c r="N74" s="64"/>
      <c r="O74" s="64"/>
      <c r="P74" s="64"/>
    </row>
    <row r="75" spans="1:16" ht="15" customHeight="1">
      <c r="A75" s="70">
        <v>42993</v>
      </c>
      <c r="B75" s="71" t="s">
        <v>303</v>
      </c>
      <c r="C75" s="72">
        <v>50</v>
      </c>
      <c r="D75" s="72">
        <v>50</v>
      </c>
      <c r="E75" s="72"/>
      <c r="F75" s="72"/>
      <c r="G75" s="72"/>
      <c r="H75" s="72"/>
      <c r="I75" s="72"/>
      <c r="J75" s="72"/>
      <c r="K75" s="72"/>
      <c r="L75" s="72">
        <f>L74+C75</f>
        <v>1748.7099999999996</v>
      </c>
      <c r="M75" s="64"/>
      <c r="N75" s="64"/>
      <c r="O75" s="64"/>
      <c r="P75" s="64"/>
    </row>
    <row r="76" spans="1:16" ht="15" customHeight="1">
      <c r="A76" s="70">
        <v>43026</v>
      </c>
      <c r="B76" s="71" t="s">
        <v>304</v>
      </c>
      <c r="C76" s="72"/>
      <c r="D76" s="72"/>
      <c r="E76" s="72"/>
      <c r="F76" s="72"/>
      <c r="G76" s="72"/>
      <c r="H76" s="72"/>
      <c r="I76" s="101">
        <v>260</v>
      </c>
      <c r="J76" s="72"/>
      <c r="K76" s="72">
        <v>260</v>
      </c>
      <c r="L76" s="72">
        <f>L75-I76</f>
        <v>1488.7099999999996</v>
      </c>
      <c r="M76" s="64"/>
      <c r="N76" s="64"/>
      <c r="O76" s="64"/>
      <c r="P76" s="64"/>
    </row>
    <row r="77" spans="1:16" ht="15" customHeight="1">
      <c r="A77" s="70">
        <v>43010</v>
      </c>
      <c r="B77" s="71" t="s">
        <v>305</v>
      </c>
      <c r="C77" s="72"/>
      <c r="D77" s="72"/>
      <c r="E77" s="72"/>
      <c r="F77" s="72"/>
      <c r="G77" s="72"/>
      <c r="H77" s="72"/>
      <c r="I77" s="101">
        <v>450</v>
      </c>
      <c r="J77" s="72"/>
      <c r="K77" s="72">
        <v>450</v>
      </c>
      <c r="L77" s="72">
        <f>L76-I77</f>
        <v>1038.7099999999996</v>
      </c>
      <c r="M77" s="64"/>
      <c r="N77" s="64"/>
      <c r="O77" s="64"/>
      <c r="P77" s="64"/>
    </row>
    <row r="78" spans="1:16" ht="15" customHeight="1">
      <c r="A78" s="70">
        <v>43010</v>
      </c>
      <c r="B78" s="71" t="s">
        <v>253</v>
      </c>
      <c r="C78" s="72"/>
      <c r="D78" s="72"/>
      <c r="E78" s="72"/>
      <c r="F78" s="72"/>
      <c r="G78" s="72"/>
      <c r="H78" s="72"/>
      <c r="I78" s="101">
        <v>103</v>
      </c>
      <c r="J78" s="72"/>
      <c r="K78" s="72">
        <v>103</v>
      </c>
      <c r="L78" s="72">
        <f>L77-I78</f>
        <v>935.70999999999958</v>
      </c>
      <c r="M78" s="64"/>
      <c r="N78" s="64"/>
      <c r="O78" s="64"/>
      <c r="P78" s="64"/>
    </row>
    <row r="79" spans="1:16" ht="15" customHeight="1">
      <c r="A79" s="70">
        <v>75885</v>
      </c>
      <c r="B79" s="71" t="s">
        <v>306</v>
      </c>
      <c r="C79" s="72"/>
      <c r="D79" s="72"/>
      <c r="E79" s="72"/>
      <c r="F79" s="72"/>
      <c r="G79" s="72"/>
      <c r="H79" s="72"/>
      <c r="I79" s="101">
        <v>61.75</v>
      </c>
      <c r="J79" s="72"/>
      <c r="K79" s="72">
        <v>61.75</v>
      </c>
      <c r="L79" s="72">
        <f>L78-I79</f>
        <v>873.95999999999958</v>
      </c>
      <c r="M79" s="64"/>
      <c r="N79" s="64"/>
      <c r="O79" s="64"/>
      <c r="P79" s="64"/>
    </row>
    <row r="80" spans="1:16" ht="15" customHeight="1">
      <c r="A80" s="70">
        <v>43007</v>
      </c>
      <c r="B80" s="71" t="s">
        <v>307</v>
      </c>
      <c r="C80" s="72">
        <v>150</v>
      </c>
      <c r="D80" s="72"/>
      <c r="E80" s="72"/>
      <c r="F80" s="72">
        <v>150</v>
      </c>
      <c r="G80" s="72"/>
      <c r="H80" s="72"/>
      <c r="I80" s="72"/>
      <c r="J80" s="72"/>
      <c r="K80" s="72"/>
      <c r="L80" s="72">
        <f>L79+C80</f>
        <v>1023.9599999999996</v>
      </c>
      <c r="M80" s="64"/>
      <c r="N80" s="64"/>
      <c r="O80" s="64"/>
      <c r="P80" s="64"/>
    </row>
    <row r="81" spans="1:16" ht="15" customHeight="1">
      <c r="A81" s="70">
        <v>43007</v>
      </c>
      <c r="B81" s="71" t="s">
        <v>308</v>
      </c>
      <c r="C81" s="72">
        <v>5</v>
      </c>
      <c r="D81" s="72"/>
      <c r="E81" s="72"/>
      <c r="F81" s="72">
        <v>5</v>
      </c>
      <c r="G81" s="72"/>
      <c r="H81" s="72"/>
      <c r="I81" s="72"/>
      <c r="J81" s="72"/>
      <c r="K81" s="72"/>
      <c r="L81" s="72">
        <f>L80+C81</f>
        <v>1028.9599999999996</v>
      </c>
      <c r="M81" s="64"/>
      <c r="N81" s="64"/>
      <c r="O81" s="64"/>
      <c r="P81" s="64"/>
    </row>
    <row r="82" spans="1:16" ht="15" customHeight="1">
      <c r="A82" s="70">
        <v>75869</v>
      </c>
      <c r="B82" s="71" t="s">
        <v>309</v>
      </c>
      <c r="C82" s="72"/>
      <c r="D82" s="72"/>
      <c r="E82" s="72"/>
      <c r="F82" s="72"/>
      <c r="G82" s="72"/>
      <c r="H82" s="72"/>
      <c r="I82" s="72">
        <v>346.66</v>
      </c>
      <c r="J82" s="72"/>
      <c r="K82" s="72">
        <v>346.66</v>
      </c>
      <c r="L82" s="72">
        <f>L81-I82</f>
        <v>682.2999999999995</v>
      </c>
      <c r="M82" s="64"/>
      <c r="N82" s="64"/>
      <c r="O82" s="64"/>
      <c r="P82" s="64"/>
    </row>
    <row r="83" spans="1:16" ht="15" customHeight="1">
      <c r="A83" s="70"/>
      <c r="B83" s="71" t="s">
        <v>310</v>
      </c>
      <c r="C83" s="72">
        <v>70</v>
      </c>
      <c r="D83" s="72"/>
      <c r="E83" s="72">
        <v>70</v>
      </c>
      <c r="F83" s="72"/>
      <c r="G83" s="72"/>
      <c r="H83" s="72"/>
      <c r="I83" s="72"/>
      <c r="J83" s="72"/>
      <c r="K83" s="72"/>
      <c r="L83" s="72">
        <f>L82+C83</f>
        <v>752.2999999999995</v>
      </c>
      <c r="M83" s="64"/>
      <c r="N83" s="64"/>
      <c r="O83" s="64"/>
      <c r="P83" s="64"/>
    </row>
    <row r="84" spans="1:16" ht="15" customHeight="1">
      <c r="A84" s="70"/>
      <c r="B84" s="71" t="s">
        <v>311</v>
      </c>
      <c r="C84" s="72">
        <v>180</v>
      </c>
      <c r="D84" s="72"/>
      <c r="E84" s="72"/>
      <c r="F84" s="72">
        <v>180</v>
      </c>
      <c r="G84" s="72"/>
      <c r="H84" s="72"/>
      <c r="I84" s="72"/>
      <c r="J84" s="72"/>
      <c r="K84" s="72"/>
      <c r="L84" s="72">
        <f>L83+C84</f>
        <v>932.2999999999995</v>
      </c>
      <c r="M84" s="64"/>
      <c r="N84" s="64"/>
      <c r="O84" s="64"/>
      <c r="P84" s="64"/>
    </row>
    <row r="85" spans="1:16" ht="15" customHeight="1">
      <c r="A85" s="70">
        <v>42996</v>
      </c>
      <c r="B85" s="71" t="s">
        <v>312</v>
      </c>
      <c r="C85" s="72">
        <v>7</v>
      </c>
      <c r="D85" s="102"/>
      <c r="E85" s="102"/>
      <c r="F85" s="102">
        <v>7</v>
      </c>
      <c r="G85" s="72"/>
      <c r="H85" s="72"/>
      <c r="I85" s="72"/>
      <c r="J85" s="72"/>
      <c r="K85" s="72"/>
      <c r="L85" s="72">
        <f>L84+C85</f>
        <v>939.2999999999995</v>
      </c>
      <c r="M85" s="64"/>
      <c r="N85" s="64"/>
      <c r="O85" s="64"/>
      <c r="P85" s="64"/>
    </row>
    <row r="86" spans="1:16" ht="15" customHeight="1">
      <c r="A86" s="70">
        <v>42996</v>
      </c>
      <c r="B86" s="71" t="s">
        <v>313</v>
      </c>
      <c r="C86" s="103"/>
      <c r="D86" s="104"/>
      <c r="E86" s="105"/>
      <c r="F86" s="106"/>
      <c r="G86" s="107"/>
      <c r="H86" s="72"/>
      <c r="I86" s="72">
        <v>67.25</v>
      </c>
      <c r="J86" s="72"/>
      <c r="K86" s="72">
        <v>67.25</v>
      </c>
      <c r="L86" s="72">
        <f>L85-I86</f>
        <v>872.0499999999995</v>
      </c>
      <c r="M86" s="64"/>
      <c r="N86" s="64"/>
      <c r="O86" s="64"/>
      <c r="P86" s="64"/>
    </row>
    <row r="87" spans="1:16" ht="15" customHeight="1">
      <c r="A87" s="70">
        <v>42796</v>
      </c>
      <c r="B87" s="71" t="s">
        <v>314</v>
      </c>
      <c r="C87" s="103">
        <v>20</v>
      </c>
      <c r="D87" s="104"/>
      <c r="E87" s="105"/>
      <c r="F87" s="106">
        <v>20</v>
      </c>
      <c r="G87" s="107"/>
      <c r="H87" s="72"/>
      <c r="I87" s="72"/>
      <c r="J87" s="72"/>
      <c r="K87" s="72"/>
      <c r="L87" s="72">
        <f>L86+F87</f>
        <v>892.0499999999995</v>
      </c>
      <c r="M87" s="64"/>
      <c r="N87" s="64"/>
      <c r="O87" s="64"/>
      <c r="P87" s="64"/>
    </row>
    <row r="88" spans="1:16" ht="15" customHeight="1">
      <c r="A88" s="70">
        <v>42828</v>
      </c>
      <c r="B88" s="71" t="s">
        <v>314</v>
      </c>
      <c r="C88" s="103">
        <v>15</v>
      </c>
      <c r="D88" s="104"/>
      <c r="E88" s="105"/>
      <c r="F88" s="106">
        <v>15</v>
      </c>
      <c r="G88" s="107"/>
      <c r="H88" s="72"/>
      <c r="I88" s="72"/>
      <c r="J88" s="72"/>
      <c r="K88" s="72"/>
      <c r="L88" s="72">
        <f>L87+F88</f>
        <v>907.0499999999995</v>
      </c>
      <c r="M88" s="64"/>
      <c r="N88" s="64"/>
      <c r="O88" s="64"/>
      <c r="P88" s="64"/>
    </row>
    <row r="89" spans="1:16" ht="15" customHeight="1">
      <c r="A89" s="70">
        <v>42891</v>
      </c>
      <c r="B89" s="71" t="s">
        <v>314</v>
      </c>
      <c r="C89" s="103">
        <v>10</v>
      </c>
      <c r="D89" s="104"/>
      <c r="E89" s="105"/>
      <c r="F89" s="106">
        <v>10</v>
      </c>
      <c r="G89" s="107"/>
      <c r="H89" s="72"/>
      <c r="I89" s="72"/>
      <c r="J89" s="72"/>
      <c r="K89" s="72"/>
      <c r="L89" s="72">
        <f>L88+F89</f>
        <v>917.0499999999995</v>
      </c>
      <c r="M89" s="64"/>
      <c r="N89" s="64"/>
      <c r="O89" s="64"/>
      <c r="P89" s="64"/>
    </row>
    <row r="90" spans="1:16" ht="15" customHeight="1">
      <c r="A90" s="70">
        <v>43006</v>
      </c>
      <c r="B90" s="71" t="s">
        <v>315</v>
      </c>
      <c r="C90" s="103">
        <v>0.31</v>
      </c>
      <c r="D90" s="104"/>
      <c r="E90" s="105"/>
      <c r="F90" s="106">
        <v>0.31</v>
      </c>
      <c r="G90" s="107"/>
      <c r="H90" s="72"/>
      <c r="I90" s="72"/>
      <c r="J90" s="72"/>
      <c r="K90" s="72"/>
      <c r="L90" s="72">
        <f>L89+C90</f>
        <v>917.35999999999945</v>
      </c>
      <c r="M90" s="64"/>
      <c r="N90" s="64"/>
      <c r="O90" s="64"/>
      <c r="P90" s="64"/>
    </row>
    <row r="91" spans="1:16" ht="15" customHeight="1">
      <c r="A91" s="70"/>
      <c r="B91" s="64"/>
      <c r="C91" s="103"/>
      <c r="D91" s="104"/>
      <c r="E91" s="105"/>
      <c r="F91" s="106"/>
      <c r="G91" s="107"/>
      <c r="H91" s="72"/>
      <c r="I91" s="72"/>
      <c r="J91" s="72"/>
      <c r="K91" s="72"/>
      <c r="L91" s="72"/>
      <c r="M91" s="64"/>
      <c r="N91" s="64"/>
      <c r="O91" s="64"/>
      <c r="P91" s="64"/>
    </row>
    <row r="92" spans="1:16" ht="15" customHeight="1">
      <c r="A92" s="70"/>
      <c r="B92" s="64"/>
      <c r="C92" s="103"/>
      <c r="D92" s="104"/>
      <c r="E92" s="105"/>
      <c r="F92" s="106"/>
      <c r="G92" s="107"/>
      <c r="H92" s="72"/>
      <c r="I92" s="72"/>
      <c r="J92" s="72"/>
      <c r="K92" s="72"/>
      <c r="L92" s="72"/>
      <c r="M92" s="64"/>
      <c r="N92" s="64"/>
      <c r="O92" s="64"/>
      <c r="P92" s="64"/>
    </row>
    <row r="93" spans="1:16" ht="15" customHeight="1">
      <c r="A93" s="70"/>
      <c r="B93" s="64"/>
      <c r="C93" s="103">
        <f>SUM(C2:C92)</f>
        <v>8999.15</v>
      </c>
      <c r="D93" s="104">
        <f>SUM(D2:D92)</f>
        <v>120</v>
      </c>
      <c r="E93" s="105">
        <f>SUM(E2:E85)</f>
        <v>515</v>
      </c>
      <c r="F93" s="106">
        <f>SUM(F2:F85)</f>
        <v>8318.84</v>
      </c>
      <c r="G93" s="107">
        <f>SUM(G2:G85)</f>
        <v>0</v>
      </c>
      <c r="H93" s="72">
        <f>D93+E93+F93+G93</f>
        <v>8953.84</v>
      </c>
      <c r="I93" s="72">
        <f>SUM(I2:I92)</f>
        <v>10638.329999999998</v>
      </c>
      <c r="J93" s="72">
        <f>SUM(J2:J85)</f>
        <v>0</v>
      </c>
      <c r="K93" s="72">
        <f>SUM(K2:K85)</f>
        <v>10571.079999999998</v>
      </c>
      <c r="L93" s="72">
        <f>K93+J93</f>
        <v>10571.079999999998</v>
      </c>
      <c r="M93" s="64"/>
      <c r="N93" s="64"/>
      <c r="O93" s="64"/>
      <c r="P93" s="64"/>
    </row>
    <row r="94" spans="1:16" ht="15" customHeight="1">
      <c r="A94" s="70"/>
      <c r="B94" s="64"/>
      <c r="C94" s="103"/>
      <c r="D94" s="104"/>
      <c r="E94" s="105"/>
      <c r="F94" s="106"/>
      <c r="G94" s="107"/>
      <c r="H94" s="72"/>
      <c r="I94" s="72"/>
      <c r="J94" s="72"/>
      <c r="K94" s="72"/>
      <c r="L94" s="72"/>
      <c r="M94" s="64"/>
      <c r="N94" s="64"/>
      <c r="O94" s="64"/>
      <c r="P94" s="64"/>
    </row>
    <row r="95" spans="1:16" ht="15" customHeight="1">
      <c r="A95" s="70"/>
      <c r="B95" s="64"/>
      <c r="C95" s="103"/>
      <c r="D95" s="104"/>
      <c r="E95" s="105"/>
      <c r="F95" s="106"/>
      <c r="G95" s="107"/>
      <c r="H95" s="72"/>
      <c r="I95" s="72"/>
      <c r="J95" s="72">
        <f>H95+I95</f>
        <v>0</v>
      </c>
      <c r="K95" s="72"/>
      <c r="L95" s="72"/>
      <c r="M95" s="64"/>
      <c r="N95" s="64"/>
      <c r="O95" s="64"/>
      <c r="P95" s="64"/>
    </row>
    <row r="96" spans="1:16" ht="15" customHeight="1">
      <c r="A96" s="70"/>
      <c r="B96" s="64"/>
      <c r="C96" s="103">
        <f>-C93</f>
        <v>-8999.15</v>
      </c>
      <c r="D96" s="108"/>
      <c r="E96" s="109"/>
      <c r="F96" s="110"/>
      <c r="G96" s="107"/>
      <c r="H96" s="72"/>
      <c r="I96" s="72">
        <f>I93</f>
        <v>10638.329999999998</v>
      </c>
      <c r="J96" s="72">
        <f>C96+I96</f>
        <v>1639.1799999999985</v>
      </c>
      <c r="K96" s="72"/>
      <c r="L96" s="72"/>
      <c r="M96" s="64"/>
      <c r="N96" s="64"/>
      <c r="O96" s="64"/>
      <c r="P96" s="64"/>
    </row>
  </sheetData>
  <pageMargins left="0.7" right="0.7" top="0.75" bottom="0.75" header="0.3" footer="0.3"/>
  <pageSetup scale="61" orientation="landscape"/>
  <headerFooter>
    <oddFooter>&amp;C&amp;"Helvetica Neue,Regular"&amp;12&amp;K000000&amp;P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V165"/>
  <sheetViews>
    <sheetView showGridLines="0" workbookViewId="0"/>
  </sheetViews>
  <sheetFormatPr defaultColWidth="8.77734375" defaultRowHeight="15" customHeight="1"/>
  <cols>
    <col min="1" max="1" width="11.44140625" style="1" customWidth="1"/>
    <col min="2" max="2" width="55.44140625" style="1" customWidth="1"/>
    <col min="3" max="3" width="12.33203125" style="1" customWidth="1"/>
    <col min="4" max="5" width="10.33203125" style="1" customWidth="1"/>
    <col min="6" max="6" width="13.44140625" style="1" customWidth="1"/>
    <col min="7" max="9" width="11.44140625" style="1" customWidth="1"/>
    <col min="10" max="12" width="10.33203125" style="1" customWidth="1"/>
    <col min="13" max="14" width="8.88671875" style="1" customWidth="1"/>
    <col min="15" max="15" width="10.33203125" style="1" customWidth="1"/>
    <col min="16" max="16" width="45.44140625" style="1" customWidth="1"/>
    <col min="17" max="256" width="8.88671875" style="1" customWidth="1"/>
  </cols>
  <sheetData>
    <row r="1" spans="1:16" ht="48" customHeight="1">
      <c r="A1" s="58" t="s">
        <v>1</v>
      </c>
      <c r="B1" s="59" t="s">
        <v>2</v>
      </c>
      <c r="C1" s="60" t="s">
        <v>3</v>
      </c>
      <c r="D1" s="61" t="s">
        <v>4</v>
      </c>
      <c r="E1" s="60" t="s">
        <v>52</v>
      </c>
      <c r="F1" s="61" t="s">
        <v>5</v>
      </c>
      <c r="G1" s="62"/>
      <c r="H1" s="62"/>
      <c r="I1" s="60" t="s">
        <v>6</v>
      </c>
      <c r="J1" s="60" t="s">
        <v>7</v>
      </c>
      <c r="K1" s="60" t="s">
        <v>8</v>
      </c>
      <c r="L1" s="60" t="s">
        <v>9</v>
      </c>
      <c r="M1" s="63"/>
      <c r="N1" s="64"/>
      <c r="O1" s="64"/>
      <c r="P1" s="64"/>
    </row>
    <row r="2" spans="1:16" ht="15.75" customHeight="1">
      <c r="A2" s="111">
        <v>42212</v>
      </c>
      <c r="B2" s="112" t="s">
        <v>316</v>
      </c>
      <c r="C2" s="113"/>
      <c r="D2" s="104"/>
      <c r="E2" s="105"/>
      <c r="F2" s="106"/>
      <c r="G2" s="114"/>
      <c r="H2" s="69"/>
      <c r="I2" s="115"/>
      <c r="J2" s="88"/>
      <c r="K2" s="89"/>
      <c r="L2" s="114">
        <v>4606.04</v>
      </c>
      <c r="M2" s="64"/>
      <c r="N2" s="64"/>
      <c r="O2" s="64"/>
      <c r="P2" s="64"/>
    </row>
    <row r="3" spans="1:16" ht="15.75" customHeight="1">
      <c r="A3" s="74" t="s">
        <v>317</v>
      </c>
      <c r="B3" s="116" t="s">
        <v>318</v>
      </c>
      <c r="C3" s="117">
        <v>603</v>
      </c>
      <c r="D3" s="104"/>
      <c r="E3" s="105"/>
      <c r="F3" s="106">
        <v>603</v>
      </c>
      <c r="G3" s="107"/>
      <c r="H3" s="72"/>
      <c r="I3" s="103"/>
      <c r="J3" s="88"/>
      <c r="K3" s="89"/>
      <c r="L3" s="107">
        <f>L2+C3</f>
        <v>5209.04</v>
      </c>
      <c r="M3" s="64"/>
      <c r="N3" s="64"/>
      <c r="O3" s="64"/>
      <c r="P3" s="64"/>
    </row>
    <row r="4" spans="1:16" ht="15.75" customHeight="1">
      <c r="A4" s="70">
        <v>42071</v>
      </c>
      <c r="B4" s="71" t="s">
        <v>319</v>
      </c>
      <c r="C4" s="113">
        <v>105</v>
      </c>
      <c r="D4" s="104"/>
      <c r="E4" s="105"/>
      <c r="F4" s="106">
        <v>105</v>
      </c>
      <c r="G4" s="107"/>
      <c r="H4" s="72"/>
      <c r="I4" s="103"/>
      <c r="J4" s="88"/>
      <c r="K4" s="89"/>
      <c r="L4" s="107">
        <f t="shared" ref="L4:L49" si="0">L3+C4-I4</f>
        <v>5314.04</v>
      </c>
      <c r="M4" s="64"/>
      <c r="N4" s="64"/>
      <c r="O4" s="64"/>
      <c r="P4" s="64"/>
    </row>
    <row r="5" spans="1:16" ht="15" customHeight="1">
      <c r="A5" s="118">
        <v>42071</v>
      </c>
      <c r="B5" s="116" t="s">
        <v>320</v>
      </c>
      <c r="C5" s="119">
        <v>105</v>
      </c>
      <c r="D5" s="120"/>
      <c r="E5" s="121"/>
      <c r="F5" s="122">
        <v>105</v>
      </c>
      <c r="G5" s="123"/>
      <c r="H5" s="124"/>
      <c r="I5" s="125"/>
      <c r="J5" s="126"/>
      <c r="K5" s="127"/>
      <c r="L5" s="123">
        <f t="shared" si="0"/>
        <v>5419.04</v>
      </c>
      <c r="M5" s="64"/>
      <c r="N5" s="64"/>
      <c r="O5" s="64"/>
      <c r="P5" s="64"/>
    </row>
    <row r="6" spans="1:16" ht="15" customHeight="1">
      <c r="A6" s="118">
        <v>42071</v>
      </c>
      <c r="B6" s="71" t="s">
        <v>321</v>
      </c>
      <c r="C6" s="128"/>
      <c r="D6" s="120"/>
      <c r="E6" s="121"/>
      <c r="F6" s="122"/>
      <c r="G6" s="123"/>
      <c r="H6" s="129"/>
      <c r="I6" s="127">
        <v>110.7</v>
      </c>
      <c r="J6" s="126"/>
      <c r="K6" s="127">
        <v>110.7</v>
      </c>
      <c r="L6" s="123">
        <f t="shared" si="0"/>
        <v>5308.34</v>
      </c>
      <c r="M6" s="64"/>
      <c r="N6" s="64"/>
      <c r="O6" s="64"/>
      <c r="P6" s="64"/>
    </row>
    <row r="7" spans="1:16" ht="15" customHeight="1">
      <c r="A7" s="71" t="s">
        <v>322</v>
      </c>
      <c r="B7" s="71" t="s">
        <v>323</v>
      </c>
      <c r="C7" s="77"/>
      <c r="D7" s="120"/>
      <c r="E7" s="121"/>
      <c r="F7" s="122"/>
      <c r="G7" s="123"/>
      <c r="H7" s="129"/>
      <c r="I7" s="127">
        <v>125</v>
      </c>
      <c r="J7" s="126"/>
      <c r="K7" s="127">
        <v>125</v>
      </c>
      <c r="L7" s="123">
        <f t="shared" si="0"/>
        <v>5183.34</v>
      </c>
      <c r="M7" s="64"/>
      <c r="N7" s="64"/>
      <c r="O7" s="64"/>
      <c r="P7" s="64"/>
    </row>
    <row r="8" spans="1:16" ht="15" customHeight="1">
      <c r="A8" s="71" t="s">
        <v>324</v>
      </c>
      <c r="B8" s="71" t="s">
        <v>325</v>
      </c>
      <c r="C8" s="77"/>
      <c r="D8" s="120"/>
      <c r="E8" s="121"/>
      <c r="F8" s="122"/>
      <c r="G8" s="123"/>
      <c r="H8" s="129"/>
      <c r="I8" s="127">
        <v>57.88</v>
      </c>
      <c r="J8" s="126"/>
      <c r="K8" s="127">
        <v>57.88</v>
      </c>
      <c r="L8" s="123">
        <f t="shared" si="0"/>
        <v>5125.46</v>
      </c>
      <c r="M8" s="64"/>
      <c r="N8" s="64"/>
      <c r="O8" s="75" t="s">
        <v>157</v>
      </c>
      <c r="P8" s="64"/>
    </row>
    <row r="9" spans="1:16" ht="15" customHeight="1">
      <c r="A9" s="118">
        <v>42248</v>
      </c>
      <c r="B9" s="71" t="s">
        <v>326</v>
      </c>
      <c r="C9" s="130"/>
      <c r="D9" s="120"/>
      <c r="E9" s="121"/>
      <c r="F9" s="122"/>
      <c r="G9" s="123"/>
      <c r="H9" s="129"/>
      <c r="I9" s="127">
        <v>2126.2399999999998</v>
      </c>
      <c r="J9" s="126"/>
      <c r="K9" s="127">
        <v>2126.2399999999998</v>
      </c>
      <c r="L9" s="123">
        <f t="shared" si="0"/>
        <v>2999.2200000000003</v>
      </c>
      <c r="M9" s="64"/>
      <c r="N9" s="64"/>
      <c r="O9" s="76"/>
      <c r="P9" s="64"/>
    </row>
    <row r="10" spans="1:16" ht="15" customHeight="1">
      <c r="A10" s="118">
        <v>42249</v>
      </c>
      <c r="B10" s="116" t="s">
        <v>327</v>
      </c>
      <c r="C10" s="121">
        <v>70</v>
      </c>
      <c r="D10" s="120"/>
      <c r="E10" s="121">
        <v>70</v>
      </c>
      <c r="F10" s="122"/>
      <c r="G10" s="123"/>
      <c r="H10" s="124"/>
      <c r="I10" s="131"/>
      <c r="J10" s="126"/>
      <c r="K10" s="127"/>
      <c r="L10" s="123">
        <f t="shared" si="0"/>
        <v>3069.2200000000003</v>
      </c>
      <c r="M10" s="64"/>
      <c r="N10" s="77"/>
      <c r="O10" s="78">
        <f>E51</f>
        <v>362.5</v>
      </c>
      <c r="P10" s="79" t="s">
        <v>241</v>
      </c>
    </row>
    <row r="11" spans="1:16" ht="15" customHeight="1">
      <c r="A11" s="118">
        <v>42256</v>
      </c>
      <c r="B11" s="71" t="s">
        <v>328</v>
      </c>
      <c r="C11" s="132"/>
      <c r="D11" s="120"/>
      <c r="E11" s="121"/>
      <c r="F11" s="122"/>
      <c r="G11" s="123"/>
      <c r="H11" s="129"/>
      <c r="I11" s="127">
        <v>402</v>
      </c>
      <c r="J11" s="126"/>
      <c r="K11" s="127">
        <v>402</v>
      </c>
      <c r="L11" s="123">
        <f t="shared" si="0"/>
        <v>2667.2200000000003</v>
      </c>
      <c r="M11" s="64"/>
      <c r="N11" s="77"/>
      <c r="O11" s="80">
        <f>D51</f>
        <v>110</v>
      </c>
      <c r="P11" s="79" t="s">
        <v>243</v>
      </c>
    </row>
    <row r="12" spans="1:16" ht="15" customHeight="1">
      <c r="A12" s="71" t="s">
        <v>329</v>
      </c>
      <c r="B12" s="116" t="s">
        <v>330</v>
      </c>
      <c r="C12" s="119">
        <v>90</v>
      </c>
      <c r="D12" s="120"/>
      <c r="E12" s="121"/>
      <c r="F12" s="122">
        <v>90</v>
      </c>
      <c r="G12" s="123"/>
      <c r="H12" s="124"/>
      <c r="I12" s="133"/>
      <c r="J12" s="126"/>
      <c r="K12" s="127"/>
      <c r="L12" s="123">
        <f t="shared" si="0"/>
        <v>2757.2200000000003</v>
      </c>
      <c r="M12" s="64"/>
      <c r="N12" s="77"/>
      <c r="O12" s="81">
        <f>F51</f>
        <v>4728.5</v>
      </c>
      <c r="P12" s="79" t="s">
        <v>245</v>
      </c>
    </row>
    <row r="13" spans="1:16" ht="15" customHeight="1">
      <c r="A13" s="71" t="s">
        <v>331</v>
      </c>
      <c r="B13" s="71" t="s">
        <v>332</v>
      </c>
      <c r="C13" s="133">
        <v>0.38</v>
      </c>
      <c r="D13" s="120"/>
      <c r="E13" s="121"/>
      <c r="F13" s="122"/>
      <c r="G13" s="123">
        <v>0.38</v>
      </c>
      <c r="H13" s="124"/>
      <c r="I13" s="129"/>
      <c r="J13" s="126"/>
      <c r="K13" s="127"/>
      <c r="L13" s="123">
        <f t="shared" si="0"/>
        <v>2757.6000000000004</v>
      </c>
      <c r="M13" s="64"/>
      <c r="N13" s="77"/>
      <c r="O13" s="134" t="s">
        <v>333</v>
      </c>
      <c r="P13" s="79" t="s">
        <v>247</v>
      </c>
    </row>
    <row r="14" spans="1:16" ht="15" customHeight="1">
      <c r="A14" s="118">
        <v>42014</v>
      </c>
      <c r="B14" s="71" t="s">
        <v>334</v>
      </c>
      <c r="C14" s="129">
        <v>168</v>
      </c>
      <c r="D14" s="120"/>
      <c r="E14" s="121"/>
      <c r="F14" s="122">
        <v>168</v>
      </c>
      <c r="G14" s="123"/>
      <c r="H14" s="124"/>
      <c r="I14" s="125"/>
      <c r="J14" s="126"/>
      <c r="K14" s="127"/>
      <c r="L14" s="123">
        <f t="shared" si="0"/>
        <v>2925.6000000000004</v>
      </c>
      <c r="M14" s="64"/>
      <c r="N14" s="64"/>
      <c r="O14" s="83"/>
      <c r="P14" s="64"/>
    </row>
    <row r="15" spans="1:16" ht="15" customHeight="1">
      <c r="A15" s="118">
        <v>42134</v>
      </c>
      <c r="B15" s="71" t="s">
        <v>335</v>
      </c>
      <c r="C15" s="77"/>
      <c r="D15" s="120"/>
      <c r="E15" s="121"/>
      <c r="F15" s="122"/>
      <c r="G15" s="123"/>
      <c r="H15" s="129"/>
      <c r="I15" s="127">
        <v>95</v>
      </c>
      <c r="J15" s="126"/>
      <c r="K15" s="127">
        <v>95</v>
      </c>
      <c r="L15" s="123">
        <f t="shared" si="0"/>
        <v>2830.6000000000004</v>
      </c>
      <c r="M15" s="64"/>
      <c r="N15" s="64"/>
      <c r="O15" s="75" t="s">
        <v>336</v>
      </c>
      <c r="P15" s="64"/>
    </row>
    <row r="16" spans="1:16" ht="15" customHeight="1">
      <c r="A16" s="118">
        <v>42165</v>
      </c>
      <c r="B16" s="71" t="s">
        <v>337</v>
      </c>
      <c r="C16" s="77"/>
      <c r="D16" s="120"/>
      <c r="E16" s="121"/>
      <c r="F16" s="122"/>
      <c r="G16" s="135"/>
      <c r="H16" s="125"/>
      <c r="I16" s="127">
        <v>390</v>
      </c>
      <c r="J16" s="126"/>
      <c r="K16" s="127">
        <v>390</v>
      </c>
      <c r="L16" s="123">
        <f t="shared" si="0"/>
        <v>2440.6000000000004</v>
      </c>
      <c r="M16" s="64"/>
      <c r="N16" s="64"/>
      <c r="O16" s="85"/>
      <c r="P16" s="64"/>
    </row>
    <row r="17" spans="1:16" ht="15" customHeight="1">
      <c r="A17" s="118">
        <v>42195</v>
      </c>
      <c r="B17" s="71" t="s">
        <v>338</v>
      </c>
      <c r="C17" s="77"/>
      <c r="D17" s="120"/>
      <c r="E17" s="121"/>
      <c r="F17" s="122"/>
      <c r="G17" s="121"/>
      <c r="H17" s="121"/>
      <c r="I17" s="127">
        <v>18.97</v>
      </c>
      <c r="J17" s="126"/>
      <c r="K17" s="127">
        <v>18.97</v>
      </c>
      <c r="L17" s="123">
        <f t="shared" si="0"/>
        <v>2421.6300000000006</v>
      </c>
      <c r="M17" s="64"/>
      <c r="N17" s="77"/>
      <c r="O17" s="136" t="s">
        <v>333</v>
      </c>
      <c r="P17" s="79" t="s">
        <v>251</v>
      </c>
    </row>
    <row r="18" spans="1:16" ht="15" customHeight="1">
      <c r="A18" s="71" t="s">
        <v>339</v>
      </c>
      <c r="B18" s="71" t="s">
        <v>340</v>
      </c>
      <c r="C18" s="77"/>
      <c r="D18" s="120"/>
      <c r="E18" s="121"/>
      <c r="F18" s="122"/>
      <c r="G18" s="137"/>
      <c r="H18" s="133"/>
      <c r="I18" s="127">
        <v>90</v>
      </c>
      <c r="J18" s="126"/>
      <c r="K18" s="127">
        <v>90</v>
      </c>
      <c r="L18" s="123">
        <f t="shared" si="0"/>
        <v>2331.6300000000006</v>
      </c>
      <c r="M18" s="64"/>
      <c r="N18" s="77"/>
      <c r="O18" s="88">
        <f>J51</f>
        <v>683.76</v>
      </c>
      <c r="P18" s="79" t="s">
        <v>252</v>
      </c>
    </row>
    <row r="19" spans="1:16" ht="15" customHeight="1">
      <c r="A19" s="71" t="s">
        <v>341</v>
      </c>
      <c r="B19" s="71" t="s">
        <v>342</v>
      </c>
      <c r="C19" s="130"/>
      <c r="D19" s="120"/>
      <c r="E19" s="121"/>
      <c r="F19" s="122"/>
      <c r="G19" s="123"/>
      <c r="H19" s="129"/>
      <c r="I19" s="126">
        <v>400</v>
      </c>
      <c r="J19" s="126">
        <v>400</v>
      </c>
      <c r="K19" s="127"/>
      <c r="L19" s="123">
        <f t="shared" si="0"/>
        <v>1931.6300000000006</v>
      </c>
      <c r="M19" s="64"/>
      <c r="N19" s="77"/>
      <c r="O19" s="89">
        <f>K51</f>
        <v>6568.15</v>
      </c>
      <c r="P19" s="79" t="s">
        <v>254</v>
      </c>
    </row>
    <row r="20" spans="1:16" ht="15" customHeight="1">
      <c r="A20" s="118">
        <v>42047</v>
      </c>
      <c r="B20" s="116" t="s">
        <v>327</v>
      </c>
      <c r="C20" s="121">
        <v>190</v>
      </c>
      <c r="D20" s="120"/>
      <c r="E20" s="121">
        <v>190</v>
      </c>
      <c r="F20" s="122"/>
      <c r="G20" s="123"/>
      <c r="H20" s="124"/>
      <c r="I20" s="131"/>
      <c r="J20" s="126"/>
      <c r="K20" s="127"/>
      <c r="L20" s="123">
        <f t="shared" si="0"/>
        <v>2121.6300000000006</v>
      </c>
      <c r="M20" s="64"/>
      <c r="N20" s="64"/>
      <c r="O20" s="91"/>
      <c r="P20" s="64"/>
    </row>
    <row r="21" spans="1:16" ht="15" customHeight="1">
      <c r="A21" s="71" t="s">
        <v>343</v>
      </c>
      <c r="B21" s="71" t="s">
        <v>344</v>
      </c>
      <c r="C21" s="128"/>
      <c r="D21" s="120"/>
      <c r="E21" s="121"/>
      <c r="F21" s="122"/>
      <c r="G21" s="123"/>
      <c r="H21" s="129"/>
      <c r="I21" s="126">
        <v>283.76</v>
      </c>
      <c r="J21" s="126">
        <v>283.76</v>
      </c>
      <c r="K21" s="127"/>
      <c r="L21" s="123">
        <f t="shared" si="0"/>
        <v>1837.8700000000006</v>
      </c>
      <c r="M21" s="64"/>
      <c r="N21" s="64"/>
      <c r="O21" s="64"/>
      <c r="P21" s="64"/>
    </row>
    <row r="22" spans="1:16" ht="15" customHeight="1">
      <c r="A22" s="71" t="s">
        <v>345</v>
      </c>
      <c r="B22" s="71" t="s">
        <v>332</v>
      </c>
      <c r="C22" s="129">
        <v>0.22</v>
      </c>
      <c r="D22" s="120"/>
      <c r="E22" s="121"/>
      <c r="F22" s="122"/>
      <c r="G22" s="123">
        <v>0.22</v>
      </c>
      <c r="H22" s="124"/>
      <c r="I22" s="131"/>
      <c r="J22" s="126"/>
      <c r="K22" s="127"/>
      <c r="L22" s="123">
        <f t="shared" si="0"/>
        <v>1838.0900000000006</v>
      </c>
      <c r="M22" s="64"/>
      <c r="N22" s="64"/>
      <c r="O22" s="64"/>
      <c r="P22" s="64"/>
    </row>
    <row r="23" spans="1:16" ht="15" customHeight="1">
      <c r="A23" s="118">
        <v>42491</v>
      </c>
      <c r="B23" s="71" t="s">
        <v>346</v>
      </c>
      <c r="C23" s="130"/>
      <c r="D23" s="120"/>
      <c r="E23" s="121"/>
      <c r="F23" s="122"/>
      <c r="G23" s="123"/>
      <c r="H23" s="129"/>
      <c r="I23" s="127">
        <v>27</v>
      </c>
      <c r="J23" s="126"/>
      <c r="K23" s="127">
        <v>27</v>
      </c>
      <c r="L23" s="123">
        <f t="shared" si="0"/>
        <v>1811.0900000000006</v>
      </c>
      <c r="M23" s="64"/>
      <c r="N23" s="64"/>
      <c r="O23" s="64"/>
      <c r="P23" s="64"/>
    </row>
    <row r="24" spans="1:16" ht="15" customHeight="1">
      <c r="A24" s="71" t="s">
        <v>347</v>
      </c>
      <c r="B24" s="116" t="s">
        <v>348</v>
      </c>
      <c r="C24" s="121">
        <v>60</v>
      </c>
      <c r="D24" s="120">
        <v>60</v>
      </c>
      <c r="E24" s="121"/>
      <c r="F24" s="122"/>
      <c r="G24" s="123"/>
      <c r="H24" s="124"/>
      <c r="I24" s="133"/>
      <c r="J24" s="126"/>
      <c r="K24" s="127"/>
      <c r="L24" s="123">
        <f t="shared" si="0"/>
        <v>1871.0900000000006</v>
      </c>
      <c r="M24" s="64"/>
      <c r="N24" s="64"/>
      <c r="O24" s="64"/>
      <c r="P24" s="64"/>
    </row>
    <row r="25" spans="1:16" ht="15" customHeight="1">
      <c r="A25" s="118">
        <v>42372</v>
      </c>
      <c r="B25" s="116" t="s">
        <v>327</v>
      </c>
      <c r="C25" s="121">
        <v>30</v>
      </c>
      <c r="D25" s="120"/>
      <c r="E25" s="121">
        <v>30</v>
      </c>
      <c r="F25" s="122"/>
      <c r="G25" s="123"/>
      <c r="H25" s="124"/>
      <c r="I25" s="129"/>
      <c r="J25" s="126"/>
      <c r="K25" s="127"/>
      <c r="L25" s="123">
        <f t="shared" si="0"/>
        <v>1901.0900000000006</v>
      </c>
      <c r="M25" s="64"/>
      <c r="N25" s="64"/>
      <c r="O25" s="64"/>
      <c r="P25" s="64"/>
    </row>
    <row r="26" spans="1:16" ht="15" customHeight="1">
      <c r="A26" s="71" t="s">
        <v>349</v>
      </c>
      <c r="B26" s="116" t="s">
        <v>350</v>
      </c>
      <c r="C26" s="121">
        <v>22.5</v>
      </c>
      <c r="D26" s="120"/>
      <c r="E26" s="121">
        <v>22.5</v>
      </c>
      <c r="F26" s="122"/>
      <c r="G26" s="123"/>
      <c r="H26" s="124"/>
      <c r="I26" s="129"/>
      <c r="J26" s="126"/>
      <c r="K26" s="127"/>
      <c r="L26" s="123">
        <f t="shared" si="0"/>
        <v>1923.5900000000006</v>
      </c>
      <c r="M26" s="64"/>
      <c r="N26" s="64"/>
      <c r="O26" s="64"/>
      <c r="P26" s="64"/>
    </row>
    <row r="27" spans="1:16" ht="15" customHeight="1">
      <c r="A27" s="71" t="s">
        <v>351</v>
      </c>
      <c r="B27" s="71" t="s">
        <v>332</v>
      </c>
      <c r="C27" s="131">
        <v>0.18</v>
      </c>
      <c r="D27" s="120"/>
      <c r="E27" s="121"/>
      <c r="F27" s="122"/>
      <c r="G27" s="123">
        <v>0.18</v>
      </c>
      <c r="H27" s="124"/>
      <c r="I27" s="129"/>
      <c r="J27" s="126"/>
      <c r="K27" s="127"/>
      <c r="L27" s="123">
        <f t="shared" si="0"/>
        <v>1923.7700000000007</v>
      </c>
      <c r="M27" s="64"/>
      <c r="N27" s="64"/>
      <c r="O27" s="64"/>
      <c r="P27" s="64"/>
    </row>
    <row r="28" spans="1:16" ht="15" customHeight="1">
      <c r="A28" s="118">
        <v>42373</v>
      </c>
      <c r="B28" s="116" t="s">
        <v>352</v>
      </c>
      <c r="C28" s="121">
        <v>15</v>
      </c>
      <c r="D28" s="120"/>
      <c r="E28" s="121">
        <v>15</v>
      </c>
      <c r="F28" s="122"/>
      <c r="G28" s="123"/>
      <c r="H28" s="124"/>
      <c r="I28" s="129"/>
      <c r="J28" s="126"/>
      <c r="K28" s="127"/>
      <c r="L28" s="123">
        <f t="shared" si="0"/>
        <v>1938.7700000000007</v>
      </c>
      <c r="M28" s="64"/>
      <c r="N28" s="64"/>
      <c r="O28" s="64"/>
      <c r="P28" s="64"/>
    </row>
    <row r="29" spans="1:16" ht="15" customHeight="1">
      <c r="A29" s="118">
        <v>42373</v>
      </c>
      <c r="B29" s="116" t="s">
        <v>353</v>
      </c>
      <c r="C29" s="121">
        <v>15</v>
      </c>
      <c r="D29" s="120"/>
      <c r="E29" s="121">
        <v>15</v>
      </c>
      <c r="F29" s="122"/>
      <c r="G29" s="123"/>
      <c r="H29" s="124"/>
      <c r="I29" s="125"/>
      <c r="J29" s="126"/>
      <c r="K29" s="127"/>
      <c r="L29" s="123">
        <f t="shared" si="0"/>
        <v>1953.7700000000007</v>
      </c>
      <c r="M29" s="64"/>
      <c r="N29" s="64"/>
      <c r="O29" s="64"/>
      <c r="P29" s="64"/>
    </row>
    <row r="30" spans="1:16" ht="15" customHeight="1">
      <c r="A30" s="118">
        <v>42494</v>
      </c>
      <c r="B30" s="71" t="s">
        <v>354</v>
      </c>
      <c r="C30" s="128"/>
      <c r="D30" s="120"/>
      <c r="E30" s="121"/>
      <c r="F30" s="122"/>
      <c r="G30" s="123"/>
      <c r="H30" s="129"/>
      <c r="I30" s="127">
        <v>160</v>
      </c>
      <c r="J30" s="126"/>
      <c r="K30" s="127">
        <v>160</v>
      </c>
      <c r="L30" s="123">
        <f t="shared" si="0"/>
        <v>1793.7700000000007</v>
      </c>
      <c r="M30" s="64"/>
      <c r="N30" s="64"/>
      <c r="O30" s="64"/>
      <c r="P30" s="64"/>
    </row>
    <row r="31" spans="1:16" ht="15" customHeight="1">
      <c r="A31" s="71" t="s">
        <v>355</v>
      </c>
      <c r="B31" s="71" t="s">
        <v>356</v>
      </c>
      <c r="C31" s="125">
        <v>200</v>
      </c>
      <c r="D31" s="120"/>
      <c r="E31" s="121"/>
      <c r="F31" s="122">
        <v>200</v>
      </c>
      <c r="G31" s="138"/>
      <c r="H31" s="99"/>
      <c r="I31" s="128"/>
      <c r="J31" s="126"/>
      <c r="K31" s="127"/>
      <c r="L31" s="123">
        <f t="shared" si="0"/>
        <v>1993.7700000000007</v>
      </c>
      <c r="M31" s="64"/>
      <c r="N31" s="64"/>
      <c r="O31" s="64"/>
      <c r="P31" s="64"/>
    </row>
    <row r="32" spans="1:16" ht="15" customHeight="1">
      <c r="A32" s="118">
        <v>42406</v>
      </c>
      <c r="B32" s="116" t="s">
        <v>327</v>
      </c>
      <c r="C32" s="121">
        <v>10</v>
      </c>
      <c r="D32" s="120"/>
      <c r="E32" s="121">
        <v>10</v>
      </c>
      <c r="F32" s="122"/>
      <c r="G32" s="123"/>
      <c r="H32" s="124"/>
      <c r="I32" s="77"/>
      <c r="J32" s="126"/>
      <c r="K32" s="127"/>
      <c r="L32" s="123">
        <f t="shared" si="0"/>
        <v>2003.7700000000007</v>
      </c>
      <c r="M32" s="64"/>
      <c r="N32" s="64"/>
      <c r="O32" s="64"/>
      <c r="P32" s="64"/>
    </row>
    <row r="33" spans="1:16" ht="15" customHeight="1">
      <c r="A33" s="71" t="s">
        <v>357</v>
      </c>
      <c r="B33" s="116" t="s">
        <v>358</v>
      </c>
      <c r="C33" s="119">
        <v>2875</v>
      </c>
      <c r="D33" s="120"/>
      <c r="E33" s="121"/>
      <c r="F33" s="122">
        <v>2875</v>
      </c>
      <c r="G33" s="123"/>
      <c r="H33" s="124"/>
      <c r="I33" s="77"/>
      <c r="J33" s="126"/>
      <c r="K33" s="127"/>
      <c r="L33" s="123">
        <f t="shared" si="0"/>
        <v>4878.7700000000004</v>
      </c>
      <c r="M33" s="64"/>
      <c r="N33" s="64"/>
      <c r="O33" s="64"/>
      <c r="P33" s="64"/>
    </row>
    <row r="34" spans="1:16" ht="15" customHeight="1">
      <c r="A34" s="71" t="s">
        <v>359</v>
      </c>
      <c r="B34" s="71" t="s">
        <v>332</v>
      </c>
      <c r="C34" s="133">
        <v>0.24</v>
      </c>
      <c r="D34" s="120"/>
      <c r="E34" s="121"/>
      <c r="F34" s="122"/>
      <c r="G34" s="123">
        <v>0.24</v>
      </c>
      <c r="H34" s="124"/>
      <c r="I34" s="130"/>
      <c r="J34" s="126"/>
      <c r="K34" s="127"/>
      <c r="L34" s="123">
        <f t="shared" si="0"/>
        <v>4879.01</v>
      </c>
      <c r="M34" s="64"/>
      <c r="N34" s="64"/>
      <c r="O34" s="64"/>
      <c r="P34" s="64"/>
    </row>
    <row r="35" spans="1:16" ht="15" customHeight="1">
      <c r="A35" s="71" t="s">
        <v>360</v>
      </c>
      <c r="B35" s="71" t="s">
        <v>361</v>
      </c>
      <c r="C35" s="130"/>
      <c r="D35" s="120"/>
      <c r="E35" s="121"/>
      <c r="F35" s="122"/>
      <c r="G35" s="123"/>
      <c r="H35" s="129"/>
      <c r="I35" s="127">
        <v>280</v>
      </c>
      <c r="J35" s="126"/>
      <c r="K35" s="127">
        <v>280</v>
      </c>
      <c r="L35" s="123">
        <f t="shared" si="0"/>
        <v>4599.01</v>
      </c>
      <c r="M35" s="64"/>
      <c r="N35" s="64"/>
      <c r="O35" s="64"/>
      <c r="P35" s="64"/>
    </row>
    <row r="36" spans="1:16" ht="15" customHeight="1">
      <c r="A36" s="118">
        <v>42467</v>
      </c>
      <c r="B36" s="116" t="s">
        <v>362</v>
      </c>
      <c r="C36" s="139">
        <v>50</v>
      </c>
      <c r="D36" s="120">
        <v>50</v>
      </c>
      <c r="E36" s="121"/>
      <c r="F36" s="122"/>
      <c r="G36" s="123"/>
      <c r="H36" s="124"/>
      <c r="I36" s="128"/>
      <c r="J36" s="126"/>
      <c r="K36" s="127"/>
      <c r="L36" s="123">
        <f t="shared" si="0"/>
        <v>4649.01</v>
      </c>
      <c r="M36" s="64"/>
      <c r="N36" s="64"/>
      <c r="O36" s="64"/>
      <c r="P36" s="64"/>
    </row>
    <row r="37" spans="1:16" ht="15" customHeight="1">
      <c r="A37" s="118">
        <v>42495</v>
      </c>
      <c r="B37" s="71" t="s">
        <v>363</v>
      </c>
      <c r="C37" s="133">
        <v>415</v>
      </c>
      <c r="D37" s="120"/>
      <c r="E37" s="121"/>
      <c r="F37" s="122">
        <v>415</v>
      </c>
      <c r="G37" s="123"/>
      <c r="H37" s="124"/>
      <c r="I37" s="130"/>
      <c r="J37" s="126"/>
      <c r="K37" s="127"/>
      <c r="L37" s="123">
        <f t="shared" si="0"/>
        <v>5064.01</v>
      </c>
      <c r="M37" s="64"/>
      <c r="N37" s="64"/>
      <c r="O37" s="64"/>
      <c r="P37" s="64"/>
    </row>
    <row r="38" spans="1:16" ht="15" customHeight="1">
      <c r="A38" s="118">
        <v>42497</v>
      </c>
      <c r="B38" s="71" t="s">
        <v>364</v>
      </c>
      <c r="C38" s="77"/>
      <c r="D38" s="120"/>
      <c r="E38" s="121"/>
      <c r="F38" s="122"/>
      <c r="G38" s="123"/>
      <c r="H38" s="129"/>
      <c r="I38" s="127">
        <v>252</v>
      </c>
      <c r="J38" s="126"/>
      <c r="K38" s="127">
        <v>252</v>
      </c>
      <c r="L38" s="123">
        <f t="shared" si="0"/>
        <v>4812.01</v>
      </c>
      <c r="M38" s="64"/>
      <c r="N38" s="64"/>
      <c r="O38" s="64"/>
      <c r="P38" s="64"/>
    </row>
    <row r="39" spans="1:16" ht="15" customHeight="1">
      <c r="A39" s="118">
        <v>42558</v>
      </c>
      <c r="B39" s="71" t="s">
        <v>365</v>
      </c>
      <c r="C39" s="77"/>
      <c r="D39" s="120"/>
      <c r="E39" s="121"/>
      <c r="F39" s="122"/>
      <c r="G39" s="123"/>
      <c r="H39" s="129"/>
      <c r="I39" s="140">
        <v>75</v>
      </c>
      <c r="J39" s="126"/>
      <c r="K39" s="127">
        <v>75</v>
      </c>
      <c r="L39" s="123">
        <f t="shared" si="0"/>
        <v>4737.01</v>
      </c>
      <c r="M39" s="64"/>
      <c r="N39" s="64"/>
      <c r="O39" s="64"/>
      <c r="P39" s="64"/>
    </row>
    <row r="40" spans="1:16" ht="15" customHeight="1">
      <c r="A40" s="118">
        <v>42558</v>
      </c>
      <c r="B40" s="71" t="s">
        <v>366</v>
      </c>
      <c r="C40" s="77"/>
      <c r="D40" s="120"/>
      <c r="E40" s="121"/>
      <c r="F40" s="122"/>
      <c r="G40" s="123"/>
      <c r="H40" s="129"/>
      <c r="I40" s="140">
        <v>81</v>
      </c>
      <c r="J40" s="126"/>
      <c r="K40" s="127">
        <v>81</v>
      </c>
      <c r="L40" s="123">
        <f t="shared" si="0"/>
        <v>4656.01</v>
      </c>
      <c r="M40" s="64"/>
      <c r="N40" s="64"/>
      <c r="O40" s="64"/>
      <c r="P40" s="64"/>
    </row>
    <row r="41" spans="1:16" ht="15" customHeight="1">
      <c r="A41" s="118">
        <v>42589</v>
      </c>
      <c r="B41" s="71" t="s">
        <v>367</v>
      </c>
      <c r="C41" s="77"/>
      <c r="D41" s="120"/>
      <c r="E41" s="121"/>
      <c r="F41" s="122"/>
      <c r="G41" s="123"/>
      <c r="H41" s="129"/>
      <c r="I41" s="140">
        <v>150</v>
      </c>
      <c r="J41" s="126"/>
      <c r="K41" s="127">
        <v>150</v>
      </c>
      <c r="L41" s="123">
        <f t="shared" si="0"/>
        <v>4506.01</v>
      </c>
      <c r="M41" s="64"/>
      <c r="N41" s="64"/>
      <c r="O41" s="64"/>
      <c r="P41" s="64"/>
    </row>
    <row r="42" spans="1:16" ht="15" customHeight="1">
      <c r="A42" s="71" t="s">
        <v>368</v>
      </c>
      <c r="B42" s="71" t="s">
        <v>369</v>
      </c>
      <c r="C42" s="77"/>
      <c r="D42" s="120"/>
      <c r="E42" s="121"/>
      <c r="F42" s="122"/>
      <c r="G42" s="123"/>
      <c r="H42" s="129"/>
      <c r="I42" s="127">
        <v>1065</v>
      </c>
      <c r="J42" s="126"/>
      <c r="K42" s="127">
        <v>1065</v>
      </c>
      <c r="L42" s="123">
        <f t="shared" si="0"/>
        <v>3441.01</v>
      </c>
      <c r="M42" s="64"/>
      <c r="N42" s="64"/>
      <c r="O42" s="64"/>
      <c r="P42" s="64"/>
    </row>
    <row r="43" spans="1:16" ht="15" customHeight="1">
      <c r="A43" s="71" t="s">
        <v>370</v>
      </c>
      <c r="B43" s="71" t="s">
        <v>371</v>
      </c>
      <c r="C43" s="77"/>
      <c r="D43" s="120"/>
      <c r="E43" s="121"/>
      <c r="F43" s="122"/>
      <c r="G43" s="123"/>
      <c r="H43" s="129"/>
      <c r="I43" s="127">
        <v>93.6</v>
      </c>
      <c r="J43" s="126"/>
      <c r="K43" s="127">
        <v>93.6</v>
      </c>
      <c r="L43" s="123">
        <f t="shared" si="0"/>
        <v>3347.4100000000003</v>
      </c>
      <c r="M43" s="64"/>
      <c r="N43" s="64"/>
      <c r="O43" s="64"/>
      <c r="P43" s="64"/>
    </row>
    <row r="44" spans="1:16" ht="15" customHeight="1">
      <c r="A44" s="71" t="s">
        <v>372</v>
      </c>
      <c r="B44" s="71" t="s">
        <v>373</v>
      </c>
      <c r="C44" s="129">
        <v>167.5</v>
      </c>
      <c r="D44" s="120"/>
      <c r="E44" s="121"/>
      <c r="F44" s="122">
        <v>167.5</v>
      </c>
      <c r="G44" s="123"/>
      <c r="H44" s="129"/>
      <c r="I44" s="127"/>
      <c r="J44" s="126"/>
      <c r="K44" s="127"/>
      <c r="L44" s="123">
        <f t="shared" si="0"/>
        <v>3514.9100000000003</v>
      </c>
      <c r="M44" s="64"/>
      <c r="N44" s="64"/>
      <c r="O44" s="64"/>
      <c r="P44" s="64"/>
    </row>
    <row r="45" spans="1:16" ht="15" customHeight="1">
      <c r="A45" s="71" t="s">
        <v>372</v>
      </c>
      <c r="B45" s="71" t="s">
        <v>374</v>
      </c>
      <c r="C45" s="77"/>
      <c r="D45" s="120"/>
      <c r="E45" s="121"/>
      <c r="F45" s="122"/>
      <c r="G45" s="123"/>
      <c r="H45" s="129"/>
      <c r="I45" s="127">
        <v>107.76</v>
      </c>
      <c r="J45" s="126"/>
      <c r="K45" s="127">
        <v>107.76</v>
      </c>
      <c r="L45" s="123">
        <f t="shared" si="0"/>
        <v>3407.15</v>
      </c>
      <c r="M45" s="64"/>
      <c r="N45" s="64"/>
      <c r="O45" s="64"/>
      <c r="P45" s="64"/>
    </row>
    <row r="46" spans="1:16" ht="15" customHeight="1">
      <c r="A46" s="118">
        <v>42590</v>
      </c>
      <c r="B46" s="71" t="s">
        <v>375</v>
      </c>
      <c r="C46" s="77"/>
      <c r="D46" s="120"/>
      <c r="E46" s="121"/>
      <c r="F46" s="122"/>
      <c r="G46" s="123"/>
      <c r="H46" s="129"/>
      <c r="I46" s="127">
        <v>627</v>
      </c>
      <c r="J46" s="126"/>
      <c r="K46" s="127">
        <v>627</v>
      </c>
      <c r="L46" s="123">
        <f t="shared" si="0"/>
        <v>2780.15</v>
      </c>
      <c r="M46" s="64"/>
      <c r="N46" s="64"/>
      <c r="O46" s="64"/>
      <c r="P46" s="64"/>
    </row>
    <row r="47" spans="1:16" ht="15" customHeight="1">
      <c r="A47" s="71" t="s">
        <v>376</v>
      </c>
      <c r="B47" s="71" t="s">
        <v>377</v>
      </c>
      <c r="C47" s="130"/>
      <c r="D47" s="120"/>
      <c r="E47" s="121"/>
      <c r="F47" s="122"/>
      <c r="G47" s="123"/>
      <c r="H47" s="129"/>
      <c r="I47" s="127">
        <v>234</v>
      </c>
      <c r="J47" s="126"/>
      <c r="K47" s="127">
        <v>234</v>
      </c>
      <c r="L47" s="123">
        <f t="shared" si="0"/>
        <v>2546.15</v>
      </c>
      <c r="M47" s="64"/>
      <c r="N47" s="64"/>
      <c r="O47" s="64"/>
      <c r="P47" s="64"/>
    </row>
    <row r="48" spans="1:16" ht="15" customHeight="1">
      <c r="A48" s="118">
        <v>42499</v>
      </c>
      <c r="B48" s="116" t="s">
        <v>327</v>
      </c>
      <c r="C48" s="121">
        <v>10</v>
      </c>
      <c r="D48" s="120"/>
      <c r="E48" s="121">
        <v>10</v>
      </c>
      <c r="F48" s="122"/>
      <c r="G48" s="123"/>
      <c r="H48" s="124"/>
      <c r="I48" s="128"/>
      <c r="J48" s="126"/>
      <c r="K48" s="127"/>
      <c r="L48" s="123">
        <f t="shared" si="0"/>
        <v>2556.15</v>
      </c>
      <c r="M48" s="64"/>
      <c r="N48" s="64"/>
      <c r="O48" s="64"/>
      <c r="P48" s="64"/>
    </row>
    <row r="49" spans="1:16" ht="15" customHeight="1">
      <c r="A49" s="71" t="s">
        <v>378</v>
      </c>
      <c r="B49" s="71" t="s">
        <v>332</v>
      </c>
      <c r="C49" s="133">
        <v>0.39</v>
      </c>
      <c r="D49" s="120"/>
      <c r="E49" s="121"/>
      <c r="F49" s="122"/>
      <c r="G49" s="123">
        <v>0.39</v>
      </c>
      <c r="H49" s="64"/>
      <c r="I49" s="77"/>
      <c r="J49" s="126"/>
      <c r="K49" s="127"/>
      <c r="L49" s="123">
        <f t="shared" si="0"/>
        <v>2556.54</v>
      </c>
      <c r="M49" s="64"/>
      <c r="N49" s="64"/>
      <c r="O49" s="64"/>
      <c r="P49" s="64"/>
    </row>
    <row r="50" spans="1:16" ht="15" customHeight="1">
      <c r="A50" s="64"/>
      <c r="B50" s="64"/>
      <c r="C50" s="77"/>
      <c r="D50" s="120"/>
      <c r="E50" s="121"/>
      <c r="F50" s="122"/>
      <c r="G50" s="63"/>
      <c r="H50" s="64"/>
      <c r="I50" s="77"/>
      <c r="J50" s="126"/>
      <c r="K50" s="127"/>
      <c r="L50" s="63"/>
      <c r="M50" s="64"/>
      <c r="N50" s="64"/>
      <c r="O50" s="64"/>
      <c r="P50" s="64"/>
    </row>
    <row r="51" spans="1:16" ht="15" customHeight="1">
      <c r="A51" s="64"/>
      <c r="B51" s="64"/>
      <c r="C51" s="129">
        <f>SUM(C2:C50)</f>
        <v>5202.4100000000008</v>
      </c>
      <c r="D51" s="120">
        <f>SUM(D2:D50)</f>
        <v>110</v>
      </c>
      <c r="E51" s="121">
        <f>SUM(E2:E50)</f>
        <v>362.5</v>
      </c>
      <c r="F51" s="122">
        <f>SUM(F2:F50)</f>
        <v>4728.5</v>
      </c>
      <c r="G51" s="123">
        <f>SUM(G2:G50)</f>
        <v>1.4100000000000001</v>
      </c>
      <c r="H51" s="124">
        <f>SUM(D51:G51)</f>
        <v>5202.41</v>
      </c>
      <c r="I51" s="124">
        <f>SUM(I2:I50)</f>
        <v>7251.91</v>
      </c>
      <c r="J51" s="141">
        <f>SUM(J2:J50)</f>
        <v>683.76</v>
      </c>
      <c r="K51" s="141">
        <f>SUM(K2:K50)</f>
        <v>6568.15</v>
      </c>
      <c r="L51" s="124">
        <f>K51+J51</f>
        <v>7251.91</v>
      </c>
      <c r="M51" s="64"/>
      <c r="N51" s="64"/>
      <c r="O51" s="64"/>
      <c r="P51" s="64"/>
    </row>
    <row r="52" spans="1:16" ht="15" customHeight="1">
      <c r="A52" s="142"/>
      <c r="B52" s="142"/>
      <c r="C52" s="143">
        <f>C51-I51</f>
        <v>-2049.4999999999991</v>
      </c>
      <c r="D52" s="144"/>
      <c r="E52" s="144"/>
      <c r="F52" s="145"/>
      <c r="G52" s="142"/>
      <c r="H52" s="142"/>
      <c r="I52" s="142"/>
      <c r="J52" s="142"/>
      <c r="K52" s="64"/>
      <c r="L52" s="64"/>
      <c r="M52" s="64"/>
      <c r="N52" s="64"/>
      <c r="O52" s="64"/>
      <c r="P52" s="64"/>
    </row>
    <row r="53" spans="1:16" ht="15" customHeight="1">
      <c r="A53" s="146" t="s">
        <v>1</v>
      </c>
      <c r="B53" s="147"/>
      <c r="C53" s="148"/>
      <c r="D53" s="149"/>
      <c r="E53" s="148"/>
      <c r="F53" s="149"/>
      <c r="G53" s="148"/>
      <c r="H53" s="148"/>
      <c r="I53" s="148"/>
      <c r="J53" s="148"/>
      <c r="K53" s="63"/>
      <c r="L53" s="64"/>
      <c r="M53" s="64"/>
      <c r="N53" s="64"/>
      <c r="O53" s="64"/>
      <c r="P53" s="64"/>
    </row>
    <row r="54" spans="1:16" ht="15" customHeight="1">
      <c r="A54" s="91"/>
      <c r="B54" s="91"/>
      <c r="C54" s="91"/>
      <c r="D54" s="141"/>
      <c r="E54" s="141"/>
      <c r="F54" s="141"/>
      <c r="G54" s="91"/>
      <c r="H54" s="91"/>
      <c r="I54" s="91"/>
      <c r="J54" s="91"/>
      <c r="K54" s="64"/>
      <c r="L54" s="64"/>
      <c r="M54" s="64"/>
      <c r="N54" s="64"/>
      <c r="O54" s="64"/>
      <c r="P54" s="64"/>
    </row>
    <row r="55" spans="1:16" ht="15" customHeight="1">
      <c r="A55" s="64"/>
      <c r="B55" s="64"/>
      <c r="C55" s="64"/>
      <c r="D55" s="124"/>
      <c r="E55" s="124"/>
      <c r="F55" s="124"/>
      <c r="G55" s="64"/>
      <c r="H55" s="64"/>
      <c r="I55" s="64"/>
      <c r="J55" s="64"/>
      <c r="K55" s="64"/>
      <c r="L55" s="64"/>
      <c r="M55" s="64"/>
      <c r="N55" s="64"/>
      <c r="O55" s="64"/>
      <c r="P55" s="64"/>
    </row>
    <row r="56" spans="1:16" ht="15" customHeight="1">
      <c r="A56" s="64"/>
      <c r="B56" s="64"/>
      <c r="C56" s="64"/>
      <c r="D56" s="124"/>
      <c r="E56" s="124"/>
      <c r="F56" s="124"/>
      <c r="G56" s="64"/>
      <c r="H56" s="64"/>
      <c r="I56" s="64"/>
      <c r="J56" s="64"/>
      <c r="K56" s="64"/>
      <c r="L56" s="64"/>
      <c r="M56" s="64"/>
      <c r="N56" s="64"/>
      <c r="O56" s="64"/>
      <c r="P56" s="64"/>
    </row>
    <row r="57" spans="1:16" ht="15" customHeight="1">
      <c r="A57" s="64"/>
      <c r="B57" s="64"/>
      <c r="C57" s="64"/>
      <c r="D57" s="124"/>
      <c r="E57" s="124"/>
      <c r="F57" s="124"/>
      <c r="G57" s="64"/>
      <c r="H57" s="64"/>
      <c r="I57" s="64"/>
      <c r="J57" s="64"/>
      <c r="K57" s="64"/>
      <c r="L57" s="64"/>
      <c r="M57" s="64"/>
      <c r="N57" s="64"/>
      <c r="O57" s="64"/>
      <c r="P57" s="64"/>
    </row>
    <row r="58" spans="1:16" ht="15" customHeight="1">
      <c r="A58" s="64"/>
      <c r="B58" s="64"/>
      <c r="C58" s="64"/>
      <c r="D58" s="124"/>
      <c r="E58" s="124"/>
      <c r="F58" s="124"/>
      <c r="G58" s="64"/>
      <c r="H58" s="64"/>
      <c r="I58" s="64"/>
      <c r="J58" s="64"/>
      <c r="K58" s="64"/>
      <c r="L58" s="64"/>
      <c r="M58" s="64"/>
      <c r="N58" s="64"/>
      <c r="O58" s="64"/>
      <c r="P58" s="64"/>
    </row>
    <row r="59" spans="1:16" ht="15" customHeight="1">
      <c r="A59" s="64"/>
      <c r="B59" s="64"/>
      <c r="C59" s="64"/>
      <c r="D59" s="124"/>
      <c r="E59" s="124"/>
      <c r="F59" s="124"/>
      <c r="G59" s="64"/>
      <c r="H59" s="64"/>
      <c r="I59" s="64"/>
      <c r="J59" s="64"/>
      <c r="K59" s="64"/>
      <c r="L59" s="64"/>
      <c r="M59" s="64"/>
      <c r="N59" s="64"/>
      <c r="O59" s="64"/>
      <c r="P59" s="64"/>
    </row>
    <row r="60" spans="1:16" ht="15" customHeight="1">
      <c r="A60" s="64"/>
      <c r="B60" s="64"/>
      <c r="C60" s="64"/>
      <c r="D60" s="124"/>
      <c r="E60" s="124"/>
      <c r="F60" s="124"/>
      <c r="G60" s="64"/>
      <c r="H60" s="64"/>
      <c r="I60" s="64"/>
      <c r="J60" s="64"/>
      <c r="K60" s="64"/>
      <c r="L60" s="64"/>
      <c r="M60" s="64"/>
      <c r="N60" s="64"/>
      <c r="O60" s="64"/>
      <c r="P60" s="64"/>
    </row>
    <row r="61" spans="1:16" ht="15" customHeight="1">
      <c r="A61" s="64"/>
      <c r="B61" s="64"/>
      <c r="C61" s="64"/>
      <c r="D61" s="124"/>
      <c r="E61" s="124"/>
      <c r="F61" s="124"/>
      <c r="G61" s="64"/>
      <c r="H61" s="64"/>
      <c r="I61" s="64"/>
      <c r="J61" s="64"/>
      <c r="K61" s="64"/>
      <c r="L61" s="64"/>
      <c r="M61" s="64"/>
      <c r="N61" s="64"/>
      <c r="O61" s="64"/>
      <c r="P61" s="64"/>
    </row>
    <row r="62" spans="1:16" ht="15" customHeight="1">
      <c r="A62" s="64"/>
      <c r="B62" s="64"/>
      <c r="C62" s="64"/>
      <c r="D62" s="124"/>
      <c r="E62" s="124"/>
      <c r="F62" s="124"/>
      <c r="G62" s="64"/>
      <c r="H62" s="64"/>
      <c r="I62" s="64"/>
      <c r="J62" s="64"/>
      <c r="K62" s="64"/>
      <c r="L62" s="64"/>
      <c r="M62" s="64"/>
      <c r="N62" s="64"/>
      <c r="O62" s="64"/>
      <c r="P62" s="64"/>
    </row>
    <row r="63" spans="1:16" ht="15" customHeight="1">
      <c r="A63" s="64"/>
      <c r="B63" s="64"/>
      <c r="C63" s="64"/>
      <c r="D63" s="124"/>
      <c r="E63" s="124"/>
      <c r="F63" s="124"/>
      <c r="G63" s="64"/>
      <c r="H63" s="64"/>
      <c r="I63" s="64"/>
      <c r="J63" s="64"/>
      <c r="K63" s="64"/>
      <c r="L63" s="64"/>
      <c r="M63" s="64"/>
      <c r="N63" s="64"/>
      <c r="O63" s="64"/>
      <c r="P63" s="64"/>
    </row>
    <row r="64" spans="1:16" ht="15" customHeight="1">
      <c r="A64" s="64"/>
      <c r="B64" s="64"/>
      <c r="C64" s="64"/>
      <c r="D64" s="124"/>
      <c r="E64" s="124"/>
      <c r="F64" s="124"/>
      <c r="G64" s="64"/>
      <c r="H64" s="64"/>
      <c r="I64" s="64"/>
      <c r="J64" s="64"/>
      <c r="K64" s="64"/>
      <c r="L64" s="64"/>
      <c r="M64" s="64"/>
      <c r="N64" s="64"/>
      <c r="O64" s="64"/>
      <c r="P64" s="64"/>
    </row>
    <row r="65" spans="1:16" ht="15" customHeight="1">
      <c r="A65" s="64"/>
      <c r="B65" s="64"/>
      <c r="C65" s="64"/>
      <c r="D65" s="124"/>
      <c r="E65" s="124"/>
      <c r="F65" s="124"/>
      <c r="G65" s="64"/>
      <c r="H65" s="64"/>
      <c r="I65" s="64"/>
      <c r="J65" s="64"/>
      <c r="K65" s="64"/>
      <c r="L65" s="64"/>
      <c r="M65" s="64"/>
      <c r="N65" s="64"/>
      <c r="O65" s="64"/>
      <c r="P65" s="64"/>
    </row>
    <row r="66" spans="1:16" ht="15" customHeight="1">
      <c r="A66" s="64"/>
      <c r="B66" s="64"/>
      <c r="C66" s="64"/>
      <c r="D66" s="124"/>
      <c r="E66" s="124"/>
      <c r="F66" s="124"/>
      <c r="G66" s="64"/>
      <c r="H66" s="64"/>
      <c r="I66" s="64"/>
      <c r="J66" s="64"/>
      <c r="K66" s="64"/>
      <c r="L66" s="64"/>
      <c r="M66" s="64"/>
      <c r="N66" s="64"/>
      <c r="O66" s="64"/>
      <c r="P66" s="64"/>
    </row>
    <row r="67" spans="1:16" ht="15" customHeight="1">
      <c r="A67" s="64"/>
      <c r="B67" s="64"/>
      <c r="C67" s="64"/>
      <c r="D67" s="124"/>
      <c r="E67" s="124"/>
      <c r="F67" s="124"/>
      <c r="G67" s="64"/>
      <c r="H67" s="64"/>
      <c r="I67" s="64"/>
      <c r="J67" s="64"/>
      <c r="K67" s="64"/>
      <c r="L67" s="64"/>
      <c r="M67" s="64"/>
      <c r="N67" s="64"/>
      <c r="O67" s="64"/>
      <c r="P67" s="64"/>
    </row>
    <row r="68" spans="1:16" ht="15" customHeight="1">
      <c r="A68" s="64"/>
      <c r="B68" s="64"/>
      <c r="C68" s="64"/>
      <c r="D68" s="124"/>
      <c r="E68" s="124"/>
      <c r="F68" s="124"/>
      <c r="G68" s="64"/>
      <c r="H68" s="64"/>
      <c r="I68" s="64"/>
      <c r="J68" s="64"/>
      <c r="K68" s="64"/>
      <c r="L68" s="64"/>
      <c r="M68" s="71" t="s">
        <v>379</v>
      </c>
      <c r="N68" s="64"/>
      <c r="O68" s="64"/>
      <c r="P68" s="64"/>
    </row>
    <row r="69" spans="1:16" ht="15" customHeight="1">
      <c r="A69" s="64"/>
      <c r="B69" s="64"/>
      <c r="C69" s="64"/>
      <c r="D69" s="124"/>
      <c r="E69" s="124"/>
      <c r="F69" s="124"/>
      <c r="G69" s="64"/>
      <c r="H69" s="64"/>
      <c r="I69" s="64"/>
      <c r="J69" s="64"/>
      <c r="K69" s="64"/>
      <c r="L69" s="64"/>
      <c r="M69" s="64"/>
      <c r="N69" s="64"/>
      <c r="O69" s="64"/>
      <c r="P69" s="64"/>
    </row>
    <row r="70" spans="1:16" ht="15" customHeight="1">
      <c r="A70" s="64"/>
      <c r="B70" s="64"/>
      <c r="C70" s="64"/>
      <c r="D70" s="124"/>
      <c r="E70" s="124"/>
      <c r="F70" s="124"/>
      <c r="G70" s="64"/>
      <c r="H70" s="64"/>
      <c r="I70" s="64"/>
      <c r="J70" s="64"/>
      <c r="K70" s="64"/>
      <c r="L70" s="64"/>
      <c r="M70" s="64"/>
      <c r="N70" s="64"/>
      <c r="O70" s="64"/>
      <c r="P70" s="64"/>
    </row>
    <row r="71" spans="1:16" ht="15" customHeight="1">
      <c r="A71" s="64"/>
      <c r="B71" s="64"/>
      <c r="C71" s="64"/>
      <c r="D71" s="124"/>
      <c r="E71" s="124"/>
      <c r="F71" s="124"/>
      <c r="G71" s="64"/>
      <c r="H71" s="64"/>
      <c r="I71" s="64"/>
      <c r="J71" s="64"/>
      <c r="K71" s="64"/>
      <c r="L71" s="64"/>
      <c r="M71" s="64"/>
      <c r="N71" s="64"/>
      <c r="O71" s="64"/>
      <c r="P71" s="64"/>
    </row>
    <row r="72" spans="1:16" ht="15" customHeight="1">
      <c r="A72" s="64"/>
      <c r="B72" s="64"/>
      <c r="C72" s="64"/>
      <c r="D72" s="124"/>
      <c r="E72" s="124"/>
      <c r="F72" s="124"/>
      <c r="G72" s="64"/>
      <c r="H72" s="64"/>
      <c r="I72" s="64"/>
      <c r="J72" s="64"/>
      <c r="K72" s="64"/>
      <c r="L72" s="64"/>
      <c r="M72" s="64"/>
      <c r="N72" s="64"/>
      <c r="O72" s="64"/>
      <c r="P72" s="64"/>
    </row>
    <row r="73" spans="1:16" ht="15" customHeight="1">
      <c r="A73" s="64"/>
      <c r="B73" s="64"/>
      <c r="C73" s="64"/>
      <c r="D73" s="124"/>
      <c r="E73" s="124"/>
      <c r="F73" s="124"/>
      <c r="G73" s="64"/>
      <c r="H73" s="64"/>
      <c r="I73" s="64"/>
      <c r="J73" s="64"/>
      <c r="K73" s="64"/>
      <c r="L73" s="64"/>
      <c r="M73" s="64"/>
      <c r="N73" s="64"/>
      <c r="O73" s="64"/>
      <c r="P73" s="64"/>
    </row>
    <row r="74" spans="1:16" ht="15" customHeight="1">
      <c r="A74" s="64"/>
      <c r="B74" s="64"/>
      <c r="C74" s="64"/>
      <c r="D74" s="124"/>
      <c r="E74" s="124"/>
      <c r="F74" s="124"/>
      <c r="G74" s="64"/>
      <c r="H74" s="64"/>
      <c r="I74" s="64"/>
      <c r="J74" s="64"/>
      <c r="K74" s="64"/>
      <c r="L74" s="64"/>
      <c r="M74" s="64"/>
      <c r="N74" s="64"/>
      <c r="O74" s="64"/>
      <c r="P74" s="64"/>
    </row>
    <row r="75" spans="1:16" ht="15" customHeight="1">
      <c r="A75" s="64"/>
      <c r="B75" s="64"/>
      <c r="C75" s="64"/>
      <c r="D75" s="124"/>
      <c r="E75" s="124"/>
      <c r="F75" s="124"/>
      <c r="G75" s="64"/>
      <c r="H75" s="64"/>
      <c r="I75" s="64"/>
      <c r="J75" s="64"/>
      <c r="K75" s="64"/>
      <c r="L75" s="64"/>
      <c r="M75" s="64"/>
      <c r="N75" s="64"/>
      <c r="O75" s="64"/>
      <c r="P75" s="64"/>
    </row>
    <row r="76" spans="1:16" ht="15" customHeight="1">
      <c r="A76" s="64"/>
      <c r="B76" s="64"/>
      <c r="C76" s="64"/>
      <c r="D76" s="124"/>
      <c r="E76" s="124"/>
      <c r="F76" s="124"/>
      <c r="G76" s="64"/>
      <c r="H76" s="64"/>
      <c r="I76" s="64"/>
      <c r="J76" s="64"/>
      <c r="K76" s="64"/>
      <c r="L76" s="64"/>
      <c r="M76" s="64"/>
      <c r="N76" s="64"/>
      <c r="O76" s="64"/>
      <c r="P76" s="64"/>
    </row>
    <row r="77" spans="1:16" ht="15" customHeight="1">
      <c r="A77" s="64"/>
      <c r="B77" s="64"/>
      <c r="C77" s="64"/>
      <c r="D77" s="124"/>
      <c r="E77" s="124"/>
      <c r="F77" s="124"/>
      <c r="G77" s="64"/>
      <c r="H77" s="64"/>
      <c r="I77" s="64"/>
      <c r="J77" s="64"/>
      <c r="K77" s="64"/>
      <c r="L77" s="64"/>
      <c r="M77" s="64"/>
      <c r="N77" s="64"/>
      <c r="O77" s="64"/>
      <c r="P77" s="64"/>
    </row>
    <row r="78" spans="1:16" ht="15" customHeight="1">
      <c r="A78" s="64"/>
      <c r="B78" s="64"/>
      <c r="C78" s="64"/>
      <c r="D78" s="124"/>
      <c r="E78" s="124"/>
      <c r="F78" s="124"/>
      <c r="G78" s="64"/>
      <c r="H78" s="64"/>
      <c r="I78" s="64"/>
      <c r="J78" s="64"/>
      <c r="K78" s="64"/>
      <c r="L78" s="64"/>
      <c r="M78" s="64"/>
      <c r="N78" s="64"/>
      <c r="O78" s="64"/>
      <c r="P78" s="64"/>
    </row>
    <row r="79" spans="1:16" ht="15" customHeight="1">
      <c r="A79" s="64"/>
      <c r="B79" s="64"/>
      <c r="C79" s="64"/>
      <c r="D79" s="124"/>
      <c r="E79" s="124"/>
      <c r="F79" s="124"/>
      <c r="G79" s="64"/>
      <c r="H79" s="64"/>
      <c r="I79" s="64"/>
      <c r="J79" s="64"/>
      <c r="K79" s="64"/>
      <c r="L79" s="64"/>
      <c r="M79" s="64"/>
      <c r="N79" s="64"/>
      <c r="O79" s="64"/>
      <c r="P79" s="64"/>
    </row>
    <row r="80" spans="1:16" ht="15" customHeight="1">
      <c r="A80" s="64"/>
      <c r="B80" s="64"/>
      <c r="C80" s="64"/>
      <c r="D80" s="124"/>
      <c r="E80" s="124"/>
      <c r="F80" s="124"/>
      <c r="G80" s="64"/>
      <c r="H80" s="64"/>
      <c r="I80" s="64"/>
      <c r="J80" s="64"/>
      <c r="K80" s="64"/>
      <c r="L80" s="64"/>
      <c r="M80" s="64"/>
      <c r="N80" s="64"/>
      <c r="O80" s="64"/>
      <c r="P80" s="64"/>
    </row>
    <row r="81" spans="1:16" ht="15" customHeight="1">
      <c r="A81" s="64"/>
      <c r="B81" s="64"/>
      <c r="C81" s="64"/>
      <c r="D81" s="124"/>
      <c r="E81" s="124"/>
      <c r="F81" s="124"/>
      <c r="G81" s="64"/>
      <c r="H81" s="64"/>
      <c r="I81" s="64"/>
      <c r="J81" s="64"/>
      <c r="K81" s="64"/>
      <c r="L81" s="64"/>
      <c r="M81" s="64"/>
      <c r="N81" s="64"/>
      <c r="O81" s="64"/>
      <c r="P81" s="64"/>
    </row>
    <row r="82" spans="1:16" ht="15" customHeight="1">
      <c r="A82" s="64"/>
      <c r="B82" s="64"/>
      <c r="C82" s="64"/>
      <c r="D82" s="124"/>
      <c r="E82" s="124"/>
      <c r="F82" s="124"/>
      <c r="G82" s="64"/>
      <c r="H82" s="64"/>
      <c r="I82" s="64"/>
      <c r="J82" s="64"/>
      <c r="K82" s="64"/>
      <c r="L82" s="64"/>
      <c r="M82" s="64"/>
      <c r="N82" s="64"/>
      <c r="O82" s="64"/>
      <c r="P82" s="64"/>
    </row>
    <row r="83" spans="1:16" ht="15" customHeight="1">
      <c r="A83" s="64"/>
      <c r="B83" s="64"/>
      <c r="C83" s="64"/>
      <c r="D83" s="124"/>
      <c r="E83" s="124"/>
      <c r="F83" s="124"/>
      <c r="G83" s="64"/>
      <c r="H83" s="64"/>
      <c r="I83" s="64"/>
      <c r="J83" s="64"/>
      <c r="K83" s="64"/>
      <c r="L83" s="64"/>
      <c r="M83" s="64"/>
      <c r="N83" s="64"/>
      <c r="O83" s="64"/>
      <c r="P83" s="64"/>
    </row>
    <row r="84" spans="1:16" ht="15" customHeight="1">
      <c r="A84" s="64"/>
      <c r="B84" s="64"/>
      <c r="C84" s="64"/>
      <c r="D84" s="124"/>
      <c r="E84" s="124"/>
      <c r="F84" s="124"/>
      <c r="G84" s="64"/>
      <c r="H84" s="64"/>
      <c r="I84" s="64"/>
      <c r="J84" s="64"/>
      <c r="K84" s="64"/>
      <c r="L84" s="64"/>
      <c r="M84" s="64"/>
      <c r="N84" s="64"/>
      <c r="O84" s="64"/>
      <c r="P84" s="64"/>
    </row>
    <row r="85" spans="1:16" ht="15" customHeight="1">
      <c r="A85" s="64"/>
      <c r="B85" s="64"/>
      <c r="C85" s="64"/>
      <c r="D85" s="124"/>
      <c r="E85" s="124"/>
      <c r="F85" s="124"/>
      <c r="G85" s="64"/>
      <c r="H85" s="64"/>
      <c r="I85" s="64"/>
      <c r="J85" s="64"/>
      <c r="K85" s="64"/>
      <c r="L85" s="64"/>
      <c r="M85" s="64"/>
      <c r="N85" s="64"/>
      <c r="O85" s="64"/>
      <c r="P85" s="64"/>
    </row>
    <row r="86" spans="1:16" ht="15" customHeight="1">
      <c r="A86" s="64"/>
      <c r="B86" s="64"/>
      <c r="C86" s="64"/>
      <c r="D86" s="124"/>
      <c r="E86" s="124"/>
      <c r="F86" s="124"/>
      <c r="G86" s="64"/>
      <c r="H86" s="64"/>
      <c r="I86" s="64"/>
      <c r="J86" s="64"/>
      <c r="K86" s="64"/>
      <c r="L86" s="64"/>
      <c r="M86" s="64"/>
      <c r="N86" s="64"/>
      <c r="O86" s="64"/>
      <c r="P86" s="64"/>
    </row>
    <row r="87" spans="1:16" ht="15" customHeight="1">
      <c r="A87" s="64"/>
      <c r="B87" s="64"/>
      <c r="C87" s="64"/>
      <c r="D87" s="124"/>
      <c r="E87" s="124"/>
      <c r="F87" s="124"/>
      <c r="G87" s="64"/>
      <c r="H87" s="64"/>
      <c r="I87" s="64"/>
      <c r="J87" s="64"/>
      <c r="K87" s="64"/>
      <c r="L87" s="64"/>
      <c r="M87" s="64"/>
      <c r="N87" s="64"/>
      <c r="O87" s="64"/>
      <c r="P87" s="64"/>
    </row>
    <row r="88" spans="1:16" ht="15" customHeight="1">
      <c r="A88" s="64"/>
      <c r="B88" s="64"/>
      <c r="C88" s="64"/>
      <c r="D88" s="124"/>
      <c r="E88" s="124"/>
      <c r="F88" s="124"/>
      <c r="G88" s="64"/>
      <c r="H88" s="64"/>
      <c r="I88" s="64"/>
      <c r="J88" s="64"/>
      <c r="K88" s="64"/>
      <c r="L88" s="64"/>
      <c r="M88" s="64"/>
      <c r="N88" s="64"/>
      <c r="O88" s="64"/>
      <c r="P88" s="64"/>
    </row>
    <row r="89" spans="1:16" ht="15" customHeight="1">
      <c r="A89" s="64"/>
      <c r="B89" s="64"/>
      <c r="C89" s="64"/>
      <c r="D89" s="124"/>
      <c r="E89" s="124"/>
      <c r="F89" s="124"/>
      <c r="G89" s="64"/>
      <c r="H89" s="64"/>
      <c r="I89" s="64"/>
      <c r="J89" s="64"/>
      <c r="K89" s="64"/>
      <c r="L89" s="64"/>
      <c r="M89" s="64"/>
      <c r="N89" s="64"/>
      <c r="O89" s="64"/>
      <c r="P89" s="64"/>
    </row>
    <row r="90" spans="1:16" ht="15" customHeight="1">
      <c r="A90" s="64"/>
      <c r="B90" s="64"/>
      <c r="C90" s="64"/>
      <c r="D90" s="124"/>
      <c r="E90" s="124"/>
      <c r="F90" s="124"/>
      <c r="G90" s="64"/>
      <c r="H90" s="64"/>
      <c r="I90" s="64"/>
      <c r="J90" s="64"/>
      <c r="K90" s="64"/>
      <c r="L90" s="64"/>
      <c r="M90" s="64"/>
      <c r="N90" s="64"/>
      <c r="O90" s="64"/>
      <c r="P90" s="64"/>
    </row>
    <row r="91" spans="1:16" ht="15" customHeight="1">
      <c r="A91" s="64"/>
      <c r="B91" s="64"/>
      <c r="C91" s="64"/>
      <c r="D91" s="124"/>
      <c r="E91" s="124"/>
      <c r="F91" s="124"/>
      <c r="G91" s="64"/>
      <c r="H91" s="64"/>
      <c r="I91" s="64"/>
      <c r="J91" s="64"/>
      <c r="K91" s="64"/>
      <c r="L91" s="64"/>
      <c r="M91" s="64"/>
      <c r="N91" s="64"/>
      <c r="O91" s="64"/>
      <c r="P91" s="64"/>
    </row>
    <row r="92" spans="1:16" ht="15" customHeight="1">
      <c r="A92" s="64"/>
      <c r="B92" s="64"/>
      <c r="C92" s="64"/>
      <c r="D92" s="124"/>
      <c r="E92" s="124"/>
      <c r="F92" s="124"/>
      <c r="G92" s="64"/>
      <c r="H92" s="64"/>
      <c r="I92" s="64"/>
      <c r="J92" s="64"/>
      <c r="K92" s="64"/>
      <c r="L92" s="64"/>
      <c r="M92" s="64"/>
      <c r="N92" s="64"/>
      <c r="O92" s="64"/>
      <c r="P92" s="64"/>
    </row>
    <row r="93" spans="1:16" ht="15" customHeight="1">
      <c r="A93" s="64"/>
      <c r="B93" s="64"/>
      <c r="C93" s="64"/>
      <c r="D93" s="124"/>
      <c r="E93" s="124"/>
      <c r="F93" s="124"/>
      <c r="G93" s="64"/>
      <c r="H93" s="64"/>
      <c r="I93" s="64"/>
      <c r="J93" s="64"/>
      <c r="K93" s="64"/>
      <c r="L93" s="64"/>
      <c r="M93" s="64"/>
      <c r="N93" s="64"/>
      <c r="O93" s="64"/>
      <c r="P93" s="64"/>
    </row>
    <row r="94" spans="1:16" ht="15" customHeight="1">
      <c r="A94" s="64"/>
      <c r="B94" s="64"/>
      <c r="C94" s="64"/>
      <c r="D94" s="124"/>
      <c r="E94" s="124"/>
      <c r="F94" s="124"/>
      <c r="G94" s="64"/>
      <c r="H94" s="64"/>
      <c r="I94" s="64"/>
      <c r="J94" s="64"/>
      <c r="K94" s="64"/>
      <c r="L94" s="64"/>
      <c r="M94" s="64"/>
      <c r="N94" s="64"/>
      <c r="O94" s="64"/>
      <c r="P94" s="64"/>
    </row>
    <row r="95" spans="1:16" ht="15" customHeight="1">
      <c r="A95" s="64"/>
      <c r="B95" s="64"/>
      <c r="C95" s="64"/>
      <c r="D95" s="124"/>
      <c r="E95" s="124"/>
      <c r="F95" s="124"/>
      <c r="G95" s="64"/>
      <c r="H95" s="64"/>
      <c r="I95" s="64"/>
      <c r="J95" s="64"/>
      <c r="K95" s="64"/>
      <c r="L95" s="64"/>
      <c r="M95" s="64"/>
      <c r="N95" s="64"/>
      <c r="O95" s="64"/>
      <c r="P95" s="64"/>
    </row>
    <row r="96" spans="1:16" ht="15" customHeight="1">
      <c r="A96" s="64"/>
      <c r="B96" s="64"/>
      <c r="C96" s="64"/>
      <c r="D96" s="124"/>
      <c r="E96" s="124"/>
      <c r="F96" s="124"/>
      <c r="G96" s="64"/>
      <c r="H96" s="64"/>
      <c r="I96" s="64"/>
      <c r="J96" s="64"/>
      <c r="K96" s="64"/>
      <c r="L96" s="64"/>
      <c r="M96" s="64"/>
      <c r="N96" s="64"/>
      <c r="O96" s="64"/>
      <c r="P96" s="64"/>
    </row>
    <row r="97" spans="1:16" ht="15" customHeight="1">
      <c r="A97" s="64"/>
      <c r="B97" s="64"/>
      <c r="C97" s="64"/>
      <c r="D97" s="124"/>
      <c r="E97" s="124"/>
      <c r="F97" s="124"/>
      <c r="G97" s="64"/>
      <c r="H97" s="64"/>
      <c r="I97" s="64"/>
      <c r="J97" s="64"/>
      <c r="K97" s="64"/>
      <c r="L97" s="64"/>
      <c r="M97" s="64"/>
      <c r="N97" s="64"/>
      <c r="O97" s="64"/>
      <c r="P97" s="64"/>
    </row>
    <row r="98" spans="1:16" ht="15" customHeight="1">
      <c r="A98" s="64"/>
      <c r="B98" s="64"/>
      <c r="C98" s="64"/>
      <c r="D98" s="124"/>
      <c r="E98" s="124"/>
      <c r="F98" s="124"/>
      <c r="G98" s="64"/>
      <c r="H98" s="64"/>
      <c r="I98" s="64"/>
      <c r="J98" s="64"/>
      <c r="K98" s="64"/>
      <c r="L98" s="64"/>
      <c r="M98" s="64"/>
      <c r="N98" s="64"/>
      <c r="O98" s="64"/>
      <c r="P98" s="64"/>
    </row>
    <row r="99" spans="1:16" ht="15" customHeight="1">
      <c r="A99" s="64"/>
      <c r="B99" s="64"/>
      <c r="C99" s="64"/>
      <c r="D99" s="124"/>
      <c r="E99" s="124"/>
      <c r="F99" s="124"/>
      <c r="G99" s="64"/>
      <c r="H99" s="64"/>
      <c r="I99" s="64"/>
      <c r="J99" s="64"/>
      <c r="K99" s="64"/>
      <c r="L99" s="64"/>
      <c r="M99" s="64"/>
      <c r="N99" s="64"/>
      <c r="O99" s="64"/>
      <c r="P99" s="64"/>
    </row>
    <row r="100" spans="1:16" ht="15" customHeight="1">
      <c r="A100" s="64"/>
      <c r="B100" s="64"/>
      <c r="C100" s="64"/>
      <c r="D100" s="124"/>
      <c r="E100" s="124"/>
      <c r="F100" s="124"/>
      <c r="G100" s="64"/>
      <c r="H100" s="64"/>
      <c r="I100" s="64"/>
      <c r="J100" s="64"/>
      <c r="K100" s="64"/>
      <c r="L100" s="64"/>
      <c r="M100" s="64"/>
      <c r="N100" s="64"/>
      <c r="O100" s="64"/>
      <c r="P100" s="64"/>
    </row>
    <row r="101" spans="1:16" ht="15" customHeight="1">
      <c r="A101" s="64"/>
      <c r="B101" s="64"/>
      <c r="C101" s="64"/>
      <c r="D101" s="124"/>
      <c r="E101" s="124"/>
      <c r="F101" s="124"/>
      <c r="G101" s="64"/>
      <c r="H101" s="64"/>
      <c r="I101" s="64"/>
      <c r="J101" s="64"/>
      <c r="K101" s="64"/>
      <c r="L101" s="64"/>
      <c r="M101" s="64"/>
      <c r="N101" s="64"/>
      <c r="O101" s="64"/>
      <c r="P101" s="64"/>
    </row>
    <row r="102" spans="1:16" ht="15" customHeight="1">
      <c r="A102" s="64"/>
      <c r="B102" s="64"/>
      <c r="C102" s="64"/>
      <c r="D102" s="124"/>
      <c r="E102" s="124"/>
      <c r="F102" s="124"/>
      <c r="G102" s="64"/>
      <c r="H102" s="64"/>
      <c r="I102" s="64"/>
      <c r="J102" s="64"/>
      <c r="K102" s="64"/>
      <c r="L102" s="64"/>
      <c r="M102" s="64"/>
      <c r="N102" s="64"/>
      <c r="O102" s="64"/>
      <c r="P102" s="64"/>
    </row>
    <row r="103" spans="1:16" ht="15" customHeight="1">
      <c r="A103" s="64"/>
      <c r="B103" s="64"/>
      <c r="C103" s="64"/>
      <c r="D103" s="124"/>
      <c r="E103" s="124"/>
      <c r="F103" s="124"/>
      <c r="G103" s="64"/>
      <c r="H103" s="64"/>
      <c r="I103" s="64"/>
      <c r="J103" s="64"/>
      <c r="K103" s="64"/>
      <c r="L103" s="64"/>
      <c r="M103" s="64"/>
      <c r="N103" s="64"/>
      <c r="O103" s="64"/>
      <c r="P103" s="64"/>
    </row>
    <row r="104" spans="1:16" ht="15" customHeight="1">
      <c r="A104" s="64"/>
      <c r="B104" s="64"/>
      <c r="C104" s="64"/>
      <c r="D104" s="124"/>
      <c r="E104" s="124"/>
      <c r="F104" s="124"/>
      <c r="G104" s="64"/>
      <c r="H104" s="64"/>
      <c r="I104" s="64"/>
      <c r="J104" s="64"/>
      <c r="K104" s="64"/>
      <c r="L104" s="64"/>
      <c r="M104" s="64"/>
      <c r="N104" s="64"/>
      <c r="O104" s="64"/>
      <c r="P104" s="64"/>
    </row>
    <row r="105" spans="1:16" ht="15" customHeight="1">
      <c r="A105" s="64"/>
      <c r="B105" s="64"/>
      <c r="C105" s="64"/>
      <c r="D105" s="124"/>
      <c r="E105" s="124"/>
      <c r="F105" s="124"/>
      <c r="G105" s="64"/>
      <c r="H105" s="64"/>
      <c r="I105" s="64"/>
      <c r="J105" s="64"/>
      <c r="K105" s="64"/>
      <c r="L105" s="64"/>
      <c r="M105" s="64"/>
      <c r="N105" s="64"/>
      <c r="O105" s="64"/>
      <c r="P105" s="64"/>
    </row>
    <row r="106" spans="1:16" ht="15" customHeight="1">
      <c r="A106" s="64"/>
      <c r="B106" s="64"/>
      <c r="C106" s="64"/>
      <c r="D106" s="124"/>
      <c r="E106" s="124"/>
      <c r="F106" s="124"/>
      <c r="G106" s="64"/>
      <c r="H106" s="64"/>
      <c r="I106" s="64"/>
      <c r="J106" s="64"/>
      <c r="K106" s="64"/>
      <c r="L106" s="64"/>
      <c r="M106" s="64"/>
      <c r="N106" s="64"/>
      <c r="O106" s="64"/>
      <c r="P106" s="64"/>
    </row>
    <row r="107" spans="1:16" ht="15" customHeight="1">
      <c r="A107" s="64"/>
      <c r="B107" s="64"/>
      <c r="C107" s="64"/>
      <c r="D107" s="124"/>
      <c r="E107" s="124"/>
      <c r="F107" s="124"/>
      <c r="G107" s="64"/>
      <c r="H107" s="64"/>
      <c r="I107" s="64"/>
      <c r="J107" s="64"/>
      <c r="K107" s="64"/>
      <c r="L107" s="64"/>
      <c r="M107" s="64"/>
      <c r="N107" s="64"/>
      <c r="O107" s="64"/>
      <c r="P107" s="64"/>
    </row>
    <row r="108" spans="1:16" ht="15" customHeight="1">
      <c r="A108" s="64"/>
      <c r="B108" s="64"/>
      <c r="C108" s="64"/>
      <c r="D108" s="124"/>
      <c r="E108" s="124"/>
      <c r="F108" s="124"/>
      <c r="G108" s="64"/>
      <c r="H108" s="64"/>
      <c r="I108" s="64"/>
      <c r="J108" s="64"/>
      <c r="K108" s="64"/>
      <c r="L108" s="64"/>
      <c r="M108" s="64"/>
      <c r="N108" s="64"/>
      <c r="O108" s="64"/>
      <c r="P108" s="64"/>
    </row>
    <row r="109" spans="1:16" ht="15" customHeight="1">
      <c r="A109" s="64"/>
      <c r="B109" s="64"/>
      <c r="C109" s="64"/>
      <c r="D109" s="124"/>
      <c r="E109" s="124"/>
      <c r="F109" s="124"/>
      <c r="G109" s="64"/>
      <c r="H109" s="64"/>
      <c r="I109" s="64"/>
      <c r="J109" s="64"/>
      <c r="K109" s="64"/>
      <c r="L109" s="64"/>
      <c r="M109" s="64"/>
      <c r="N109" s="64"/>
      <c r="O109" s="64"/>
      <c r="P109" s="64"/>
    </row>
    <row r="110" spans="1:16" ht="15" customHeight="1">
      <c r="A110" s="64"/>
      <c r="B110" s="64"/>
      <c r="C110" s="64"/>
      <c r="D110" s="124"/>
      <c r="E110" s="124"/>
      <c r="F110" s="124"/>
      <c r="G110" s="64"/>
      <c r="H110" s="64"/>
      <c r="I110" s="64"/>
      <c r="J110" s="64"/>
      <c r="K110" s="64"/>
      <c r="L110" s="64"/>
      <c r="M110" s="64"/>
      <c r="N110" s="64"/>
      <c r="O110" s="64"/>
      <c r="P110" s="64"/>
    </row>
    <row r="111" spans="1:16" ht="15" customHeight="1">
      <c r="A111" s="64"/>
      <c r="B111" s="64"/>
      <c r="C111" s="64"/>
      <c r="D111" s="124"/>
      <c r="E111" s="124"/>
      <c r="F111" s="124"/>
      <c r="G111" s="64"/>
      <c r="H111" s="64"/>
      <c r="I111" s="64"/>
      <c r="J111" s="64"/>
      <c r="K111" s="64"/>
      <c r="L111" s="64"/>
      <c r="M111" s="64"/>
      <c r="N111" s="64"/>
      <c r="O111" s="64"/>
      <c r="P111" s="64"/>
    </row>
    <row r="112" spans="1:16" ht="15" customHeight="1">
      <c r="A112" s="64"/>
      <c r="B112" s="64"/>
      <c r="C112" s="64"/>
      <c r="D112" s="124"/>
      <c r="E112" s="124"/>
      <c r="F112" s="124"/>
      <c r="G112" s="64"/>
      <c r="H112" s="64"/>
      <c r="I112" s="64"/>
      <c r="J112" s="64"/>
      <c r="K112" s="64"/>
      <c r="L112" s="64"/>
      <c r="M112" s="64"/>
      <c r="N112" s="64"/>
      <c r="O112" s="64"/>
      <c r="P112" s="64"/>
    </row>
    <row r="113" spans="1:16" ht="15" customHeight="1">
      <c r="A113" s="64"/>
      <c r="B113" s="64"/>
      <c r="C113" s="64"/>
      <c r="D113" s="124"/>
      <c r="E113" s="124"/>
      <c r="F113" s="124"/>
      <c r="G113" s="64"/>
      <c r="H113" s="64"/>
      <c r="I113" s="64"/>
      <c r="J113" s="64"/>
      <c r="K113" s="64"/>
      <c r="L113" s="64"/>
      <c r="M113" s="64"/>
      <c r="N113" s="64"/>
      <c r="O113" s="64"/>
      <c r="P113" s="64"/>
    </row>
    <row r="114" spans="1:16" ht="15" customHeight="1">
      <c r="A114" s="64"/>
      <c r="B114" s="64"/>
      <c r="C114" s="64"/>
      <c r="D114" s="124"/>
      <c r="E114" s="124"/>
      <c r="F114" s="124"/>
      <c r="G114" s="64"/>
      <c r="H114" s="64"/>
      <c r="I114" s="64"/>
      <c r="J114" s="64"/>
      <c r="K114" s="64"/>
      <c r="L114" s="64"/>
      <c r="M114" s="64"/>
      <c r="N114" s="64"/>
      <c r="O114" s="64"/>
      <c r="P114" s="64"/>
    </row>
    <row r="115" spans="1:16" ht="15" customHeight="1">
      <c r="A115" s="64"/>
      <c r="B115" s="64"/>
      <c r="C115" s="64"/>
      <c r="D115" s="124"/>
      <c r="E115" s="124"/>
      <c r="F115" s="124"/>
      <c r="G115" s="64"/>
      <c r="H115" s="64"/>
      <c r="I115" s="64"/>
      <c r="J115" s="64"/>
      <c r="K115" s="64"/>
      <c r="L115" s="64"/>
      <c r="M115" s="64"/>
      <c r="N115" s="64"/>
      <c r="O115" s="64"/>
      <c r="P115" s="64"/>
    </row>
    <row r="116" spans="1:16" ht="15" customHeight="1">
      <c r="A116" s="64"/>
      <c r="B116" s="64"/>
      <c r="C116" s="64"/>
      <c r="D116" s="124"/>
      <c r="E116" s="124"/>
      <c r="F116" s="124"/>
      <c r="G116" s="64"/>
      <c r="H116" s="64"/>
      <c r="I116" s="64"/>
      <c r="J116" s="64"/>
      <c r="K116" s="64"/>
      <c r="L116" s="64"/>
      <c r="M116" s="64"/>
      <c r="N116" s="64"/>
      <c r="O116" s="64"/>
      <c r="P116" s="64"/>
    </row>
    <row r="117" spans="1:16" ht="15" customHeight="1">
      <c r="A117" s="64"/>
      <c r="B117" s="64"/>
      <c r="C117" s="64"/>
      <c r="D117" s="124"/>
      <c r="E117" s="124"/>
      <c r="F117" s="124"/>
      <c r="G117" s="64"/>
      <c r="H117" s="64"/>
      <c r="I117" s="64"/>
      <c r="J117" s="64"/>
      <c r="K117" s="64"/>
      <c r="L117" s="64"/>
      <c r="M117" s="64"/>
      <c r="N117" s="64"/>
      <c r="O117" s="64"/>
      <c r="P117" s="64"/>
    </row>
    <row r="118" spans="1:16" ht="15" customHeight="1">
      <c r="A118" s="64"/>
      <c r="B118" s="64"/>
      <c r="C118" s="64"/>
      <c r="D118" s="124"/>
      <c r="E118" s="124"/>
      <c r="F118" s="124"/>
      <c r="G118" s="64"/>
      <c r="H118" s="64"/>
      <c r="I118" s="64"/>
      <c r="J118" s="64"/>
      <c r="K118" s="64"/>
      <c r="L118" s="64"/>
      <c r="M118" s="64"/>
      <c r="N118" s="64"/>
      <c r="O118" s="64"/>
      <c r="P118" s="64"/>
    </row>
    <row r="119" spans="1:16" ht="15" customHeight="1">
      <c r="A119" s="64"/>
      <c r="B119" s="64"/>
      <c r="C119" s="64"/>
      <c r="D119" s="124"/>
      <c r="E119" s="124"/>
      <c r="F119" s="124"/>
      <c r="G119" s="64"/>
      <c r="H119" s="64"/>
      <c r="I119" s="64"/>
      <c r="J119" s="64"/>
      <c r="K119" s="64"/>
      <c r="L119" s="64"/>
      <c r="M119" s="64"/>
      <c r="N119" s="64"/>
      <c r="O119" s="64"/>
      <c r="P119" s="64"/>
    </row>
    <row r="120" spans="1:16" ht="15" customHeight="1">
      <c r="A120" s="64"/>
      <c r="B120" s="64"/>
      <c r="C120" s="64"/>
      <c r="D120" s="124"/>
      <c r="E120" s="124"/>
      <c r="F120" s="124"/>
      <c r="G120" s="64"/>
      <c r="H120" s="64"/>
      <c r="I120" s="64"/>
      <c r="J120" s="64"/>
      <c r="K120" s="64"/>
      <c r="L120" s="64"/>
      <c r="M120" s="64"/>
      <c r="N120" s="64"/>
      <c r="O120" s="64"/>
      <c r="P120" s="64"/>
    </row>
    <row r="121" spans="1:16" ht="15" customHeight="1">
      <c r="A121" s="64"/>
      <c r="B121" s="64"/>
      <c r="C121" s="64"/>
      <c r="D121" s="124"/>
      <c r="E121" s="124"/>
      <c r="F121" s="124"/>
      <c r="G121" s="64"/>
      <c r="H121" s="64"/>
      <c r="I121" s="64"/>
      <c r="J121" s="64"/>
      <c r="K121" s="64"/>
      <c r="L121" s="64"/>
      <c r="M121" s="64"/>
      <c r="N121" s="64"/>
      <c r="O121" s="64"/>
      <c r="P121" s="64"/>
    </row>
    <row r="122" spans="1:16" ht="15" customHeight="1">
      <c r="A122" s="64"/>
      <c r="B122" s="64"/>
      <c r="C122" s="64"/>
      <c r="D122" s="124"/>
      <c r="E122" s="124"/>
      <c r="F122" s="124"/>
      <c r="G122" s="64"/>
      <c r="H122" s="64"/>
      <c r="I122" s="64"/>
      <c r="J122" s="64"/>
      <c r="K122" s="64"/>
      <c r="L122" s="64"/>
      <c r="M122" s="64"/>
      <c r="N122" s="64"/>
      <c r="O122" s="64"/>
      <c r="P122" s="64"/>
    </row>
    <row r="123" spans="1:16" ht="15" customHeight="1">
      <c r="A123" s="64"/>
      <c r="B123" s="64"/>
      <c r="C123" s="64"/>
      <c r="D123" s="124"/>
      <c r="E123" s="124"/>
      <c r="F123" s="124"/>
      <c r="G123" s="64"/>
      <c r="H123" s="64"/>
      <c r="I123" s="64"/>
      <c r="J123" s="64"/>
      <c r="K123" s="64"/>
      <c r="L123" s="64"/>
      <c r="M123" s="64"/>
      <c r="N123" s="64"/>
      <c r="O123" s="64"/>
      <c r="P123" s="64"/>
    </row>
    <row r="124" spans="1:16" ht="15" customHeight="1">
      <c r="A124" s="64"/>
      <c r="B124" s="64"/>
      <c r="C124" s="64"/>
      <c r="D124" s="124"/>
      <c r="E124" s="124"/>
      <c r="F124" s="124"/>
      <c r="G124" s="64"/>
      <c r="H124" s="64"/>
      <c r="I124" s="64"/>
      <c r="J124" s="64"/>
      <c r="K124" s="64"/>
      <c r="L124" s="64"/>
      <c r="M124" s="64"/>
      <c r="N124" s="64"/>
      <c r="O124" s="64"/>
      <c r="P124" s="64"/>
    </row>
    <row r="125" spans="1:16" ht="15" customHeight="1">
      <c r="A125" s="64"/>
      <c r="B125" s="64"/>
      <c r="C125" s="64"/>
      <c r="D125" s="124"/>
      <c r="E125" s="124"/>
      <c r="F125" s="124"/>
      <c r="G125" s="64"/>
      <c r="H125" s="64"/>
      <c r="I125" s="64"/>
      <c r="J125" s="64"/>
      <c r="K125" s="64"/>
      <c r="L125" s="64"/>
      <c r="M125" s="64"/>
      <c r="N125" s="64"/>
      <c r="O125" s="64"/>
      <c r="P125" s="64"/>
    </row>
    <row r="126" spans="1:16" ht="15" customHeight="1">
      <c r="A126" s="64"/>
      <c r="B126" s="64"/>
      <c r="C126" s="64"/>
      <c r="D126" s="124"/>
      <c r="E126" s="124"/>
      <c r="F126" s="124"/>
      <c r="G126" s="64"/>
      <c r="H126" s="64"/>
      <c r="I126" s="64"/>
      <c r="J126" s="64"/>
      <c r="K126" s="64"/>
      <c r="L126" s="64"/>
      <c r="M126" s="64"/>
      <c r="N126" s="64"/>
      <c r="O126" s="64"/>
      <c r="P126" s="64"/>
    </row>
    <row r="127" spans="1:16" ht="15" customHeight="1">
      <c r="A127" s="64"/>
      <c r="B127" s="64"/>
      <c r="C127" s="64"/>
      <c r="D127" s="124"/>
      <c r="E127" s="124"/>
      <c r="F127" s="124"/>
      <c r="G127" s="64"/>
      <c r="H127" s="64"/>
      <c r="I127" s="64"/>
      <c r="J127" s="64"/>
      <c r="K127" s="64"/>
      <c r="L127" s="64"/>
      <c r="M127" s="64"/>
      <c r="N127" s="64"/>
      <c r="O127" s="64"/>
      <c r="P127" s="64"/>
    </row>
    <row r="128" spans="1:16" ht="15" customHeight="1">
      <c r="A128" s="64"/>
      <c r="B128" s="64"/>
      <c r="C128" s="64"/>
      <c r="D128" s="124"/>
      <c r="E128" s="124"/>
      <c r="F128" s="124"/>
      <c r="G128" s="64"/>
      <c r="H128" s="64"/>
      <c r="I128" s="64"/>
      <c r="J128" s="64"/>
      <c r="K128" s="64"/>
      <c r="L128" s="64"/>
      <c r="M128" s="64"/>
      <c r="N128" s="64"/>
      <c r="O128" s="64"/>
      <c r="P128" s="64"/>
    </row>
    <row r="129" spans="1:16" ht="15" customHeight="1">
      <c r="A129" s="64"/>
      <c r="B129" s="64"/>
      <c r="C129" s="64"/>
      <c r="D129" s="124"/>
      <c r="E129" s="124"/>
      <c r="F129" s="124"/>
      <c r="G129" s="64"/>
      <c r="H129" s="64"/>
      <c r="I129" s="64"/>
      <c r="J129" s="64"/>
      <c r="K129" s="64"/>
      <c r="L129" s="64"/>
      <c r="M129" s="64"/>
      <c r="N129" s="64"/>
      <c r="O129" s="64"/>
      <c r="P129" s="64"/>
    </row>
    <row r="130" spans="1:16" ht="15" customHeight="1">
      <c r="A130" s="64"/>
      <c r="B130" s="64"/>
      <c r="C130" s="64"/>
      <c r="D130" s="124"/>
      <c r="E130" s="124"/>
      <c r="F130" s="124"/>
      <c r="G130" s="64"/>
      <c r="H130" s="64"/>
      <c r="I130" s="64"/>
      <c r="J130" s="64"/>
      <c r="K130" s="64"/>
      <c r="L130" s="64"/>
      <c r="M130" s="64"/>
      <c r="N130" s="64"/>
      <c r="O130" s="64"/>
      <c r="P130" s="64"/>
    </row>
    <row r="131" spans="1:16" ht="15" customHeight="1">
      <c r="A131" s="64"/>
      <c r="B131" s="64"/>
      <c r="C131" s="64"/>
      <c r="D131" s="124"/>
      <c r="E131" s="124"/>
      <c r="F131" s="124"/>
      <c r="G131" s="64"/>
      <c r="H131" s="64"/>
      <c r="I131" s="64"/>
      <c r="J131" s="64"/>
      <c r="K131" s="64"/>
      <c r="L131" s="64"/>
      <c r="M131" s="64"/>
      <c r="N131" s="64"/>
      <c r="O131" s="64"/>
      <c r="P131" s="64"/>
    </row>
    <row r="132" spans="1:16" ht="15" customHeight="1">
      <c r="A132" s="64"/>
      <c r="B132" s="64"/>
      <c r="C132" s="64"/>
      <c r="D132" s="124"/>
      <c r="E132" s="124"/>
      <c r="F132" s="124"/>
      <c r="G132" s="64"/>
      <c r="H132" s="64"/>
      <c r="I132" s="64"/>
      <c r="J132" s="64"/>
      <c r="K132" s="64"/>
      <c r="L132" s="64"/>
      <c r="M132" s="64"/>
      <c r="N132" s="64"/>
      <c r="O132" s="64"/>
      <c r="P132" s="64"/>
    </row>
    <row r="133" spans="1:16" ht="15" customHeight="1">
      <c r="A133" s="64"/>
      <c r="B133" s="64"/>
      <c r="C133" s="64"/>
      <c r="D133" s="124"/>
      <c r="E133" s="124"/>
      <c r="F133" s="124"/>
      <c r="G133" s="64"/>
      <c r="H133" s="64"/>
      <c r="I133" s="64"/>
      <c r="J133" s="64"/>
      <c r="K133" s="64"/>
      <c r="L133" s="64"/>
      <c r="M133" s="64"/>
      <c r="N133" s="64"/>
      <c r="O133" s="64"/>
      <c r="P133" s="64"/>
    </row>
    <row r="134" spans="1:16" ht="15" customHeight="1">
      <c r="A134" s="64"/>
      <c r="B134" s="64"/>
      <c r="C134" s="64"/>
      <c r="D134" s="124"/>
      <c r="E134" s="124"/>
      <c r="F134" s="124"/>
      <c r="G134" s="64"/>
      <c r="H134" s="64"/>
      <c r="I134" s="64"/>
      <c r="J134" s="64"/>
      <c r="K134" s="64"/>
      <c r="L134" s="64"/>
      <c r="M134" s="64"/>
      <c r="N134" s="64"/>
      <c r="O134" s="64"/>
      <c r="P134" s="64"/>
    </row>
    <row r="135" spans="1:16" ht="15" customHeight="1">
      <c r="A135" s="64"/>
      <c r="B135" s="64"/>
      <c r="C135" s="64"/>
      <c r="D135" s="124"/>
      <c r="E135" s="124"/>
      <c r="F135" s="124"/>
      <c r="G135" s="64"/>
      <c r="H135" s="64"/>
      <c r="I135" s="64"/>
      <c r="J135" s="64"/>
      <c r="K135" s="64"/>
      <c r="L135" s="64"/>
      <c r="M135" s="64"/>
      <c r="N135" s="64"/>
      <c r="O135" s="64"/>
      <c r="P135" s="64"/>
    </row>
    <row r="136" spans="1:16" ht="15" customHeight="1">
      <c r="A136" s="64"/>
      <c r="B136" s="64"/>
      <c r="C136" s="64"/>
      <c r="D136" s="124"/>
      <c r="E136" s="124"/>
      <c r="F136" s="124"/>
      <c r="G136" s="64"/>
      <c r="H136" s="64"/>
      <c r="I136" s="64"/>
      <c r="J136" s="64"/>
      <c r="K136" s="64"/>
      <c r="L136" s="64"/>
      <c r="M136" s="64"/>
      <c r="N136" s="64"/>
      <c r="O136" s="64"/>
      <c r="P136" s="64"/>
    </row>
    <row r="137" spans="1:16" ht="15" customHeight="1">
      <c r="A137" s="64"/>
      <c r="B137" s="64"/>
      <c r="C137" s="64"/>
      <c r="D137" s="124"/>
      <c r="E137" s="124"/>
      <c r="F137" s="124"/>
      <c r="G137" s="64"/>
      <c r="H137" s="64"/>
      <c r="I137" s="64"/>
      <c r="J137" s="64"/>
      <c r="K137" s="64"/>
      <c r="L137" s="64"/>
      <c r="M137" s="64"/>
      <c r="N137" s="64"/>
      <c r="O137" s="64"/>
      <c r="P137" s="64"/>
    </row>
    <row r="138" spans="1:16" ht="15" customHeight="1">
      <c r="A138" s="64"/>
      <c r="B138" s="64"/>
      <c r="C138" s="64"/>
      <c r="D138" s="124"/>
      <c r="E138" s="124"/>
      <c r="F138" s="124"/>
      <c r="G138" s="64"/>
      <c r="H138" s="64"/>
      <c r="I138" s="64"/>
      <c r="J138" s="64"/>
      <c r="K138" s="64"/>
      <c r="L138" s="64"/>
      <c r="M138" s="64"/>
      <c r="N138" s="64"/>
      <c r="O138" s="64"/>
      <c r="P138" s="64"/>
    </row>
    <row r="139" spans="1:16" ht="15" customHeight="1">
      <c r="A139" s="64"/>
      <c r="B139" s="64"/>
      <c r="C139" s="64"/>
      <c r="D139" s="124"/>
      <c r="E139" s="124"/>
      <c r="F139" s="124"/>
      <c r="G139" s="64"/>
      <c r="H139" s="64"/>
      <c r="I139" s="64"/>
      <c r="J139" s="64"/>
      <c r="K139" s="64"/>
      <c r="L139" s="64"/>
      <c r="M139" s="64"/>
      <c r="N139" s="64"/>
      <c r="O139" s="64"/>
      <c r="P139" s="64"/>
    </row>
    <row r="140" spans="1:16" ht="15" customHeight="1">
      <c r="A140" s="64"/>
      <c r="B140" s="64"/>
      <c r="C140" s="64"/>
      <c r="D140" s="124"/>
      <c r="E140" s="124"/>
      <c r="F140" s="124"/>
      <c r="G140" s="64"/>
      <c r="H140" s="64"/>
      <c r="I140" s="64"/>
      <c r="J140" s="64"/>
      <c r="K140" s="64"/>
      <c r="L140" s="64"/>
      <c r="M140" s="64"/>
      <c r="N140" s="64"/>
      <c r="O140" s="64"/>
      <c r="P140" s="64"/>
    </row>
    <row r="141" spans="1:16" ht="15" customHeight="1">
      <c r="A141" s="64"/>
      <c r="B141" s="64"/>
      <c r="C141" s="64"/>
      <c r="D141" s="124"/>
      <c r="E141" s="124"/>
      <c r="F141" s="124"/>
      <c r="G141" s="64"/>
      <c r="H141" s="64"/>
      <c r="I141" s="64"/>
      <c r="J141" s="64"/>
      <c r="K141" s="64"/>
      <c r="L141" s="64"/>
      <c r="M141" s="64"/>
      <c r="N141" s="64"/>
      <c r="O141" s="64"/>
      <c r="P141" s="64"/>
    </row>
    <row r="142" spans="1:16" ht="15" customHeight="1">
      <c r="A142" s="64"/>
      <c r="B142" s="64"/>
      <c r="C142" s="64"/>
      <c r="D142" s="124"/>
      <c r="E142" s="124"/>
      <c r="F142" s="124"/>
      <c r="G142" s="64"/>
      <c r="H142" s="64"/>
      <c r="I142" s="64"/>
      <c r="J142" s="64"/>
      <c r="K142" s="64"/>
      <c r="L142" s="64"/>
      <c r="M142" s="64"/>
      <c r="N142" s="64"/>
      <c r="O142" s="64"/>
      <c r="P142" s="64"/>
    </row>
    <row r="143" spans="1:16" ht="15" customHeight="1">
      <c r="A143" s="64"/>
      <c r="B143" s="64"/>
      <c r="C143" s="64"/>
      <c r="D143" s="124"/>
      <c r="E143" s="124"/>
      <c r="F143" s="124"/>
      <c r="G143" s="64"/>
      <c r="H143" s="64"/>
      <c r="I143" s="64"/>
      <c r="J143" s="64"/>
      <c r="K143" s="64"/>
      <c r="L143" s="64"/>
      <c r="M143" s="64"/>
      <c r="N143" s="64"/>
      <c r="O143" s="64"/>
      <c r="P143" s="64"/>
    </row>
    <row r="144" spans="1:16" ht="15" customHeight="1">
      <c r="A144" s="64"/>
      <c r="B144" s="64"/>
      <c r="C144" s="64"/>
      <c r="D144" s="124"/>
      <c r="E144" s="124"/>
      <c r="F144" s="124"/>
      <c r="G144" s="64"/>
      <c r="H144" s="64"/>
      <c r="I144" s="64"/>
      <c r="J144" s="64"/>
      <c r="K144" s="64"/>
      <c r="L144" s="64"/>
      <c r="M144" s="64"/>
      <c r="N144" s="64"/>
      <c r="O144" s="64"/>
      <c r="P144" s="64"/>
    </row>
    <row r="145" spans="1:16" ht="15" customHeight="1">
      <c r="A145" s="64"/>
      <c r="B145" s="64"/>
      <c r="C145" s="64"/>
      <c r="D145" s="124"/>
      <c r="E145" s="124"/>
      <c r="F145" s="124"/>
      <c r="G145" s="64"/>
      <c r="H145" s="64"/>
      <c r="I145" s="64"/>
      <c r="J145" s="64"/>
      <c r="K145" s="64"/>
      <c r="L145" s="64"/>
      <c r="M145" s="64"/>
      <c r="N145" s="64"/>
      <c r="O145" s="64"/>
      <c r="P145" s="64"/>
    </row>
    <row r="146" spans="1:16" ht="15" customHeight="1">
      <c r="A146" s="64"/>
      <c r="B146" s="64"/>
      <c r="C146" s="64"/>
      <c r="D146" s="124"/>
      <c r="E146" s="124"/>
      <c r="F146" s="124"/>
      <c r="G146" s="64"/>
      <c r="H146" s="64"/>
      <c r="I146" s="64"/>
      <c r="J146" s="64"/>
      <c r="K146" s="64"/>
      <c r="L146" s="64"/>
      <c r="M146" s="64"/>
      <c r="N146" s="64"/>
      <c r="O146" s="64"/>
      <c r="P146" s="64"/>
    </row>
    <row r="147" spans="1:16" ht="15" customHeight="1">
      <c r="A147" s="64"/>
      <c r="B147" s="64"/>
      <c r="C147" s="64"/>
      <c r="D147" s="124"/>
      <c r="E147" s="124"/>
      <c r="F147" s="124"/>
      <c r="G147" s="64"/>
      <c r="H147" s="64"/>
      <c r="I147" s="64"/>
      <c r="J147" s="64"/>
      <c r="K147" s="64"/>
      <c r="L147" s="64"/>
      <c r="M147" s="64"/>
      <c r="N147" s="64"/>
      <c r="O147" s="64"/>
      <c r="P147" s="64"/>
    </row>
    <row r="148" spans="1:16" ht="15" customHeight="1">
      <c r="A148" s="64"/>
      <c r="B148" s="64"/>
      <c r="C148" s="64"/>
      <c r="D148" s="124"/>
      <c r="E148" s="124"/>
      <c r="F148" s="124"/>
      <c r="G148" s="64"/>
      <c r="H148" s="64"/>
      <c r="I148" s="64"/>
      <c r="J148" s="64"/>
      <c r="K148" s="64"/>
      <c r="L148" s="64"/>
      <c r="M148" s="64"/>
      <c r="N148" s="64"/>
      <c r="O148" s="64"/>
      <c r="P148" s="64"/>
    </row>
    <row r="149" spans="1:16" ht="15" customHeight="1">
      <c r="A149" s="64"/>
      <c r="B149" s="64"/>
      <c r="C149" s="64"/>
      <c r="D149" s="124"/>
      <c r="E149" s="124"/>
      <c r="F149" s="124"/>
      <c r="G149" s="64"/>
      <c r="H149" s="64"/>
      <c r="I149" s="64"/>
      <c r="J149" s="64"/>
      <c r="K149" s="64"/>
      <c r="L149" s="64"/>
      <c r="M149" s="64"/>
      <c r="N149" s="64"/>
      <c r="O149" s="64"/>
      <c r="P149" s="64"/>
    </row>
    <row r="150" spans="1:16" ht="15" customHeight="1">
      <c r="A150" s="64"/>
      <c r="B150" s="64"/>
      <c r="C150" s="64"/>
      <c r="D150" s="124"/>
      <c r="E150" s="124"/>
      <c r="F150" s="124"/>
      <c r="G150" s="64"/>
      <c r="H150" s="64"/>
      <c r="I150" s="64"/>
      <c r="J150" s="64"/>
      <c r="K150" s="64"/>
      <c r="L150" s="64"/>
      <c r="M150" s="64"/>
      <c r="N150" s="64"/>
      <c r="O150" s="64"/>
      <c r="P150" s="64"/>
    </row>
    <row r="151" spans="1:16" ht="15" customHeight="1">
      <c r="A151" s="64"/>
      <c r="B151" s="64"/>
      <c r="C151" s="64"/>
      <c r="D151" s="124"/>
      <c r="E151" s="124"/>
      <c r="F151" s="124"/>
      <c r="G151" s="64"/>
      <c r="H151" s="64"/>
      <c r="I151" s="64"/>
      <c r="J151" s="64"/>
      <c r="K151" s="64"/>
      <c r="L151" s="64"/>
      <c r="M151" s="64"/>
      <c r="N151" s="64"/>
      <c r="O151" s="64"/>
      <c r="P151" s="64"/>
    </row>
    <row r="152" spans="1:16" ht="15" customHeight="1">
      <c r="A152" s="64"/>
      <c r="B152" s="64"/>
      <c r="C152" s="64"/>
      <c r="D152" s="124"/>
      <c r="E152" s="124"/>
      <c r="F152" s="124"/>
      <c r="G152" s="64"/>
      <c r="H152" s="64"/>
      <c r="I152" s="64"/>
      <c r="J152" s="64"/>
      <c r="K152" s="64"/>
      <c r="L152" s="64"/>
      <c r="M152" s="64"/>
      <c r="N152" s="64"/>
      <c r="O152" s="64"/>
      <c r="P152" s="64"/>
    </row>
    <row r="153" spans="1:16" ht="15" customHeight="1">
      <c r="A153" s="64"/>
      <c r="B153" s="64"/>
      <c r="C153" s="64"/>
      <c r="D153" s="124"/>
      <c r="E153" s="124"/>
      <c r="F153" s="124"/>
      <c r="G153" s="64"/>
      <c r="H153" s="64"/>
      <c r="I153" s="64"/>
      <c r="J153" s="64"/>
      <c r="K153" s="64"/>
      <c r="L153" s="64"/>
      <c r="M153" s="64"/>
      <c r="N153" s="64"/>
      <c r="O153" s="64"/>
      <c r="P153" s="64"/>
    </row>
    <row r="154" spans="1:16" ht="15" customHeight="1">
      <c r="A154" s="64"/>
      <c r="B154" s="64"/>
      <c r="C154" s="64"/>
      <c r="D154" s="124"/>
      <c r="E154" s="124"/>
      <c r="F154" s="124"/>
      <c r="G154" s="64"/>
      <c r="H154" s="64"/>
      <c r="I154" s="64"/>
      <c r="J154" s="64"/>
      <c r="K154" s="64"/>
      <c r="L154" s="64"/>
      <c r="M154" s="64"/>
      <c r="N154" s="64"/>
      <c r="O154" s="64"/>
      <c r="P154" s="64"/>
    </row>
    <row r="155" spans="1:16" ht="15" customHeight="1">
      <c r="A155" s="64"/>
      <c r="B155" s="64"/>
      <c r="C155" s="64"/>
      <c r="D155" s="124"/>
      <c r="E155" s="124"/>
      <c r="F155" s="124"/>
      <c r="G155" s="64"/>
      <c r="H155" s="64"/>
      <c r="I155" s="64"/>
      <c r="J155" s="64"/>
      <c r="K155" s="64"/>
      <c r="L155" s="64"/>
      <c r="M155" s="64"/>
      <c r="N155" s="64"/>
      <c r="O155" s="64"/>
      <c r="P155" s="64"/>
    </row>
    <row r="156" spans="1:16" ht="15" customHeight="1">
      <c r="A156" s="64"/>
      <c r="B156" s="64"/>
      <c r="C156" s="64"/>
      <c r="D156" s="124"/>
      <c r="E156" s="124"/>
      <c r="F156" s="124"/>
      <c r="G156" s="64"/>
      <c r="H156" s="64"/>
      <c r="I156" s="64"/>
      <c r="J156" s="64"/>
      <c r="K156" s="64"/>
      <c r="L156" s="64"/>
      <c r="M156" s="64"/>
      <c r="N156" s="64"/>
      <c r="O156" s="64"/>
      <c r="P156" s="64"/>
    </row>
    <row r="157" spans="1:16" ht="15" customHeight="1">
      <c r="A157" s="64"/>
      <c r="B157" s="64"/>
      <c r="C157" s="64"/>
      <c r="D157" s="124"/>
      <c r="E157" s="124"/>
      <c r="F157" s="124"/>
      <c r="G157" s="64"/>
      <c r="H157" s="64"/>
      <c r="I157" s="64"/>
      <c r="J157" s="64"/>
      <c r="K157" s="64"/>
      <c r="L157" s="64"/>
      <c r="M157" s="64"/>
      <c r="N157" s="64"/>
      <c r="O157" s="64"/>
      <c r="P157" s="64"/>
    </row>
    <row r="158" spans="1:16" ht="15" customHeight="1">
      <c r="A158" s="64"/>
      <c r="B158" s="64"/>
      <c r="C158" s="64"/>
      <c r="D158" s="124"/>
      <c r="E158" s="124"/>
      <c r="F158" s="124"/>
      <c r="G158" s="64"/>
      <c r="H158" s="64"/>
      <c r="I158" s="64"/>
      <c r="J158" s="64"/>
      <c r="K158" s="64"/>
      <c r="L158" s="64"/>
      <c r="M158" s="64"/>
      <c r="N158" s="64"/>
      <c r="O158" s="64"/>
      <c r="P158" s="64"/>
    </row>
    <row r="159" spans="1:16" ht="15" customHeight="1">
      <c r="A159" s="64"/>
      <c r="B159" s="64"/>
      <c r="C159" s="64"/>
      <c r="D159" s="124"/>
      <c r="E159" s="124"/>
      <c r="F159" s="124"/>
      <c r="G159" s="64"/>
      <c r="H159" s="64"/>
      <c r="I159" s="64"/>
      <c r="J159" s="64"/>
      <c r="K159" s="64"/>
      <c r="L159" s="64"/>
      <c r="M159" s="64"/>
      <c r="N159" s="64"/>
      <c r="O159" s="64"/>
      <c r="P159" s="64"/>
    </row>
    <row r="160" spans="1:16" ht="15" customHeight="1">
      <c r="A160" s="64"/>
      <c r="B160" s="64"/>
      <c r="C160" s="64"/>
      <c r="D160" s="124"/>
      <c r="E160" s="124"/>
      <c r="F160" s="124"/>
      <c r="G160" s="64"/>
      <c r="H160" s="64"/>
      <c r="I160" s="64"/>
      <c r="J160" s="64"/>
      <c r="K160" s="64"/>
      <c r="L160" s="64"/>
      <c r="M160" s="64"/>
      <c r="N160" s="64"/>
      <c r="O160" s="64"/>
      <c r="P160" s="64"/>
    </row>
    <row r="161" spans="1:16" ht="15" customHeight="1">
      <c r="A161" s="64"/>
      <c r="B161" s="64"/>
      <c r="C161" s="64"/>
      <c r="D161" s="124"/>
      <c r="E161" s="124"/>
      <c r="F161" s="124"/>
      <c r="G161" s="64"/>
      <c r="H161" s="64"/>
      <c r="I161" s="64"/>
      <c r="J161" s="64"/>
      <c r="K161" s="64"/>
      <c r="L161" s="64"/>
      <c r="M161" s="64"/>
      <c r="N161" s="64"/>
      <c r="O161" s="64"/>
      <c r="P161" s="64"/>
    </row>
    <row r="162" spans="1:16" ht="15" customHeight="1">
      <c r="A162" s="64"/>
      <c r="B162" s="64"/>
      <c r="C162" s="64"/>
      <c r="D162" s="124"/>
      <c r="E162" s="124"/>
      <c r="F162" s="124"/>
      <c r="G162" s="64"/>
      <c r="H162" s="64"/>
      <c r="I162" s="64"/>
      <c r="J162" s="64"/>
      <c r="K162" s="64"/>
      <c r="L162" s="64"/>
      <c r="M162" s="64"/>
      <c r="N162" s="64"/>
      <c r="O162" s="64"/>
      <c r="P162" s="64"/>
    </row>
    <row r="163" spans="1:16" ht="15" customHeight="1">
      <c r="A163" s="64"/>
      <c r="B163" s="64"/>
      <c r="C163" s="64"/>
      <c r="D163" s="124"/>
      <c r="E163" s="124"/>
      <c r="F163" s="124"/>
      <c r="G163" s="64"/>
      <c r="H163" s="64"/>
      <c r="I163" s="64"/>
      <c r="J163" s="64"/>
      <c r="K163" s="64"/>
      <c r="L163" s="64"/>
      <c r="M163" s="64"/>
      <c r="N163" s="64"/>
      <c r="O163" s="64"/>
      <c r="P163" s="64"/>
    </row>
    <row r="164" spans="1:16" ht="15" customHeight="1">
      <c r="A164" s="64"/>
      <c r="B164" s="64"/>
      <c r="C164" s="64"/>
      <c r="D164" s="124"/>
      <c r="E164" s="124"/>
      <c r="F164" s="124"/>
      <c r="G164" s="64"/>
      <c r="H164" s="64"/>
      <c r="I164" s="64"/>
      <c r="J164" s="64"/>
      <c r="K164" s="64"/>
      <c r="L164" s="64"/>
      <c r="M164" s="64"/>
      <c r="N164" s="64"/>
      <c r="O164" s="64"/>
      <c r="P164" s="64"/>
    </row>
    <row r="165" spans="1:16" ht="15" customHeight="1">
      <c r="A165" s="64"/>
      <c r="B165" s="64"/>
      <c r="C165" s="64"/>
      <c r="D165" s="124"/>
      <c r="E165" s="124"/>
      <c r="F165" s="124"/>
      <c r="G165" s="64"/>
      <c r="H165" s="64"/>
      <c r="I165" s="64"/>
      <c r="J165" s="64"/>
      <c r="K165" s="64"/>
      <c r="L165" s="64"/>
      <c r="M165" s="64"/>
      <c r="N165" s="64"/>
      <c r="O165" s="64"/>
      <c r="P165" s="64"/>
    </row>
  </sheetData>
  <pageMargins left="0.70866099999999999" right="0.70866099999999999" top="0.748031" bottom="0.748031" header="0.31496099999999999" footer="0.31496099999999999"/>
  <pageSetup orientation="landscape"/>
  <headerFooter>
    <oddFooter>&amp;C&amp;"Helvetica Neue,Regular"&amp;12&amp;K000000&amp;P</oddFooter>
  </headerFooter>
  <legacy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V38"/>
  <sheetViews>
    <sheetView showGridLines="0" workbookViewId="0"/>
  </sheetViews>
  <sheetFormatPr defaultColWidth="8.77734375" defaultRowHeight="15" customHeight="1"/>
  <cols>
    <col min="1" max="1" width="16.44140625" style="1" customWidth="1"/>
    <col min="2" max="2" width="53.21875" style="1" customWidth="1"/>
    <col min="3" max="3" width="9.6640625" style="1" customWidth="1"/>
    <col min="4" max="4" width="12.33203125" style="1" customWidth="1"/>
    <col min="5" max="5" width="11.109375" style="1" customWidth="1"/>
    <col min="6" max="10" width="8.88671875" style="1" customWidth="1"/>
    <col min="11" max="11" width="11.88671875" style="1" customWidth="1"/>
    <col min="12" max="256" width="8.88671875" style="1" customWidth="1"/>
  </cols>
  <sheetData>
    <row r="1" spans="1:12" ht="60" customHeight="1">
      <c r="A1" s="58" t="s">
        <v>1</v>
      </c>
      <c r="B1" s="59" t="s">
        <v>2</v>
      </c>
      <c r="C1" s="60" t="s">
        <v>3</v>
      </c>
      <c r="D1" s="61" t="s">
        <v>4</v>
      </c>
      <c r="E1" s="60" t="s">
        <v>52</v>
      </c>
      <c r="F1" s="61" t="s">
        <v>5</v>
      </c>
      <c r="G1" s="62"/>
      <c r="H1" s="62"/>
      <c r="I1" s="60" t="s">
        <v>6</v>
      </c>
      <c r="J1" s="60" t="s">
        <v>7</v>
      </c>
      <c r="K1" s="60" t="s">
        <v>8</v>
      </c>
      <c r="L1" s="150" t="s">
        <v>9</v>
      </c>
    </row>
    <row r="2" spans="1:12" ht="15" customHeight="1">
      <c r="A2" s="65">
        <v>42095</v>
      </c>
      <c r="B2" s="66" t="s">
        <v>229</v>
      </c>
      <c r="C2" s="67"/>
      <c r="D2" s="68"/>
      <c r="E2" s="151"/>
      <c r="F2" s="68"/>
      <c r="G2" s="67"/>
      <c r="H2" s="67"/>
      <c r="I2" s="67"/>
      <c r="J2" s="67"/>
      <c r="K2" s="67"/>
      <c r="L2" s="67">
        <v>1983.6</v>
      </c>
    </row>
    <row r="3" spans="1:12" ht="15" customHeight="1">
      <c r="A3" s="70">
        <v>42095</v>
      </c>
      <c r="B3" s="71" t="s">
        <v>380</v>
      </c>
      <c r="C3" s="72">
        <v>15</v>
      </c>
      <c r="D3" s="152"/>
      <c r="E3" s="105">
        <v>15</v>
      </c>
      <c r="F3" s="153"/>
      <c r="G3" s="72"/>
      <c r="H3" s="72"/>
      <c r="I3" s="72"/>
      <c r="J3" s="72"/>
      <c r="K3" s="72"/>
      <c r="L3" s="72">
        <v>1998.6</v>
      </c>
    </row>
    <row r="4" spans="1:12" ht="15" customHeight="1">
      <c r="A4" s="70">
        <v>42095</v>
      </c>
      <c r="B4" s="71" t="s">
        <v>381</v>
      </c>
      <c r="C4" s="72">
        <v>15</v>
      </c>
      <c r="D4" s="152"/>
      <c r="E4" s="105">
        <v>15</v>
      </c>
      <c r="F4" s="153"/>
      <c r="G4" s="72"/>
      <c r="H4" s="72"/>
      <c r="I4" s="102"/>
      <c r="J4" s="102"/>
      <c r="K4" s="102"/>
      <c r="L4" s="72">
        <v>2013.6</v>
      </c>
    </row>
    <row r="5" spans="1:12" ht="15" customHeight="1">
      <c r="A5" s="70">
        <v>42123</v>
      </c>
      <c r="B5" s="71" t="s">
        <v>382</v>
      </c>
      <c r="C5" s="102"/>
      <c r="D5" s="152"/>
      <c r="E5" s="105"/>
      <c r="F5" s="153"/>
      <c r="G5" s="72"/>
      <c r="H5" s="103"/>
      <c r="I5" s="89">
        <v>93.5</v>
      </c>
      <c r="J5" s="89"/>
      <c r="K5" s="89">
        <v>93.5</v>
      </c>
      <c r="L5" s="107">
        <v>1920.1</v>
      </c>
    </row>
    <row r="6" spans="1:12" ht="15" customHeight="1">
      <c r="A6" s="70">
        <v>42190</v>
      </c>
      <c r="B6" s="116" t="s">
        <v>383</v>
      </c>
      <c r="C6" s="105">
        <v>110.5</v>
      </c>
      <c r="D6" s="154"/>
      <c r="E6" s="105">
        <v>110.5</v>
      </c>
      <c r="F6" s="107"/>
      <c r="G6" s="72"/>
      <c r="H6" s="72"/>
      <c r="I6" s="155"/>
      <c r="J6" s="113"/>
      <c r="K6" s="89"/>
      <c r="L6" s="107">
        <f t="shared" ref="L6:L27" si="0">L5+C6-I6</f>
        <v>2030.6</v>
      </c>
    </row>
    <row r="7" spans="1:12" ht="15" customHeight="1">
      <c r="A7" s="74" t="s">
        <v>384</v>
      </c>
      <c r="B7" s="71" t="s">
        <v>385</v>
      </c>
      <c r="C7" s="69"/>
      <c r="D7" s="103"/>
      <c r="E7" s="105"/>
      <c r="F7" s="107"/>
      <c r="G7" s="72"/>
      <c r="H7" s="103"/>
      <c r="I7" s="89">
        <v>40</v>
      </c>
      <c r="J7" s="88"/>
      <c r="K7" s="89">
        <v>40</v>
      </c>
      <c r="L7" s="107">
        <f t="shared" si="0"/>
        <v>1990.6</v>
      </c>
    </row>
    <row r="8" spans="1:12" ht="15" customHeight="1">
      <c r="A8" s="74" t="s">
        <v>386</v>
      </c>
      <c r="B8" s="71" t="s">
        <v>387</v>
      </c>
      <c r="C8" s="72"/>
      <c r="D8" s="103"/>
      <c r="E8" s="105"/>
      <c r="F8" s="107"/>
      <c r="G8" s="72"/>
      <c r="H8" s="103"/>
      <c r="I8" s="89">
        <v>16</v>
      </c>
      <c r="J8" s="88"/>
      <c r="K8" s="89">
        <v>16</v>
      </c>
      <c r="L8" s="107">
        <f t="shared" si="0"/>
        <v>1974.6</v>
      </c>
    </row>
    <row r="9" spans="1:12" ht="15" customHeight="1">
      <c r="A9" s="74" t="s">
        <v>388</v>
      </c>
      <c r="B9" s="71" t="s">
        <v>389</v>
      </c>
      <c r="C9" s="102"/>
      <c r="D9" s="103"/>
      <c r="E9" s="105"/>
      <c r="F9" s="107"/>
      <c r="G9" s="72"/>
      <c r="H9" s="103"/>
      <c r="I9" s="88">
        <v>125</v>
      </c>
      <c r="J9" s="88">
        <v>125</v>
      </c>
      <c r="K9" s="89"/>
      <c r="L9" s="107">
        <f t="shared" si="0"/>
        <v>1849.6</v>
      </c>
    </row>
    <row r="10" spans="1:12" ht="15" customHeight="1">
      <c r="A10" s="70">
        <v>42041</v>
      </c>
      <c r="B10" s="116" t="s">
        <v>327</v>
      </c>
      <c r="C10" s="105">
        <v>80</v>
      </c>
      <c r="D10" s="156"/>
      <c r="E10" s="105">
        <v>80</v>
      </c>
      <c r="F10" s="157"/>
      <c r="G10" s="72"/>
      <c r="H10" s="72"/>
      <c r="I10" s="115"/>
      <c r="J10" s="88"/>
      <c r="K10" s="89"/>
      <c r="L10" s="107">
        <f t="shared" si="0"/>
        <v>1929.6</v>
      </c>
    </row>
    <row r="11" spans="1:12" ht="15" customHeight="1">
      <c r="A11" s="70">
        <v>42222</v>
      </c>
      <c r="B11" s="116" t="s">
        <v>390</v>
      </c>
      <c r="C11" s="158">
        <v>50</v>
      </c>
      <c r="D11" s="104">
        <v>50</v>
      </c>
      <c r="E11" s="105"/>
      <c r="F11" s="106"/>
      <c r="G11" s="107"/>
      <c r="H11" s="72"/>
      <c r="I11" s="103"/>
      <c r="J11" s="88"/>
      <c r="K11" s="89"/>
      <c r="L11" s="107">
        <f t="shared" si="0"/>
        <v>1979.6</v>
      </c>
    </row>
    <row r="12" spans="1:12" ht="15" customHeight="1">
      <c r="A12" s="70">
        <v>42222</v>
      </c>
      <c r="B12" s="116" t="s">
        <v>391</v>
      </c>
      <c r="C12" s="158">
        <v>100</v>
      </c>
      <c r="D12" s="104">
        <v>100</v>
      </c>
      <c r="E12" s="105"/>
      <c r="F12" s="106"/>
      <c r="G12" s="107"/>
      <c r="H12" s="72"/>
      <c r="I12" s="103"/>
      <c r="J12" s="88"/>
      <c r="K12" s="89"/>
      <c r="L12" s="107">
        <f t="shared" si="0"/>
        <v>2079.6</v>
      </c>
    </row>
    <row r="13" spans="1:12" ht="15" customHeight="1">
      <c r="A13" s="70">
        <v>42222</v>
      </c>
      <c r="B13" s="116" t="s">
        <v>392</v>
      </c>
      <c r="C13" s="117">
        <v>6.5</v>
      </c>
      <c r="D13" s="104"/>
      <c r="E13" s="105"/>
      <c r="F13" s="106">
        <v>6.5</v>
      </c>
      <c r="G13" s="107"/>
      <c r="H13" s="72"/>
      <c r="I13" s="103"/>
      <c r="J13" s="88"/>
      <c r="K13" s="89"/>
      <c r="L13" s="107">
        <f t="shared" si="0"/>
        <v>2086.1</v>
      </c>
    </row>
    <row r="14" spans="1:12" ht="15" customHeight="1">
      <c r="A14" s="70">
        <v>42222</v>
      </c>
      <c r="B14" s="116" t="s">
        <v>393</v>
      </c>
      <c r="C14" s="117">
        <v>245.28</v>
      </c>
      <c r="D14" s="104"/>
      <c r="E14" s="105"/>
      <c r="F14" s="106">
        <v>245.28</v>
      </c>
      <c r="G14" s="107"/>
      <c r="H14" s="72"/>
      <c r="I14" s="159"/>
      <c r="J14" s="88"/>
      <c r="K14" s="89"/>
      <c r="L14" s="107">
        <f t="shared" si="0"/>
        <v>2331.38</v>
      </c>
    </row>
    <row r="15" spans="1:12" ht="15" customHeight="1">
      <c r="A15" s="74" t="s">
        <v>394</v>
      </c>
      <c r="B15" s="71" t="s">
        <v>395</v>
      </c>
      <c r="C15" s="113"/>
      <c r="D15" s="104"/>
      <c r="E15" s="105"/>
      <c r="F15" s="106"/>
      <c r="G15" s="107"/>
      <c r="H15" s="103"/>
      <c r="I15" s="89">
        <v>750</v>
      </c>
      <c r="J15" s="88"/>
      <c r="K15" s="89">
        <v>750</v>
      </c>
      <c r="L15" s="107">
        <f t="shared" si="0"/>
        <v>1581.38</v>
      </c>
    </row>
    <row r="16" spans="1:12" ht="15" customHeight="1">
      <c r="A16" s="74" t="s">
        <v>396</v>
      </c>
      <c r="B16" s="116" t="s">
        <v>397</v>
      </c>
      <c r="C16" s="117">
        <v>1212</v>
      </c>
      <c r="D16" s="104"/>
      <c r="E16" s="105"/>
      <c r="F16" s="106">
        <v>1212</v>
      </c>
      <c r="G16" s="107"/>
      <c r="H16" s="72"/>
      <c r="I16" s="115"/>
      <c r="J16" s="88"/>
      <c r="K16" s="89"/>
      <c r="L16" s="107">
        <f t="shared" si="0"/>
        <v>2793.38</v>
      </c>
    </row>
    <row r="17" spans="1:12" ht="15" customHeight="1">
      <c r="A17" s="74" t="s">
        <v>396</v>
      </c>
      <c r="B17" s="116" t="s">
        <v>398</v>
      </c>
      <c r="C17" s="105">
        <v>7.5</v>
      </c>
      <c r="D17" s="104"/>
      <c r="E17" s="105">
        <v>7.5</v>
      </c>
      <c r="F17" s="106"/>
      <c r="G17" s="107"/>
      <c r="H17" s="72"/>
      <c r="I17" s="159"/>
      <c r="J17" s="88"/>
      <c r="K17" s="89"/>
      <c r="L17" s="107">
        <f t="shared" si="0"/>
        <v>2800.88</v>
      </c>
    </row>
    <row r="18" spans="1:12" ht="15" customHeight="1">
      <c r="A18" s="74" t="s">
        <v>399</v>
      </c>
      <c r="B18" s="71" t="s">
        <v>400</v>
      </c>
      <c r="C18" s="115"/>
      <c r="D18" s="104"/>
      <c r="E18" s="105"/>
      <c r="F18" s="106"/>
      <c r="G18" s="107"/>
      <c r="H18" s="103"/>
      <c r="I18" s="160">
        <v>100</v>
      </c>
      <c r="J18" s="160">
        <v>100</v>
      </c>
      <c r="K18" s="161"/>
      <c r="L18" s="107">
        <f t="shared" si="0"/>
        <v>2700.88</v>
      </c>
    </row>
    <row r="19" spans="1:12" ht="15" customHeight="1">
      <c r="A19" s="70">
        <v>42178</v>
      </c>
      <c r="B19" s="71" t="s">
        <v>401</v>
      </c>
      <c r="C19" s="159"/>
      <c r="D19" s="104"/>
      <c r="E19" s="105"/>
      <c r="F19" s="106"/>
      <c r="G19" s="107"/>
      <c r="H19" s="103"/>
      <c r="I19" s="89">
        <v>40</v>
      </c>
      <c r="J19" s="88"/>
      <c r="K19" s="89">
        <v>40</v>
      </c>
      <c r="L19" s="107">
        <f t="shared" si="0"/>
        <v>2660.88</v>
      </c>
    </row>
    <row r="20" spans="1:12" ht="15" customHeight="1">
      <c r="A20" s="74" t="s">
        <v>402</v>
      </c>
      <c r="B20" s="116" t="s">
        <v>403</v>
      </c>
      <c r="C20" s="117">
        <v>1340</v>
      </c>
      <c r="D20" s="104"/>
      <c r="E20" s="105"/>
      <c r="F20" s="106">
        <v>1340</v>
      </c>
      <c r="G20" s="107"/>
      <c r="H20" s="72"/>
      <c r="I20" s="115"/>
      <c r="J20" s="88"/>
      <c r="K20" s="89"/>
      <c r="L20" s="107">
        <f t="shared" si="0"/>
        <v>4000.88</v>
      </c>
    </row>
    <row r="21" spans="1:12" ht="15" customHeight="1">
      <c r="A21" s="74" t="s">
        <v>402</v>
      </c>
      <c r="B21" s="116" t="s">
        <v>404</v>
      </c>
      <c r="C21" s="105">
        <v>15</v>
      </c>
      <c r="D21" s="104"/>
      <c r="E21" s="105">
        <v>15</v>
      </c>
      <c r="F21" s="106"/>
      <c r="G21" s="107"/>
      <c r="H21" s="72"/>
      <c r="I21" s="103"/>
      <c r="J21" s="88"/>
      <c r="K21" s="89"/>
      <c r="L21" s="107">
        <f t="shared" si="0"/>
        <v>4015.88</v>
      </c>
    </row>
    <row r="22" spans="1:12" ht="15" customHeight="1">
      <c r="A22" s="74" t="s">
        <v>405</v>
      </c>
      <c r="B22" s="71" t="s">
        <v>332</v>
      </c>
      <c r="C22" s="113">
        <v>0.2</v>
      </c>
      <c r="D22" s="104"/>
      <c r="E22" s="105"/>
      <c r="F22" s="106"/>
      <c r="G22" s="107">
        <v>0.2</v>
      </c>
      <c r="H22" s="72"/>
      <c r="I22" s="103"/>
      <c r="J22" s="88"/>
      <c r="K22" s="89"/>
      <c r="L22" s="107">
        <f t="shared" si="0"/>
        <v>4016.08</v>
      </c>
    </row>
    <row r="23" spans="1:12" ht="15" customHeight="1">
      <c r="A23" s="74" t="s">
        <v>405</v>
      </c>
      <c r="B23" s="116" t="s">
        <v>406</v>
      </c>
      <c r="C23" s="117">
        <v>818</v>
      </c>
      <c r="D23" s="104"/>
      <c r="E23" s="105"/>
      <c r="F23" s="106">
        <v>818</v>
      </c>
      <c r="G23" s="107"/>
      <c r="H23" s="72"/>
      <c r="I23" s="103"/>
      <c r="J23" s="88"/>
      <c r="K23" s="89"/>
      <c r="L23" s="107">
        <f t="shared" si="0"/>
        <v>4834.08</v>
      </c>
    </row>
    <row r="24" spans="1:12" ht="15" customHeight="1">
      <c r="A24" s="70">
        <v>42011</v>
      </c>
      <c r="B24" s="116" t="s">
        <v>407</v>
      </c>
      <c r="C24" s="158">
        <v>100</v>
      </c>
      <c r="D24" s="104">
        <v>100</v>
      </c>
      <c r="E24" s="105"/>
      <c r="F24" s="106"/>
      <c r="G24" s="107"/>
      <c r="H24" s="72"/>
      <c r="I24" s="159"/>
      <c r="J24" s="88"/>
      <c r="K24" s="89"/>
      <c r="L24" s="107">
        <f t="shared" si="0"/>
        <v>4934.08</v>
      </c>
    </row>
    <row r="25" spans="1:12" ht="15" customHeight="1">
      <c r="A25" s="70">
        <v>42042</v>
      </c>
      <c r="B25" s="71" t="s">
        <v>408</v>
      </c>
      <c r="C25" s="115"/>
      <c r="D25" s="104"/>
      <c r="E25" s="105"/>
      <c r="F25" s="106"/>
      <c r="G25" s="107"/>
      <c r="H25" s="103"/>
      <c r="I25" s="89">
        <v>60</v>
      </c>
      <c r="J25" s="88"/>
      <c r="K25" s="89">
        <v>60</v>
      </c>
      <c r="L25" s="107">
        <f t="shared" si="0"/>
        <v>4874.08</v>
      </c>
    </row>
    <row r="26" spans="1:12" ht="15" customHeight="1">
      <c r="A26" s="70">
        <v>42042</v>
      </c>
      <c r="B26" s="71" t="s">
        <v>409</v>
      </c>
      <c r="C26" s="103"/>
      <c r="D26" s="104"/>
      <c r="E26" s="105"/>
      <c r="F26" s="106"/>
      <c r="G26" s="107"/>
      <c r="H26" s="103"/>
      <c r="I26" s="89">
        <v>1700</v>
      </c>
      <c r="J26" s="88"/>
      <c r="K26" s="89">
        <v>1700</v>
      </c>
      <c r="L26" s="107">
        <f t="shared" si="0"/>
        <v>3174.08</v>
      </c>
    </row>
    <row r="27" spans="1:12" ht="15" customHeight="1">
      <c r="A27" s="70">
        <v>42192</v>
      </c>
      <c r="B27" s="162" t="s">
        <v>319</v>
      </c>
      <c r="C27" s="103">
        <v>271</v>
      </c>
      <c r="D27" s="104"/>
      <c r="E27" s="105">
        <v>68</v>
      </c>
      <c r="F27" s="106">
        <v>203</v>
      </c>
      <c r="G27" s="107"/>
      <c r="H27" s="72"/>
      <c r="I27" s="115">
        <v>49.64</v>
      </c>
      <c r="J27" s="88">
        <v>9.64</v>
      </c>
      <c r="K27" s="89"/>
      <c r="L27" s="107">
        <f t="shared" si="0"/>
        <v>3395.44</v>
      </c>
    </row>
    <row r="28" spans="1:12" ht="15" customHeight="1">
      <c r="A28" s="163"/>
      <c r="B28" s="164" t="s">
        <v>410</v>
      </c>
      <c r="C28" s="154"/>
      <c r="D28" s="104"/>
      <c r="E28" s="105"/>
      <c r="F28" s="106"/>
      <c r="G28" s="107"/>
      <c r="H28" s="72"/>
      <c r="I28" s="159"/>
      <c r="J28" s="88"/>
      <c r="K28" s="89">
        <v>40</v>
      </c>
      <c r="L28" s="107"/>
    </row>
    <row r="29" spans="1:12" ht="15" customHeight="1">
      <c r="A29" s="70">
        <v>42194</v>
      </c>
      <c r="B29" s="112" t="s">
        <v>411</v>
      </c>
      <c r="C29" s="159"/>
      <c r="D29" s="104"/>
      <c r="E29" s="105"/>
      <c r="F29" s="106"/>
      <c r="G29" s="107"/>
      <c r="H29" s="103"/>
      <c r="I29" s="89">
        <v>111</v>
      </c>
      <c r="J29" s="88"/>
      <c r="K29" s="89">
        <v>111</v>
      </c>
      <c r="L29" s="107">
        <f>L27+C29-I29</f>
        <v>3284.44</v>
      </c>
    </row>
    <row r="30" spans="1:12" ht="15" customHeight="1">
      <c r="A30" s="74" t="s">
        <v>412</v>
      </c>
      <c r="B30" s="116" t="s">
        <v>413</v>
      </c>
      <c r="C30" s="117">
        <v>75</v>
      </c>
      <c r="D30" s="104"/>
      <c r="E30" s="105"/>
      <c r="F30" s="106">
        <v>75</v>
      </c>
      <c r="G30" s="107"/>
      <c r="H30" s="72"/>
      <c r="I30" s="113"/>
      <c r="J30" s="88"/>
      <c r="K30" s="89"/>
      <c r="L30" s="107">
        <f>L29+C30-I30</f>
        <v>3359.44</v>
      </c>
    </row>
    <row r="31" spans="1:12" ht="15" customHeight="1">
      <c r="A31" s="74" t="s">
        <v>414</v>
      </c>
      <c r="B31" s="71" t="s">
        <v>415</v>
      </c>
      <c r="C31" s="115"/>
      <c r="D31" s="104"/>
      <c r="E31" s="105"/>
      <c r="F31" s="106"/>
      <c r="G31" s="107"/>
      <c r="H31" s="103"/>
      <c r="I31" s="89">
        <v>45</v>
      </c>
      <c r="J31" s="88"/>
      <c r="K31" s="89">
        <v>45</v>
      </c>
      <c r="L31" s="107">
        <f>L30+C31-I31</f>
        <v>3314.44</v>
      </c>
    </row>
    <row r="32" spans="1:12" ht="15" customHeight="1">
      <c r="A32" s="74" t="s">
        <v>416</v>
      </c>
      <c r="B32" s="71" t="s">
        <v>417</v>
      </c>
      <c r="C32" s="103"/>
      <c r="D32" s="104"/>
      <c r="E32" s="105"/>
      <c r="F32" s="106"/>
      <c r="G32" s="107"/>
      <c r="H32" s="103"/>
      <c r="I32" s="161">
        <v>500</v>
      </c>
      <c r="J32" s="160"/>
      <c r="K32" s="161">
        <v>500</v>
      </c>
      <c r="L32" s="107">
        <f>L31+C32-I32</f>
        <v>2814.44</v>
      </c>
    </row>
    <row r="33" spans="1:12" ht="15" customHeight="1">
      <c r="A33" s="74" t="s">
        <v>418</v>
      </c>
      <c r="B33" s="71" t="s">
        <v>419</v>
      </c>
      <c r="C33" s="103"/>
      <c r="D33" s="104"/>
      <c r="E33" s="105"/>
      <c r="F33" s="106"/>
      <c r="G33" s="107"/>
      <c r="H33" s="103"/>
      <c r="I33" s="89">
        <v>176.4</v>
      </c>
      <c r="J33" s="88"/>
      <c r="K33" s="89">
        <v>176.4</v>
      </c>
      <c r="L33" s="107">
        <f>L32+C33-I33</f>
        <v>2638.04</v>
      </c>
    </row>
    <row r="34" spans="1:12" ht="15" customHeight="1">
      <c r="A34" s="74" t="s">
        <v>420</v>
      </c>
      <c r="B34" s="71" t="s">
        <v>421</v>
      </c>
      <c r="C34" s="103">
        <v>1968</v>
      </c>
      <c r="D34" s="104"/>
      <c r="E34" s="105"/>
      <c r="F34" s="106">
        <v>1968</v>
      </c>
      <c r="G34" s="107"/>
      <c r="H34" s="72"/>
      <c r="I34" s="115"/>
      <c r="J34" s="88"/>
      <c r="K34" s="89"/>
      <c r="L34" s="107">
        <f>L33+C34-I34</f>
        <v>4606.04</v>
      </c>
    </row>
    <row r="35" spans="1:12" ht="15" customHeight="1">
      <c r="A35" s="64"/>
      <c r="B35" s="64"/>
      <c r="C35" s="124">
        <f>SUM(C2:C34)</f>
        <v>6428.98</v>
      </c>
      <c r="D35" s="141">
        <f>SUM(D2:D34)</f>
        <v>250</v>
      </c>
      <c r="E35" s="141">
        <f>SUM(E3:E34)</f>
        <v>311</v>
      </c>
      <c r="F35" s="141">
        <f>SUM(F2:F34)</f>
        <v>5867.78</v>
      </c>
      <c r="G35" s="124">
        <f>SUM(G2:G34)</f>
        <v>0.2</v>
      </c>
      <c r="H35" s="64"/>
      <c r="I35" s="124">
        <f>SUM(I2:I34)</f>
        <v>3806.54</v>
      </c>
      <c r="J35" s="141">
        <f>SUM(J2:J34)</f>
        <v>234.64</v>
      </c>
      <c r="K35" s="141">
        <f>SUM(K2:K34)</f>
        <v>3571.9</v>
      </c>
      <c r="L35" s="64"/>
    </row>
    <row r="36" spans="1:12" ht="15" customHeight="1">
      <c r="A36" s="64"/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</row>
    <row r="37" spans="1:12" ht="15" customHeight="1">
      <c r="A37" s="64"/>
      <c r="B37" s="64"/>
      <c r="C37" s="64"/>
      <c r="D37" s="64"/>
      <c r="E37" s="64"/>
      <c r="F37" s="124"/>
      <c r="G37" s="64"/>
      <c r="H37" s="64"/>
      <c r="I37" s="64"/>
      <c r="J37" s="64"/>
      <c r="K37" s="64"/>
      <c r="L37" s="64"/>
    </row>
    <row r="38" spans="1:12" ht="15" customHeight="1">
      <c r="A38" s="64"/>
      <c r="B38" s="64"/>
      <c r="C38" s="64"/>
      <c r="D38" s="64"/>
      <c r="E38" s="64"/>
      <c r="F38" s="124"/>
      <c r="G38" s="64"/>
      <c r="H38" s="64"/>
      <c r="I38" s="64"/>
      <c r="J38" s="64"/>
      <c r="K38" s="64"/>
      <c r="L38" s="64"/>
    </row>
  </sheetData>
  <pageMargins left="0.70866099999999999" right="0.70866099999999999" top="0.748031" bottom="0.748031" header="0.31496099999999999" footer="0.31496099999999999"/>
  <pageSetup orientation="landscape"/>
  <headerFooter>
    <oddFooter>&amp;C&amp;"Helvetica Neue,Regular"&amp;12&amp;K000000&amp;P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V34"/>
  <sheetViews>
    <sheetView showGridLines="0" workbookViewId="0"/>
  </sheetViews>
  <sheetFormatPr defaultColWidth="8.77734375" defaultRowHeight="15" customHeight="1"/>
  <cols>
    <col min="1" max="1" width="12.21875" style="1" customWidth="1"/>
    <col min="2" max="2" width="41.6640625" style="1" customWidth="1"/>
    <col min="3" max="256" width="8.88671875" style="1" customWidth="1"/>
  </cols>
  <sheetData>
    <row r="1" spans="1:16" ht="60" customHeight="1">
      <c r="A1" s="58" t="s">
        <v>1</v>
      </c>
      <c r="B1" s="59" t="s">
        <v>2</v>
      </c>
      <c r="C1" s="60" t="s">
        <v>3</v>
      </c>
      <c r="D1" s="61" t="s">
        <v>4</v>
      </c>
      <c r="E1" s="60" t="s">
        <v>52</v>
      </c>
      <c r="F1" s="61" t="s">
        <v>5</v>
      </c>
      <c r="G1" s="62"/>
      <c r="H1" s="62"/>
      <c r="I1" s="60" t="s">
        <v>6</v>
      </c>
      <c r="J1" s="60" t="s">
        <v>7</v>
      </c>
      <c r="K1" s="61" t="s">
        <v>8</v>
      </c>
      <c r="L1" s="60" t="s">
        <v>9</v>
      </c>
      <c r="M1" s="63"/>
      <c r="N1" s="64"/>
      <c r="O1" s="64"/>
      <c r="P1" s="64"/>
    </row>
    <row r="2" spans="1:16" ht="15" customHeight="1">
      <c r="A2" s="65">
        <v>41730</v>
      </c>
      <c r="B2" s="165"/>
      <c r="C2" s="151"/>
      <c r="D2" s="68"/>
      <c r="E2" s="151"/>
      <c r="F2" s="68"/>
      <c r="G2" s="67"/>
      <c r="H2" s="67"/>
      <c r="I2" s="67"/>
      <c r="J2" s="67"/>
      <c r="K2" s="67"/>
      <c r="L2" s="67">
        <v>2173.14</v>
      </c>
      <c r="M2" s="64"/>
      <c r="N2" s="64"/>
      <c r="O2" s="64"/>
      <c r="P2" s="64"/>
    </row>
    <row r="3" spans="1:16" ht="15" customHeight="1">
      <c r="A3" s="70"/>
      <c r="B3" s="116" t="s">
        <v>52</v>
      </c>
      <c r="C3" s="105">
        <v>90</v>
      </c>
      <c r="D3" s="166"/>
      <c r="E3" s="105">
        <v>90</v>
      </c>
      <c r="F3" s="153"/>
      <c r="G3" s="72"/>
      <c r="H3" s="72"/>
      <c r="I3" s="72"/>
      <c r="J3" s="72"/>
      <c r="K3" s="72"/>
      <c r="L3" s="72">
        <f t="shared" ref="L3:L17" si="0">L2+C3</f>
        <v>2263.14</v>
      </c>
      <c r="M3" s="64"/>
      <c r="N3" s="64"/>
      <c r="O3" s="64"/>
      <c r="P3" s="64"/>
    </row>
    <row r="4" spans="1:16" ht="15" customHeight="1">
      <c r="A4" s="70"/>
      <c r="B4" s="116" t="s">
        <v>52</v>
      </c>
      <c r="C4" s="105">
        <v>15</v>
      </c>
      <c r="D4" s="166"/>
      <c r="E4" s="105">
        <v>15</v>
      </c>
      <c r="F4" s="153"/>
      <c r="G4" s="72"/>
      <c r="H4" s="72"/>
      <c r="I4" s="72"/>
      <c r="J4" s="102"/>
      <c r="K4" s="102"/>
      <c r="L4" s="72">
        <f t="shared" si="0"/>
        <v>2278.14</v>
      </c>
      <c r="M4" s="64"/>
      <c r="N4" s="64"/>
      <c r="O4" s="64"/>
      <c r="P4" s="64"/>
    </row>
    <row r="5" spans="1:16" ht="15" customHeight="1">
      <c r="A5" s="70"/>
      <c r="B5" s="116" t="s">
        <v>52</v>
      </c>
      <c r="C5" s="105">
        <v>15</v>
      </c>
      <c r="D5" s="166"/>
      <c r="E5" s="105">
        <v>15</v>
      </c>
      <c r="F5" s="153"/>
      <c r="G5" s="72"/>
      <c r="H5" s="72"/>
      <c r="I5" s="103"/>
      <c r="J5" s="89"/>
      <c r="K5" s="89"/>
      <c r="L5" s="107">
        <f t="shared" si="0"/>
        <v>2293.14</v>
      </c>
      <c r="M5" s="64"/>
      <c r="N5" s="64"/>
      <c r="O5" s="64"/>
      <c r="P5" s="64"/>
    </row>
    <row r="6" spans="1:16" ht="15" customHeight="1">
      <c r="A6" s="70"/>
      <c r="B6" s="116" t="s">
        <v>52</v>
      </c>
      <c r="C6" s="105">
        <v>10</v>
      </c>
      <c r="D6" s="154"/>
      <c r="E6" s="105">
        <v>10</v>
      </c>
      <c r="F6" s="107"/>
      <c r="G6" s="72"/>
      <c r="H6" s="72"/>
      <c r="I6" s="72"/>
      <c r="J6" s="113"/>
      <c r="K6" s="89"/>
      <c r="L6" s="107">
        <f t="shared" si="0"/>
        <v>2303.14</v>
      </c>
      <c r="M6" s="64"/>
      <c r="N6" s="64"/>
      <c r="O6" s="64"/>
      <c r="P6" s="64"/>
    </row>
    <row r="7" spans="1:16" ht="15" customHeight="1">
      <c r="A7" s="100"/>
      <c r="B7" s="116" t="s">
        <v>52</v>
      </c>
      <c r="C7" s="105">
        <v>140</v>
      </c>
      <c r="D7" s="154"/>
      <c r="E7" s="105">
        <v>140</v>
      </c>
      <c r="F7" s="107"/>
      <c r="G7" s="72"/>
      <c r="H7" s="72"/>
      <c r="I7" s="103"/>
      <c r="J7" s="88"/>
      <c r="K7" s="89"/>
      <c r="L7" s="107">
        <f t="shared" si="0"/>
        <v>2443.14</v>
      </c>
      <c r="M7" s="64"/>
      <c r="N7" s="64"/>
      <c r="O7" s="64"/>
      <c r="P7" s="64"/>
    </row>
    <row r="8" spans="1:16" ht="15" customHeight="1">
      <c r="A8" s="100"/>
      <c r="B8" s="116" t="s">
        <v>52</v>
      </c>
      <c r="C8" s="105">
        <v>30</v>
      </c>
      <c r="D8" s="154"/>
      <c r="E8" s="105">
        <v>30</v>
      </c>
      <c r="F8" s="107"/>
      <c r="G8" s="72"/>
      <c r="H8" s="72"/>
      <c r="I8" s="103"/>
      <c r="J8" s="88"/>
      <c r="K8" s="89"/>
      <c r="L8" s="107">
        <f t="shared" si="0"/>
        <v>2473.14</v>
      </c>
      <c r="M8" s="64"/>
      <c r="N8" s="64"/>
      <c r="O8" s="75" t="s">
        <v>157</v>
      </c>
      <c r="P8" s="64"/>
    </row>
    <row r="9" spans="1:16" ht="15" customHeight="1">
      <c r="A9" s="100"/>
      <c r="B9" s="116" t="s">
        <v>52</v>
      </c>
      <c r="C9" s="105">
        <v>120</v>
      </c>
      <c r="D9" s="154"/>
      <c r="E9" s="105">
        <v>120</v>
      </c>
      <c r="F9" s="107"/>
      <c r="G9" s="72"/>
      <c r="H9" s="72"/>
      <c r="I9" s="103"/>
      <c r="J9" s="88"/>
      <c r="K9" s="89"/>
      <c r="L9" s="107">
        <f t="shared" si="0"/>
        <v>2593.14</v>
      </c>
      <c r="M9" s="64"/>
      <c r="N9" s="64"/>
      <c r="O9" s="76"/>
      <c r="P9" s="64"/>
    </row>
    <row r="10" spans="1:16" ht="15" customHeight="1">
      <c r="A10" s="70"/>
      <c r="B10" s="116" t="s">
        <v>52</v>
      </c>
      <c r="C10" s="105">
        <v>49.44</v>
      </c>
      <c r="D10" s="156"/>
      <c r="E10" s="105">
        <v>49.44</v>
      </c>
      <c r="F10" s="157"/>
      <c r="G10" s="72"/>
      <c r="H10" s="72"/>
      <c r="I10" s="103"/>
      <c r="J10" s="88"/>
      <c r="K10" s="89"/>
      <c r="L10" s="107">
        <f t="shared" si="0"/>
        <v>2642.58</v>
      </c>
      <c r="M10" s="64"/>
      <c r="N10" s="77"/>
      <c r="O10" s="78">
        <v>673.5</v>
      </c>
      <c r="P10" s="79" t="s">
        <v>241</v>
      </c>
    </row>
    <row r="11" spans="1:16" ht="15" customHeight="1">
      <c r="A11" s="70"/>
      <c r="B11" s="116" t="s">
        <v>52</v>
      </c>
      <c r="C11" s="105">
        <v>108</v>
      </c>
      <c r="D11" s="104"/>
      <c r="E11" s="105">
        <v>108</v>
      </c>
      <c r="F11" s="106"/>
      <c r="G11" s="107"/>
      <c r="H11" s="72"/>
      <c r="I11" s="103"/>
      <c r="J11" s="88"/>
      <c r="K11" s="89"/>
      <c r="L11" s="107">
        <f t="shared" si="0"/>
        <v>2750.58</v>
      </c>
      <c r="M11" s="64"/>
      <c r="N11" s="77"/>
      <c r="O11" s="80">
        <v>360</v>
      </c>
      <c r="P11" s="79" t="s">
        <v>243</v>
      </c>
    </row>
    <row r="12" spans="1:16" ht="15" customHeight="1">
      <c r="A12" s="70"/>
      <c r="B12" s="116" t="s">
        <v>52</v>
      </c>
      <c r="C12" s="105">
        <v>15</v>
      </c>
      <c r="D12" s="104"/>
      <c r="E12" s="105">
        <v>15</v>
      </c>
      <c r="F12" s="106"/>
      <c r="G12" s="107"/>
      <c r="H12" s="72"/>
      <c r="I12" s="103"/>
      <c r="J12" s="88"/>
      <c r="K12" s="89"/>
      <c r="L12" s="107">
        <f t="shared" si="0"/>
        <v>2765.58</v>
      </c>
      <c r="M12" s="64"/>
      <c r="N12" s="77"/>
      <c r="O12" s="81">
        <v>10506.28</v>
      </c>
      <c r="P12" s="79" t="s">
        <v>102</v>
      </c>
    </row>
    <row r="13" spans="1:16" ht="15" customHeight="1">
      <c r="A13" s="70"/>
      <c r="B13" s="116" t="s">
        <v>422</v>
      </c>
      <c r="C13" s="117">
        <v>545</v>
      </c>
      <c r="D13" s="104"/>
      <c r="E13" s="105"/>
      <c r="F13" s="106">
        <v>545</v>
      </c>
      <c r="G13" s="107"/>
      <c r="H13" s="72"/>
      <c r="I13" s="103"/>
      <c r="J13" s="88"/>
      <c r="K13" s="89"/>
      <c r="L13" s="107">
        <f t="shared" si="0"/>
        <v>3310.58</v>
      </c>
      <c r="M13" s="64"/>
      <c r="N13" s="77"/>
      <c r="O13" s="134" t="s">
        <v>333</v>
      </c>
      <c r="P13" s="79" t="s">
        <v>247</v>
      </c>
    </row>
    <row r="14" spans="1:16" ht="15" customHeight="1">
      <c r="A14" s="70"/>
      <c r="B14" s="71" t="s">
        <v>423</v>
      </c>
      <c r="C14" s="69">
        <v>0.72</v>
      </c>
      <c r="D14" s="155"/>
      <c r="E14" s="155"/>
      <c r="F14" s="155"/>
      <c r="G14" s="72">
        <v>0.72</v>
      </c>
      <c r="H14" s="72"/>
      <c r="I14" s="103"/>
      <c r="J14" s="88"/>
      <c r="K14" s="89"/>
      <c r="L14" s="107">
        <f t="shared" si="0"/>
        <v>3311.2999999999997</v>
      </c>
      <c r="M14" s="64"/>
      <c r="N14" s="64"/>
      <c r="O14" s="83"/>
      <c r="P14" s="64"/>
    </row>
    <row r="15" spans="1:16" ht="15" customHeight="1">
      <c r="A15" s="100"/>
      <c r="B15" s="71" t="s">
        <v>424</v>
      </c>
      <c r="C15" s="159">
        <v>100</v>
      </c>
      <c r="D15" s="104">
        <v>100</v>
      </c>
      <c r="E15" s="105"/>
      <c r="F15" s="106"/>
      <c r="G15" s="157"/>
      <c r="H15" s="72"/>
      <c r="I15" s="103"/>
      <c r="J15" s="88"/>
      <c r="K15" s="89"/>
      <c r="L15" s="107">
        <f t="shared" si="0"/>
        <v>3411.2999999999997</v>
      </c>
      <c r="M15" s="64"/>
      <c r="N15" s="64"/>
      <c r="O15" s="75" t="s">
        <v>336</v>
      </c>
      <c r="P15" s="64"/>
    </row>
    <row r="16" spans="1:16" ht="15" customHeight="1">
      <c r="A16" s="100"/>
      <c r="B16" s="116" t="s">
        <v>425</v>
      </c>
      <c r="C16" s="117">
        <v>537.62</v>
      </c>
      <c r="D16" s="104"/>
      <c r="E16" s="105"/>
      <c r="F16" s="106"/>
      <c r="G16" s="86">
        <v>537.62</v>
      </c>
      <c r="H16" s="107"/>
      <c r="I16" s="103"/>
      <c r="J16" s="88"/>
      <c r="K16" s="89"/>
      <c r="L16" s="107">
        <f t="shared" si="0"/>
        <v>3948.9199999999996</v>
      </c>
      <c r="M16" s="64"/>
      <c r="N16" s="64"/>
      <c r="O16" s="85"/>
      <c r="P16" s="64"/>
    </row>
    <row r="17" spans="1:16" ht="15" customHeight="1">
      <c r="A17" s="100"/>
      <c r="B17" s="71" t="s">
        <v>426</v>
      </c>
      <c r="C17" s="69">
        <v>34</v>
      </c>
      <c r="D17" s="69"/>
      <c r="E17" s="69"/>
      <c r="F17" s="69">
        <v>34</v>
      </c>
      <c r="G17" s="69"/>
      <c r="H17" s="72"/>
      <c r="I17" s="159"/>
      <c r="J17" s="88"/>
      <c r="K17" s="89"/>
      <c r="L17" s="107">
        <f t="shared" si="0"/>
        <v>3982.9199999999996</v>
      </c>
      <c r="M17" s="64"/>
      <c r="N17" s="77"/>
      <c r="O17" s="136" t="s">
        <v>333</v>
      </c>
      <c r="P17" s="79" t="s">
        <v>251</v>
      </c>
    </row>
    <row r="18" spans="1:16" ht="15" customHeight="1">
      <c r="A18" s="100"/>
      <c r="B18" s="71" t="s">
        <v>427</v>
      </c>
      <c r="C18" s="72"/>
      <c r="D18" s="72"/>
      <c r="E18" s="72"/>
      <c r="F18" s="72"/>
      <c r="G18" s="72"/>
      <c r="H18" s="103"/>
      <c r="I18" s="167">
        <v>1098.7</v>
      </c>
      <c r="J18" s="160">
        <v>1098.7</v>
      </c>
      <c r="K18" s="161"/>
      <c r="L18" s="107">
        <f t="shared" ref="L18:L29" si="1">L17-I18</f>
        <v>2884.2199999999993</v>
      </c>
      <c r="M18" s="64"/>
      <c r="N18" s="77"/>
      <c r="O18" s="88"/>
      <c r="P18" s="79" t="s">
        <v>252</v>
      </c>
    </row>
    <row r="19" spans="1:16" ht="15" customHeight="1">
      <c r="A19" s="70"/>
      <c r="B19" s="71" t="s">
        <v>428</v>
      </c>
      <c r="C19" s="72"/>
      <c r="D19" s="72"/>
      <c r="E19" s="72"/>
      <c r="F19" s="72"/>
      <c r="G19" s="72"/>
      <c r="H19" s="103"/>
      <c r="I19" s="89">
        <v>121.3</v>
      </c>
      <c r="J19" s="88"/>
      <c r="K19" s="89">
        <v>121.3</v>
      </c>
      <c r="L19" s="107">
        <f t="shared" si="1"/>
        <v>2762.9199999999992</v>
      </c>
      <c r="M19" s="64"/>
      <c r="N19" s="77"/>
      <c r="O19" s="89"/>
      <c r="P19" s="79" t="s">
        <v>429</v>
      </c>
    </row>
    <row r="20" spans="1:16" ht="15" customHeight="1">
      <c r="A20" s="100"/>
      <c r="B20" s="71" t="s">
        <v>430</v>
      </c>
      <c r="C20" s="72"/>
      <c r="D20" s="72"/>
      <c r="E20" s="72"/>
      <c r="F20" s="72"/>
      <c r="G20" s="72"/>
      <c r="H20" s="103"/>
      <c r="I20" s="89">
        <v>70.19</v>
      </c>
      <c r="J20" s="88"/>
      <c r="K20" s="89">
        <v>70.19</v>
      </c>
      <c r="L20" s="107">
        <f t="shared" si="1"/>
        <v>2692.7299999999991</v>
      </c>
      <c r="M20" s="64"/>
      <c r="N20" s="64"/>
      <c r="O20" s="91"/>
      <c r="P20" s="64"/>
    </row>
    <row r="21" spans="1:16" ht="15" customHeight="1">
      <c r="A21" s="100"/>
      <c r="B21" s="71" t="s">
        <v>426</v>
      </c>
      <c r="C21" s="72"/>
      <c r="D21" s="72"/>
      <c r="E21" s="72"/>
      <c r="F21" s="72"/>
      <c r="G21" s="72"/>
      <c r="H21" s="103"/>
      <c r="I21" s="89">
        <v>25</v>
      </c>
      <c r="J21" s="88"/>
      <c r="K21" s="89">
        <v>25</v>
      </c>
      <c r="L21" s="107">
        <f t="shared" si="1"/>
        <v>2667.7299999999991</v>
      </c>
      <c r="M21" s="64"/>
      <c r="N21" s="64"/>
      <c r="O21" s="72"/>
      <c r="P21" s="64"/>
    </row>
    <row r="22" spans="1:16" ht="15" customHeight="1">
      <c r="A22" s="100"/>
      <c r="B22" s="71" t="s">
        <v>426</v>
      </c>
      <c r="C22" s="72"/>
      <c r="D22" s="72"/>
      <c r="E22" s="72"/>
      <c r="F22" s="72"/>
      <c r="G22" s="72"/>
      <c r="H22" s="103"/>
      <c r="I22" s="89">
        <v>72.599999999999994</v>
      </c>
      <c r="J22" s="88"/>
      <c r="K22" s="89">
        <v>72.599999999999994</v>
      </c>
      <c r="L22" s="107">
        <f t="shared" si="1"/>
        <v>2595.1299999999992</v>
      </c>
      <c r="M22" s="64"/>
      <c r="N22" s="64"/>
      <c r="O22" s="64"/>
      <c r="P22" s="64"/>
    </row>
    <row r="23" spans="1:16" ht="15" customHeight="1">
      <c r="A23" s="100"/>
      <c r="B23" s="71" t="s">
        <v>426</v>
      </c>
      <c r="C23" s="72"/>
      <c r="D23" s="72"/>
      <c r="E23" s="72"/>
      <c r="F23" s="72"/>
      <c r="G23" s="72"/>
      <c r="H23" s="103"/>
      <c r="I23" s="89">
        <v>4</v>
      </c>
      <c r="J23" s="88"/>
      <c r="K23" s="89">
        <v>4</v>
      </c>
      <c r="L23" s="107">
        <f t="shared" si="1"/>
        <v>2591.1299999999992</v>
      </c>
      <c r="M23" s="64"/>
      <c r="N23" s="64"/>
      <c r="O23" s="64"/>
      <c r="P23" s="64"/>
    </row>
    <row r="24" spans="1:16" ht="15" customHeight="1">
      <c r="A24" s="70"/>
      <c r="B24" s="71" t="s">
        <v>426</v>
      </c>
      <c r="C24" s="72"/>
      <c r="D24" s="72"/>
      <c r="E24" s="72"/>
      <c r="F24" s="72"/>
      <c r="G24" s="72"/>
      <c r="H24" s="103"/>
      <c r="I24" s="89">
        <v>34</v>
      </c>
      <c r="J24" s="88"/>
      <c r="K24" s="89">
        <v>34</v>
      </c>
      <c r="L24" s="107">
        <f t="shared" si="1"/>
        <v>2557.1299999999992</v>
      </c>
      <c r="M24" s="64"/>
      <c r="N24" s="64"/>
      <c r="O24" s="64"/>
      <c r="P24" s="64"/>
    </row>
    <row r="25" spans="1:16" ht="15" customHeight="1">
      <c r="A25" s="70"/>
      <c r="B25" s="71" t="s">
        <v>426</v>
      </c>
      <c r="C25" s="72"/>
      <c r="D25" s="72"/>
      <c r="E25" s="72"/>
      <c r="F25" s="72"/>
      <c r="G25" s="72"/>
      <c r="H25" s="103"/>
      <c r="I25" s="89">
        <v>300</v>
      </c>
      <c r="J25" s="88"/>
      <c r="K25" s="89">
        <v>300</v>
      </c>
      <c r="L25" s="107">
        <f t="shared" si="1"/>
        <v>2257.1299999999992</v>
      </c>
      <c r="M25" s="64"/>
      <c r="N25" s="64"/>
      <c r="O25" s="64"/>
      <c r="P25" s="64"/>
    </row>
    <row r="26" spans="1:16" ht="15" customHeight="1">
      <c r="A26" s="70"/>
      <c r="B26" s="71" t="s">
        <v>426</v>
      </c>
      <c r="C26" s="72"/>
      <c r="D26" s="72"/>
      <c r="E26" s="72"/>
      <c r="F26" s="72"/>
      <c r="G26" s="72"/>
      <c r="H26" s="103"/>
      <c r="I26" s="89">
        <v>100</v>
      </c>
      <c r="J26" s="88"/>
      <c r="K26" s="89">
        <v>100</v>
      </c>
      <c r="L26" s="107">
        <f t="shared" si="1"/>
        <v>2157.1299999999992</v>
      </c>
      <c r="M26" s="64"/>
      <c r="N26" s="64"/>
      <c r="O26" s="64"/>
      <c r="P26" s="64"/>
    </row>
    <row r="27" spans="1:16" ht="15" customHeight="1">
      <c r="A27" s="70"/>
      <c r="B27" s="71" t="s">
        <v>426</v>
      </c>
      <c r="C27" s="72"/>
      <c r="D27" s="72"/>
      <c r="E27" s="72"/>
      <c r="F27" s="72"/>
      <c r="G27" s="72"/>
      <c r="H27" s="103"/>
      <c r="I27" s="89">
        <v>85</v>
      </c>
      <c r="J27" s="88"/>
      <c r="K27" s="89">
        <v>85</v>
      </c>
      <c r="L27" s="107">
        <f t="shared" si="1"/>
        <v>2072.1299999999992</v>
      </c>
      <c r="M27" s="64"/>
      <c r="N27" s="64"/>
      <c r="O27" s="64"/>
      <c r="P27" s="64"/>
    </row>
    <row r="28" spans="1:16" ht="15" customHeight="1">
      <c r="A28" s="70"/>
      <c r="B28" s="71" t="s">
        <v>426</v>
      </c>
      <c r="C28" s="72"/>
      <c r="D28" s="72"/>
      <c r="E28" s="72"/>
      <c r="F28" s="72"/>
      <c r="G28" s="72"/>
      <c r="H28" s="103"/>
      <c r="I28" s="89">
        <v>74.959999999999994</v>
      </c>
      <c r="J28" s="88"/>
      <c r="K28" s="89">
        <v>74.959999999999994</v>
      </c>
      <c r="L28" s="107">
        <f t="shared" si="1"/>
        <v>1997.1699999999992</v>
      </c>
      <c r="M28" s="64"/>
      <c r="N28" s="64"/>
      <c r="O28" s="64"/>
      <c r="P28" s="64"/>
    </row>
    <row r="29" spans="1:16" ht="15" customHeight="1">
      <c r="A29" s="70"/>
      <c r="B29" s="71" t="s">
        <v>426</v>
      </c>
      <c r="C29" s="72"/>
      <c r="D29" s="72"/>
      <c r="E29" s="72"/>
      <c r="F29" s="72"/>
      <c r="G29" s="72"/>
      <c r="H29" s="103"/>
      <c r="I29" s="89">
        <v>13.57</v>
      </c>
      <c r="J29" s="88"/>
      <c r="K29" s="89">
        <v>13.57</v>
      </c>
      <c r="L29" s="107">
        <f t="shared" si="1"/>
        <v>1983.5999999999992</v>
      </c>
      <c r="M29" s="71" t="s">
        <v>431</v>
      </c>
      <c r="N29" s="64"/>
      <c r="O29" s="64"/>
      <c r="P29" s="64"/>
    </row>
    <row r="30" spans="1:16" ht="15" customHeight="1">
      <c r="A30" s="100"/>
      <c r="B30" s="64"/>
      <c r="C30" s="72"/>
      <c r="D30" s="102"/>
      <c r="E30" s="102"/>
      <c r="F30" s="102"/>
      <c r="G30" s="72"/>
      <c r="H30" s="72"/>
      <c r="I30" s="115"/>
      <c r="J30" s="88"/>
      <c r="K30" s="89"/>
      <c r="L30" s="107"/>
      <c r="M30" s="64"/>
      <c r="N30" s="64"/>
      <c r="O30" s="64"/>
      <c r="P30" s="64"/>
    </row>
    <row r="31" spans="1:16" ht="15" customHeight="1">
      <c r="A31" s="100"/>
      <c r="B31" s="64"/>
      <c r="C31" s="103">
        <f>SUM(C2:C30)</f>
        <v>1809.7800000000002</v>
      </c>
      <c r="D31" s="104">
        <f>SUM(D2:D30)</f>
        <v>100</v>
      </c>
      <c r="E31" s="105">
        <f>SUM(E2:E30)</f>
        <v>592.44000000000005</v>
      </c>
      <c r="F31" s="106">
        <f>SUM(F2:F30)</f>
        <v>579</v>
      </c>
      <c r="G31" s="107">
        <f>SUM(G2:G30)</f>
        <v>538.34</v>
      </c>
      <c r="H31" s="72">
        <f>SUM(D31:G31)</f>
        <v>1809.7800000000002</v>
      </c>
      <c r="I31" s="72">
        <f>SUM(I2:I30)</f>
        <v>1999.32</v>
      </c>
      <c r="J31" s="69">
        <f>SUM(J2:J30)</f>
        <v>1098.7</v>
      </c>
      <c r="K31" s="69">
        <f>SUM(K2:K30)</f>
        <v>900.62000000000012</v>
      </c>
      <c r="L31" s="72">
        <f>K31+J31</f>
        <v>1999.3200000000002</v>
      </c>
      <c r="M31" s="64"/>
      <c r="N31" s="64"/>
      <c r="O31" s="64"/>
      <c r="P31" s="64"/>
    </row>
    <row r="32" spans="1:16" ht="15" customHeight="1">
      <c r="A32" s="85"/>
      <c r="B32" s="142"/>
      <c r="C32" s="102">
        <f>C31-I31</f>
        <v>-189.53999999999974</v>
      </c>
      <c r="D32" s="155"/>
      <c r="E32" s="155"/>
      <c r="F32" s="155"/>
      <c r="G32" s="102"/>
      <c r="H32" s="102"/>
      <c r="I32" s="102"/>
      <c r="J32" s="102"/>
      <c r="K32" s="72"/>
      <c r="L32" s="72"/>
      <c r="M32" s="64"/>
      <c r="N32" s="64"/>
      <c r="O32" s="64"/>
      <c r="P32" s="64"/>
    </row>
    <row r="33" spans="1:16" ht="15" customHeight="1">
      <c r="A33" s="146" t="s">
        <v>1</v>
      </c>
      <c r="B33" s="147"/>
      <c r="C33" s="148"/>
      <c r="D33" s="149"/>
      <c r="E33" s="148"/>
      <c r="F33" s="149"/>
      <c r="G33" s="148"/>
      <c r="H33" s="148"/>
      <c r="I33" s="148"/>
      <c r="J33" s="148"/>
      <c r="K33" s="107"/>
      <c r="L33" s="72"/>
      <c r="M33" s="64"/>
      <c r="N33" s="64"/>
      <c r="O33" s="64"/>
      <c r="P33" s="64"/>
    </row>
    <row r="34" spans="1:16" ht="15" customHeight="1">
      <c r="A34" s="83"/>
      <c r="B34" s="91"/>
      <c r="C34" s="69"/>
      <c r="D34" s="69"/>
      <c r="E34" s="69"/>
      <c r="F34" s="69"/>
      <c r="G34" s="69"/>
      <c r="H34" s="69"/>
      <c r="I34" s="69"/>
      <c r="J34" s="69"/>
      <c r="K34" s="72"/>
      <c r="L34" s="72"/>
      <c r="M34" s="64"/>
      <c r="N34" s="64"/>
      <c r="O34" s="64"/>
      <c r="P34" s="64"/>
    </row>
  </sheetData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V12"/>
  <sheetViews>
    <sheetView showGridLines="0" workbookViewId="0"/>
  </sheetViews>
  <sheetFormatPr defaultColWidth="8.77734375" defaultRowHeight="15" customHeight="1"/>
  <cols>
    <col min="1" max="1" width="8.88671875" style="1" customWidth="1"/>
    <col min="2" max="2" width="32.44140625" style="1" customWidth="1"/>
    <col min="3" max="3" width="10.6640625" style="1" customWidth="1"/>
    <col min="4" max="4" width="11.44140625" style="1" customWidth="1"/>
    <col min="5" max="5" width="11.109375" style="1" customWidth="1"/>
    <col min="6" max="6" width="11.44140625" style="1" customWidth="1"/>
    <col min="7" max="256" width="8.88671875" style="1" customWidth="1"/>
  </cols>
  <sheetData>
    <row r="1" spans="1:8" ht="13.5" customHeight="1">
      <c r="A1" s="71" t="s">
        <v>432</v>
      </c>
      <c r="B1" s="64"/>
      <c r="C1" s="168">
        <v>2014</v>
      </c>
      <c r="D1" s="71" t="s">
        <v>433</v>
      </c>
      <c r="E1" s="168">
        <v>2015</v>
      </c>
      <c r="F1" s="71" t="s">
        <v>434</v>
      </c>
      <c r="G1" s="168">
        <v>2016</v>
      </c>
      <c r="H1" s="71" t="s">
        <v>435</v>
      </c>
    </row>
    <row r="2" spans="1:8" ht="15" customHeight="1">
      <c r="A2" s="169" t="s">
        <v>436</v>
      </c>
      <c r="B2" s="170"/>
      <c r="C2" s="168">
        <v>2173.14</v>
      </c>
      <c r="D2" s="168">
        <f>C2</f>
        <v>2173.14</v>
      </c>
      <c r="E2" s="168">
        <v>1983.6</v>
      </c>
      <c r="F2" s="168">
        <f>E2</f>
        <v>1983.6</v>
      </c>
      <c r="G2" s="168">
        <v>4606.04</v>
      </c>
      <c r="H2" s="168">
        <v>4606.04</v>
      </c>
    </row>
    <row r="3" spans="1:8" ht="15" customHeight="1">
      <c r="A3" s="170"/>
      <c r="B3" s="170"/>
      <c r="C3" s="64"/>
      <c r="D3" s="64"/>
      <c r="E3" s="64"/>
      <c r="F3" s="64"/>
      <c r="G3" s="64"/>
      <c r="H3" s="64"/>
    </row>
    <row r="4" spans="1:8" ht="15" customHeight="1">
      <c r="A4" s="169" t="s">
        <v>437</v>
      </c>
      <c r="B4" s="170"/>
      <c r="C4" s="64"/>
      <c r="D4" s="64"/>
      <c r="E4" s="64"/>
      <c r="F4" s="64"/>
      <c r="G4" s="64"/>
      <c r="H4" s="64"/>
    </row>
    <row r="5" spans="1:8" ht="15" customHeight="1">
      <c r="A5" s="170"/>
      <c r="B5" s="169" t="s">
        <v>438</v>
      </c>
      <c r="C5" s="168">
        <v>100</v>
      </c>
      <c r="D5" s="64"/>
      <c r="E5" s="168">
        <v>250</v>
      </c>
      <c r="F5" s="64"/>
      <c r="G5" s="168">
        <v>110</v>
      </c>
      <c r="H5" s="64"/>
    </row>
    <row r="6" spans="1:8" ht="15" customHeight="1">
      <c r="A6" s="170"/>
      <c r="B6" s="169" t="s">
        <v>439</v>
      </c>
      <c r="C6" s="168">
        <v>1709.78</v>
      </c>
      <c r="D6" s="64"/>
      <c r="E6" s="168">
        <v>5867.78</v>
      </c>
      <c r="F6" s="64"/>
      <c r="G6" s="168">
        <v>5092.41</v>
      </c>
      <c r="H6" s="64"/>
    </row>
    <row r="7" spans="1:8" ht="15" customHeight="1">
      <c r="A7" s="64"/>
      <c r="B7" s="64"/>
      <c r="C7" s="168">
        <f>SUM(C5:C6)</f>
        <v>1809.78</v>
      </c>
      <c r="D7" s="168">
        <f>C7</f>
        <v>1809.78</v>
      </c>
      <c r="E7" s="168">
        <f>SUM(E5:E6)</f>
        <v>6117.78</v>
      </c>
      <c r="F7" s="168">
        <f>E7</f>
        <v>6117.78</v>
      </c>
      <c r="G7" s="168">
        <f>SUM(G5:G6)</f>
        <v>5202.41</v>
      </c>
      <c r="H7" s="168">
        <f>G7</f>
        <v>5202.41</v>
      </c>
    </row>
    <row r="8" spans="1:8" ht="15" customHeight="1">
      <c r="A8" s="170"/>
      <c r="B8" s="170"/>
      <c r="C8" s="64"/>
      <c r="D8" s="168">
        <f>D2+D7</f>
        <v>3982.92</v>
      </c>
      <c r="E8" s="64"/>
      <c r="F8" s="168">
        <f>F7+F2</f>
        <v>8101.3799999999992</v>
      </c>
      <c r="G8" s="64"/>
      <c r="H8" s="168">
        <f>SUM(H2:H7)</f>
        <v>9808.4500000000007</v>
      </c>
    </row>
    <row r="9" spans="1:8" ht="15" customHeight="1">
      <c r="A9" s="169" t="s">
        <v>440</v>
      </c>
      <c r="B9" s="170"/>
      <c r="C9" s="64"/>
      <c r="D9" s="64"/>
      <c r="E9" s="64"/>
      <c r="F9" s="64"/>
      <c r="G9" s="64"/>
      <c r="H9" s="64"/>
    </row>
    <row r="10" spans="1:8" ht="15" customHeight="1">
      <c r="A10" s="170"/>
      <c r="B10" s="169" t="s">
        <v>441</v>
      </c>
      <c r="C10" s="168">
        <v>1999.32</v>
      </c>
      <c r="D10" s="64"/>
      <c r="E10" s="168">
        <v>3806.54</v>
      </c>
      <c r="F10" s="64"/>
      <c r="G10" s="168">
        <v>7251.91</v>
      </c>
      <c r="H10" s="64"/>
    </row>
    <row r="11" spans="1:8" ht="15" customHeight="1">
      <c r="A11" s="170"/>
      <c r="B11" s="170"/>
      <c r="C11" s="171">
        <f>SUM(C9:C10)</f>
        <v>1999.32</v>
      </c>
      <c r="D11" s="64"/>
      <c r="E11" s="171">
        <f>SUM(E10)</f>
        <v>3806.54</v>
      </c>
      <c r="F11" s="170"/>
      <c r="G11" s="171">
        <f>SUM(G10)</f>
        <v>7251.91</v>
      </c>
      <c r="H11" s="64"/>
    </row>
    <row r="12" spans="1:8" ht="15" customHeight="1">
      <c r="A12" s="64"/>
      <c r="B12" s="64"/>
      <c r="C12" s="64"/>
      <c r="D12" s="168">
        <f>D8-C11</f>
        <v>1983.6000000000001</v>
      </c>
      <c r="E12" s="64"/>
      <c r="F12" s="168">
        <f>F8-E11</f>
        <v>4294.8399999999992</v>
      </c>
      <c r="G12" s="64"/>
      <c r="H12" s="168">
        <f>H8-G11</f>
        <v>2556.5400000000009</v>
      </c>
    </row>
  </sheetData>
  <pageMargins left="0.70866099999999999" right="0.70866099999999999" top="0.748031" bottom="0.748031" header="0.31496099999999999" footer="0.31496099999999999"/>
  <pageSetup orientation="landscape"/>
  <headerFooter>
    <oddFooter>&amp;C&amp;"Helvetica Neue,Regular"&amp;12&amp;K000000&amp;P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EE8DC-A203-4519-AED6-E27605C5F637}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562BC-26F1-465C-BD84-D28DA16E038A}">
  <sheetPr>
    <pageSetUpPr fitToPage="1"/>
  </sheetPr>
  <dimension ref="A1:Q38"/>
  <sheetViews>
    <sheetView topLeftCell="A9" workbookViewId="0">
      <selection activeCell="B19" sqref="B19"/>
    </sheetView>
  </sheetViews>
  <sheetFormatPr defaultRowHeight="14.4"/>
  <cols>
    <col min="3" max="3" width="24.33203125" customWidth="1"/>
  </cols>
  <sheetData>
    <row r="1" spans="1:16" ht="57.6">
      <c r="A1" s="3" t="s">
        <v>1</v>
      </c>
      <c r="B1" s="203"/>
      <c r="C1" s="4" t="s">
        <v>2</v>
      </c>
      <c r="D1" s="5" t="s">
        <v>3</v>
      </c>
      <c r="E1" s="6" t="s">
        <v>4</v>
      </c>
      <c r="F1" s="5" t="s">
        <v>52</v>
      </c>
      <c r="G1" s="6" t="s">
        <v>501</v>
      </c>
      <c r="H1" s="7" t="s">
        <v>482</v>
      </c>
      <c r="I1" s="188" t="s">
        <v>484</v>
      </c>
      <c r="J1" s="174" t="s">
        <v>6</v>
      </c>
      <c r="K1" s="5" t="s">
        <v>7</v>
      </c>
      <c r="L1" s="5" t="s">
        <v>485</v>
      </c>
      <c r="M1" s="6" t="s">
        <v>124</v>
      </c>
      <c r="N1" s="7" t="s">
        <v>482</v>
      </c>
      <c r="O1" s="188" t="s">
        <v>484</v>
      </c>
      <c r="P1" s="5" t="s">
        <v>9</v>
      </c>
    </row>
    <row r="2" spans="1:16">
      <c r="A2" s="172">
        <v>45200</v>
      </c>
      <c r="B2" s="204"/>
      <c r="C2" s="177" t="s">
        <v>746</v>
      </c>
      <c r="D2" s="12"/>
      <c r="E2" s="12"/>
      <c r="F2" s="12"/>
      <c r="G2" s="12"/>
      <c r="H2" s="12"/>
      <c r="I2" s="12"/>
      <c r="J2" s="175"/>
      <c r="K2" s="12"/>
      <c r="L2" s="12"/>
      <c r="M2" s="12"/>
      <c r="N2" s="12"/>
      <c r="O2" s="12"/>
      <c r="P2" s="13">
        <v>3641.58</v>
      </c>
    </row>
    <row r="3" spans="1:16">
      <c r="A3" s="172">
        <v>45200</v>
      </c>
      <c r="B3" s="205"/>
      <c r="C3" s="177" t="s">
        <v>747</v>
      </c>
      <c r="D3" s="1"/>
      <c r="E3" s="12"/>
      <c r="F3" s="12"/>
      <c r="G3" s="12"/>
      <c r="H3" s="12"/>
      <c r="I3" s="12"/>
      <c r="J3" s="12">
        <v>525</v>
      </c>
      <c r="K3" s="12">
        <v>525</v>
      </c>
      <c r="L3" s="12"/>
      <c r="M3" s="12"/>
      <c r="N3" s="12"/>
      <c r="O3" s="12"/>
      <c r="P3" s="13">
        <f>P2+D3-J3</f>
        <v>3116.58</v>
      </c>
    </row>
    <row r="4" spans="1:16">
      <c r="A4" s="10" t="s">
        <v>749</v>
      </c>
      <c r="B4" s="206"/>
      <c r="C4" s="177" t="s">
        <v>748</v>
      </c>
      <c r="D4" s="1"/>
      <c r="E4" s="12"/>
      <c r="F4" s="12"/>
      <c r="G4" s="12"/>
      <c r="H4" s="12"/>
      <c r="I4" s="12"/>
      <c r="J4" s="12">
        <v>381.66</v>
      </c>
      <c r="K4" s="12">
        <v>381.66</v>
      </c>
      <c r="L4" s="12"/>
      <c r="M4" s="12"/>
      <c r="N4" s="12"/>
      <c r="O4" s="12"/>
      <c r="P4" s="13">
        <f>P3+D4-J4</f>
        <v>2734.92</v>
      </c>
    </row>
    <row r="5" spans="1:16">
      <c r="A5" s="10" t="s">
        <v>749</v>
      </c>
      <c r="B5" s="206"/>
      <c r="C5" s="177" t="s">
        <v>756</v>
      </c>
      <c r="D5" s="12"/>
      <c r="E5" s="12"/>
      <c r="F5" s="12"/>
      <c r="G5" s="12"/>
      <c r="H5" s="12"/>
      <c r="I5" s="12"/>
      <c r="J5" s="12">
        <v>8.39</v>
      </c>
      <c r="K5" s="12"/>
      <c r="L5" s="12">
        <v>8.39</v>
      </c>
      <c r="M5" s="12"/>
      <c r="N5" s="12"/>
      <c r="O5" s="189"/>
      <c r="P5" s="13">
        <f t="shared" ref="P5:P29" si="0">P4+D5-J5</f>
        <v>2726.53</v>
      </c>
    </row>
    <row r="6" spans="1:16">
      <c r="A6" s="202">
        <v>45200</v>
      </c>
      <c r="B6" s="207"/>
      <c r="C6" s="177" t="s">
        <v>756</v>
      </c>
      <c r="D6" s="13"/>
      <c r="E6" s="12"/>
      <c r="F6" s="13"/>
      <c r="G6" s="12"/>
      <c r="H6" s="12"/>
      <c r="I6" s="12"/>
      <c r="J6" s="13">
        <v>14.39</v>
      </c>
      <c r="K6" s="12"/>
      <c r="L6" s="13">
        <v>14.39</v>
      </c>
      <c r="M6" s="12"/>
      <c r="N6" s="12"/>
      <c r="P6" s="13">
        <f t="shared" si="0"/>
        <v>2712.1400000000003</v>
      </c>
    </row>
    <row r="7" spans="1:16">
      <c r="A7" s="172">
        <v>45261</v>
      </c>
      <c r="B7" s="205"/>
      <c r="C7" s="177" t="s">
        <v>756</v>
      </c>
      <c r="D7" s="13"/>
      <c r="E7" s="12"/>
      <c r="F7" s="13"/>
      <c r="G7" s="12"/>
      <c r="H7" s="12"/>
      <c r="J7" s="12">
        <v>115.06</v>
      </c>
      <c r="K7" s="12"/>
      <c r="L7" s="12">
        <v>115.06</v>
      </c>
      <c r="M7" s="12"/>
      <c r="N7" s="12"/>
      <c r="O7" s="12"/>
      <c r="P7" s="13">
        <f t="shared" si="0"/>
        <v>2597.0800000000004</v>
      </c>
    </row>
    <row r="8" spans="1:16">
      <c r="A8" s="172">
        <v>45261</v>
      </c>
      <c r="B8" s="205"/>
      <c r="C8" s="192" t="s">
        <v>750</v>
      </c>
      <c r="E8" s="12"/>
      <c r="F8" s="12"/>
      <c r="G8" s="12"/>
      <c r="H8" s="12"/>
      <c r="I8" s="13"/>
      <c r="J8" s="12">
        <v>23</v>
      </c>
      <c r="K8" s="13"/>
      <c r="L8" s="13"/>
      <c r="M8" s="12"/>
      <c r="N8" s="12"/>
      <c r="O8">
        <v>23</v>
      </c>
      <c r="P8" s="13">
        <f t="shared" si="0"/>
        <v>2574.0800000000004</v>
      </c>
    </row>
    <row r="9" spans="1:16">
      <c r="A9" s="172">
        <v>45292</v>
      </c>
      <c r="B9" s="205"/>
      <c r="C9" s="192" t="s">
        <v>751</v>
      </c>
      <c r="D9">
        <v>20</v>
      </c>
      <c r="E9" s="12"/>
      <c r="F9" s="12">
        <v>20</v>
      </c>
      <c r="G9" s="12"/>
      <c r="H9" s="12"/>
      <c r="I9" s="13"/>
      <c r="J9" s="12"/>
      <c r="K9" s="12"/>
      <c r="L9" s="13"/>
      <c r="M9" s="12"/>
      <c r="N9" s="12"/>
      <c r="P9" s="13">
        <f t="shared" si="0"/>
        <v>2594.0800000000004</v>
      </c>
    </row>
    <row r="10" spans="1:16">
      <c r="A10" s="172">
        <v>45292</v>
      </c>
      <c r="B10" s="205"/>
      <c r="C10" s="192" t="s">
        <v>752</v>
      </c>
      <c r="D10" s="13">
        <v>44</v>
      </c>
      <c r="E10" s="12"/>
      <c r="F10" s="13"/>
      <c r="G10" s="12"/>
      <c r="H10" s="12"/>
      <c r="I10" s="13">
        <v>44</v>
      </c>
      <c r="J10" s="12"/>
      <c r="K10" s="12"/>
      <c r="L10" s="13"/>
      <c r="M10" s="12"/>
      <c r="N10" s="12"/>
      <c r="P10" s="13">
        <f t="shared" si="0"/>
        <v>2638.0800000000004</v>
      </c>
    </row>
    <row r="11" spans="1:16">
      <c r="A11" s="172">
        <v>45292</v>
      </c>
      <c r="B11" s="205"/>
      <c r="C11" s="192" t="s">
        <v>753</v>
      </c>
      <c r="D11" s="13">
        <v>15</v>
      </c>
      <c r="E11" s="12"/>
      <c r="F11" s="13"/>
      <c r="G11" s="12"/>
      <c r="H11" s="12"/>
      <c r="I11" s="13">
        <v>15</v>
      </c>
      <c r="J11" s="12"/>
      <c r="K11" s="12"/>
      <c r="L11" s="13"/>
      <c r="M11" s="12"/>
      <c r="N11" s="12"/>
      <c r="P11" s="13">
        <f t="shared" si="0"/>
        <v>2653.0800000000004</v>
      </c>
    </row>
    <row r="12" spans="1:16">
      <c r="A12" s="172">
        <v>45292</v>
      </c>
      <c r="B12" s="205"/>
      <c r="C12" s="192" t="s">
        <v>753</v>
      </c>
      <c r="D12" s="221">
        <v>7</v>
      </c>
      <c r="I12" s="221">
        <v>7</v>
      </c>
      <c r="P12" s="13">
        <f t="shared" si="0"/>
        <v>2660.0800000000004</v>
      </c>
    </row>
    <row r="13" spans="1:16">
      <c r="A13" s="172">
        <v>45292</v>
      </c>
      <c r="B13" s="205"/>
      <c r="C13" s="199" t="s">
        <v>754</v>
      </c>
      <c r="D13" s="221">
        <v>36</v>
      </c>
      <c r="I13" s="221">
        <v>36</v>
      </c>
      <c r="P13" s="13">
        <f t="shared" si="0"/>
        <v>2696.0800000000004</v>
      </c>
    </row>
    <row r="14" spans="1:16">
      <c r="A14" s="172">
        <v>45292</v>
      </c>
      <c r="B14" s="205"/>
      <c r="C14" s="199" t="s">
        <v>755</v>
      </c>
      <c r="D14" s="221">
        <v>22</v>
      </c>
      <c r="I14" s="221">
        <v>22</v>
      </c>
      <c r="P14" s="13">
        <f t="shared" si="0"/>
        <v>2718.0800000000004</v>
      </c>
    </row>
    <row r="15" spans="1:16">
      <c r="A15" s="172">
        <v>45292</v>
      </c>
      <c r="B15" s="205"/>
      <c r="C15" s="199" t="s">
        <v>657</v>
      </c>
      <c r="D15" s="221">
        <v>15</v>
      </c>
      <c r="I15" s="221">
        <v>15</v>
      </c>
      <c r="P15" s="13">
        <f t="shared" si="0"/>
        <v>2733.0800000000004</v>
      </c>
    </row>
    <row r="16" spans="1:16">
      <c r="A16" s="172">
        <v>45323</v>
      </c>
      <c r="B16" s="205"/>
      <c r="C16" s="199" t="s">
        <v>756</v>
      </c>
      <c r="J16">
        <v>8.39</v>
      </c>
      <c r="L16">
        <v>8.39</v>
      </c>
      <c r="P16" s="13">
        <f t="shared" si="0"/>
        <v>2724.6900000000005</v>
      </c>
    </row>
    <row r="17" spans="1:17">
      <c r="A17" s="172">
        <v>45352</v>
      </c>
      <c r="B17" s="205"/>
      <c r="C17" s="199" t="s">
        <v>757</v>
      </c>
      <c r="D17">
        <v>18</v>
      </c>
      <c r="I17">
        <v>18</v>
      </c>
      <c r="P17" s="13">
        <f t="shared" si="0"/>
        <v>2742.6900000000005</v>
      </c>
    </row>
    <row r="18" spans="1:17">
      <c r="A18" s="172">
        <v>45352</v>
      </c>
      <c r="B18" s="205"/>
      <c r="C18" s="199" t="s">
        <v>758</v>
      </c>
      <c r="D18">
        <v>29</v>
      </c>
      <c r="I18">
        <v>29</v>
      </c>
      <c r="P18" s="13">
        <f t="shared" si="0"/>
        <v>2771.6900000000005</v>
      </c>
    </row>
    <row r="19" spans="1:17">
      <c r="A19" s="172">
        <v>45352</v>
      </c>
      <c r="B19" s="205"/>
      <c r="C19" s="199" t="s">
        <v>759</v>
      </c>
      <c r="J19">
        <v>8.39</v>
      </c>
      <c r="L19">
        <v>8.39</v>
      </c>
      <c r="P19" s="13">
        <f t="shared" si="0"/>
        <v>2763.3000000000006</v>
      </c>
    </row>
    <row r="20" spans="1:17">
      <c r="A20" s="172">
        <v>45352</v>
      </c>
      <c r="B20" s="205"/>
      <c r="C20" s="199" t="s">
        <v>759</v>
      </c>
      <c r="J20">
        <v>8.39</v>
      </c>
      <c r="L20">
        <v>8.39</v>
      </c>
      <c r="P20" s="13">
        <f t="shared" si="0"/>
        <v>2754.9100000000008</v>
      </c>
    </row>
    <row r="21" spans="1:17">
      <c r="A21" s="172">
        <v>45413</v>
      </c>
      <c r="B21" s="205"/>
      <c r="C21" s="199" t="s">
        <v>760</v>
      </c>
      <c r="J21">
        <v>23</v>
      </c>
      <c r="O21">
        <v>23</v>
      </c>
      <c r="P21" s="13">
        <f t="shared" si="0"/>
        <v>2731.9100000000008</v>
      </c>
    </row>
    <row r="22" spans="1:17">
      <c r="A22" s="172">
        <v>45413</v>
      </c>
      <c r="B22" s="205"/>
      <c r="C22" s="199" t="s">
        <v>760</v>
      </c>
      <c r="J22">
        <v>27</v>
      </c>
      <c r="O22">
        <v>27</v>
      </c>
      <c r="P22" s="13">
        <f t="shared" si="0"/>
        <v>2704.9100000000008</v>
      </c>
    </row>
    <row r="23" spans="1:17">
      <c r="A23" s="172">
        <v>45413</v>
      </c>
      <c r="B23" s="205"/>
      <c r="C23" s="199" t="s">
        <v>760</v>
      </c>
      <c r="J23">
        <v>31.5</v>
      </c>
      <c r="O23">
        <v>31.5</v>
      </c>
      <c r="P23" s="13">
        <f t="shared" si="0"/>
        <v>2673.4100000000008</v>
      </c>
    </row>
    <row r="24" spans="1:17">
      <c r="A24" s="172">
        <v>45413</v>
      </c>
      <c r="B24" s="205"/>
      <c r="C24" s="199" t="s">
        <v>759</v>
      </c>
      <c r="J24">
        <v>8.39</v>
      </c>
      <c r="L24">
        <v>8.39</v>
      </c>
      <c r="P24" s="13">
        <f t="shared" si="0"/>
        <v>2665.0200000000009</v>
      </c>
    </row>
    <row r="25" spans="1:17">
      <c r="A25" s="172">
        <v>45444</v>
      </c>
      <c r="B25" s="205"/>
      <c r="C25" s="199" t="s">
        <v>759</v>
      </c>
      <c r="J25">
        <v>8.39</v>
      </c>
      <c r="L25">
        <v>8.39</v>
      </c>
      <c r="P25" s="13">
        <f t="shared" si="0"/>
        <v>2656.630000000001</v>
      </c>
    </row>
    <row r="26" spans="1:17">
      <c r="A26" s="172">
        <v>45474</v>
      </c>
      <c r="B26" s="205"/>
      <c r="C26" s="199" t="s">
        <v>759</v>
      </c>
      <c r="J26">
        <v>8.39</v>
      </c>
      <c r="L26">
        <v>8.39</v>
      </c>
      <c r="P26" s="13">
        <f t="shared" si="0"/>
        <v>2648.2400000000011</v>
      </c>
    </row>
    <row r="27" spans="1:17">
      <c r="A27" s="172">
        <v>45505</v>
      </c>
      <c r="B27" s="205"/>
      <c r="C27" s="199" t="s">
        <v>761</v>
      </c>
      <c r="J27">
        <v>89.25</v>
      </c>
      <c r="K27">
        <v>89.25</v>
      </c>
      <c r="P27" s="13">
        <f t="shared" si="0"/>
        <v>2558.9900000000011</v>
      </c>
    </row>
    <row r="28" spans="1:17">
      <c r="A28" s="172">
        <v>45505</v>
      </c>
      <c r="B28" s="205"/>
      <c r="C28" s="199" t="s">
        <v>759</v>
      </c>
      <c r="J28">
        <v>8.39</v>
      </c>
      <c r="L28">
        <v>8.39</v>
      </c>
      <c r="P28" s="13">
        <f t="shared" si="0"/>
        <v>2550.6000000000013</v>
      </c>
    </row>
    <row r="29" spans="1:17">
      <c r="A29" s="172">
        <v>45536</v>
      </c>
      <c r="B29" s="205"/>
      <c r="C29" s="199" t="s">
        <v>759</v>
      </c>
      <c r="J29">
        <v>8.39</v>
      </c>
      <c r="L29">
        <v>8.39</v>
      </c>
      <c r="P29" s="223">
        <f t="shared" si="0"/>
        <v>2542.2100000000014</v>
      </c>
      <c r="Q29" t="s">
        <v>766</v>
      </c>
    </row>
    <row r="30" spans="1:17">
      <c r="A30" s="172"/>
      <c r="B30" s="205"/>
      <c r="C30" s="199" t="s">
        <v>767</v>
      </c>
      <c r="D30">
        <v>315.88</v>
      </c>
      <c r="F30">
        <v>39.520000000000003</v>
      </c>
      <c r="I30">
        <v>276.36</v>
      </c>
      <c r="P30" s="224">
        <v>315.88</v>
      </c>
      <c r="Q30" t="s">
        <v>110</v>
      </c>
    </row>
    <row r="31" spans="1:17">
      <c r="A31" s="172"/>
      <c r="B31" s="205"/>
      <c r="C31" s="199" t="s">
        <v>765</v>
      </c>
      <c r="P31" s="224"/>
    </row>
    <row r="32" spans="1:17">
      <c r="A32" s="16"/>
      <c r="B32" s="205"/>
      <c r="D32" s="195">
        <f>SUM(D3:D31)</f>
        <v>521.88</v>
      </c>
      <c r="E32" s="195">
        <f>SUM(E3:E31)</f>
        <v>0</v>
      </c>
      <c r="F32" s="195">
        <f>SUM(F3:F31)</f>
        <v>59.52</v>
      </c>
      <c r="G32" s="195">
        <f t="shared" ref="G32:O32" si="1">SUM(G3:G31)</f>
        <v>0</v>
      </c>
      <c r="H32" s="195">
        <f t="shared" si="1"/>
        <v>0</v>
      </c>
      <c r="I32" s="195">
        <f t="shared" si="1"/>
        <v>462.36</v>
      </c>
      <c r="J32" s="195">
        <f t="shared" si="1"/>
        <v>1305.3700000000008</v>
      </c>
      <c r="K32" s="195">
        <f t="shared" si="1"/>
        <v>995.91000000000008</v>
      </c>
      <c r="L32" s="195">
        <f t="shared" si="1"/>
        <v>204.95999999999992</v>
      </c>
      <c r="M32" s="195">
        <f t="shared" si="1"/>
        <v>0</v>
      </c>
      <c r="N32" s="195">
        <f t="shared" si="1"/>
        <v>0</v>
      </c>
      <c r="O32" s="195">
        <f t="shared" si="1"/>
        <v>104.5</v>
      </c>
      <c r="P32" s="195"/>
    </row>
    <row r="33" spans="1:17">
      <c r="A33" s="16"/>
      <c r="B33" s="205"/>
      <c r="P33" s="194"/>
    </row>
    <row r="34" spans="1:17">
      <c r="A34" s="16"/>
      <c r="B34" s="205"/>
    </row>
    <row r="35" spans="1:17">
      <c r="A35" s="16"/>
      <c r="B35" s="205"/>
      <c r="D35" s="195"/>
      <c r="F35" s="195"/>
      <c r="I35" s="195"/>
    </row>
    <row r="36" spans="1:17">
      <c r="A36" s="16"/>
      <c r="B36" s="205"/>
    </row>
    <row r="37" spans="1:17">
      <c r="A37" s="16"/>
      <c r="B37" s="205"/>
    </row>
    <row r="38" spans="1:17">
      <c r="A38" s="16"/>
      <c r="B38" s="205"/>
      <c r="D38" s="195"/>
      <c r="E38" s="195"/>
      <c r="F38" s="195"/>
      <c r="G38" s="195"/>
      <c r="H38" s="195"/>
      <c r="I38" s="195"/>
      <c r="J38" s="195"/>
      <c r="K38" s="195"/>
      <c r="L38" s="195"/>
      <c r="M38" s="195"/>
      <c r="N38" s="195"/>
      <c r="O38" s="195"/>
      <c r="P38" s="195"/>
      <c r="Q38" s="195"/>
    </row>
  </sheetData>
  <phoneticPr fontId="9" type="noConversion"/>
  <pageMargins left="0.70866141732283472" right="0.70866141732283472" top="0.74803149606299213" bottom="0.74803149606299213" header="0.31496062992125984" footer="0.31496062992125984"/>
  <pageSetup paperSize="9" scale="74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40878-F412-428F-8890-5B765A5A19D1}">
  <dimension ref="A1:G12"/>
  <sheetViews>
    <sheetView workbookViewId="0">
      <selection activeCell="F10" sqref="F10"/>
    </sheetView>
  </sheetViews>
  <sheetFormatPr defaultRowHeight="14.4"/>
  <cols>
    <col min="1" max="1" width="19.44140625" customWidth="1"/>
    <col min="3" max="3" width="16.33203125" customWidth="1"/>
    <col min="5" max="5" width="14.33203125" customWidth="1"/>
  </cols>
  <sheetData>
    <row r="1" spans="1:7">
      <c r="A1" s="185" t="s">
        <v>727</v>
      </c>
      <c r="C1" s="185" t="s">
        <v>728</v>
      </c>
      <c r="D1" s="185" t="s">
        <v>729</v>
      </c>
      <c r="E1" s="185" t="s">
        <v>730</v>
      </c>
      <c r="F1" s="185" t="s">
        <v>731</v>
      </c>
      <c r="G1" s="185" t="s">
        <v>732</v>
      </c>
    </row>
    <row r="3" spans="1:7">
      <c r="A3" s="185" t="s">
        <v>733</v>
      </c>
    </row>
    <row r="4" spans="1:7">
      <c r="A4" s="185" t="s">
        <v>741</v>
      </c>
      <c r="C4" s="185" t="s">
        <v>742</v>
      </c>
      <c r="D4" s="185" t="s">
        <v>734</v>
      </c>
      <c r="F4" s="185" t="s">
        <v>742</v>
      </c>
    </row>
    <row r="5" spans="1:7">
      <c r="A5" s="185" t="s">
        <v>738</v>
      </c>
      <c r="C5" s="185" t="s">
        <v>734</v>
      </c>
      <c r="D5" s="185" t="s">
        <v>734</v>
      </c>
      <c r="F5" s="185" t="s">
        <v>735</v>
      </c>
    </row>
    <row r="6" spans="1:7">
      <c r="A6" s="185" t="s">
        <v>65</v>
      </c>
      <c r="D6" s="185" t="s">
        <v>734</v>
      </c>
    </row>
    <row r="7" spans="1:7">
      <c r="A7" s="185" t="s">
        <v>736</v>
      </c>
      <c r="C7" s="185" t="s">
        <v>743</v>
      </c>
      <c r="D7" s="185" t="s">
        <v>734</v>
      </c>
    </row>
    <row r="8" spans="1:7">
      <c r="A8" s="185" t="s">
        <v>737</v>
      </c>
      <c r="D8" s="185" t="s">
        <v>734</v>
      </c>
      <c r="F8" s="185" t="s">
        <v>742</v>
      </c>
    </row>
    <row r="9" spans="1:7">
      <c r="A9" s="185" t="s">
        <v>67</v>
      </c>
      <c r="C9" s="185" t="s">
        <v>742</v>
      </c>
      <c r="D9" s="185" t="s">
        <v>734</v>
      </c>
    </row>
    <row r="10" spans="1:7">
      <c r="A10" s="185" t="s">
        <v>70</v>
      </c>
      <c r="C10" s="185" t="s">
        <v>742</v>
      </c>
      <c r="D10" s="185" t="s">
        <v>734</v>
      </c>
      <c r="F10" s="185" t="s">
        <v>734</v>
      </c>
    </row>
    <row r="11" spans="1:7">
      <c r="A11" s="185" t="s">
        <v>739</v>
      </c>
      <c r="C11" s="185" t="s">
        <v>744</v>
      </c>
      <c r="D11" s="185" t="s">
        <v>734</v>
      </c>
    </row>
    <row r="12" spans="1:7">
      <c r="A12" s="185" t="s">
        <v>740</v>
      </c>
      <c r="C12" s="185" t="s">
        <v>745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3A510-82A9-47AE-9E02-14DA14A01788}">
  <sheetPr>
    <pageSetUpPr fitToPage="1"/>
  </sheetPr>
  <dimension ref="A1:Q122"/>
  <sheetViews>
    <sheetView workbookViewId="0">
      <selection activeCell="P102" sqref="P102"/>
    </sheetView>
  </sheetViews>
  <sheetFormatPr defaultRowHeight="14.4"/>
  <cols>
    <col min="3" max="3" width="26" customWidth="1"/>
    <col min="15" max="15" width="8.6640625" customWidth="1"/>
    <col min="16" max="16" width="16" customWidth="1"/>
  </cols>
  <sheetData>
    <row r="1" spans="1:16" ht="57.6">
      <c r="A1" s="3" t="s">
        <v>1</v>
      </c>
      <c r="B1" s="203"/>
      <c r="C1" s="4" t="s">
        <v>2</v>
      </c>
      <c r="D1" s="5" t="s">
        <v>3</v>
      </c>
      <c r="E1" s="6" t="s">
        <v>4</v>
      </c>
      <c r="F1" s="5" t="s">
        <v>52</v>
      </c>
      <c r="G1" s="6" t="s">
        <v>501</v>
      </c>
      <c r="H1" s="7" t="s">
        <v>482</v>
      </c>
      <c r="I1" s="188" t="s">
        <v>484</v>
      </c>
      <c r="J1" s="174" t="s">
        <v>6</v>
      </c>
      <c r="K1" s="5" t="s">
        <v>7</v>
      </c>
      <c r="L1" s="5" t="s">
        <v>485</v>
      </c>
      <c r="M1" s="6" t="s">
        <v>124</v>
      </c>
      <c r="N1" s="7" t="s">
        <v>482</v>
      </c>
      <c r="O1" s="188" t="s">
        <v>484</v>
      </c>
      <c r="P1" s="5" t="s">
        <v>9</v>
      </c>
    </row>
    <row r="2" spans="1:16">
      <c r="A2" s="172">
        <v>44835</v>
      </c>
      <c r="B2" s="204"/>
      <c r="C2" s="177" t="s">
        <v>472</v>
      </c>
      <c r="D2" s="12"/>
      <c r="E2" s="12"/>
      <c r="F2" s="12"/>
      <c r="G2" s="12"/>
      <c r="H2" s="12"/>
      <c r="I2" s="12"/>
      <c r="J2" s="175"/>
      <c r="K2" s="12"/>
      <c r="L2" s="12"/>
      <c r="M2" s="12"/>
      <c r="N2" s="12"/>
      <c r="O2" s="12"/>
      <c r="P2" s="13">
        <v>4821.18</v>
      </c>
    </row>
    <row r="3" spans="1:16">
      <c r="A3" s="16"/>
      <c r="B3" s="205"/>
      <c r="C3" s="177" t="s">
        <v>636</v>
      </c>
      <c r="D3" s="1"/>
      <c r="E3" s="12"/>
      <c r="F3" s="12"/>
      <c r="G3" s="12"/>
      <c r="H3" s="12"/>
      <c r="I3" s="12"/>
      <c r="J3" s="12">
        <v>5.43</v>
      </c>
      <c r="K3" s="12"/>
      <c r="L3" s="12">
        <v>5.43</v>
      </c>
      <c r="M3" s="12"/>
      <c r="N3" s="12"/>
      <c r="O3" s="12"/>
      <c r="P3" s="13">
        <f>P2+D3-J3</f>
        <v>4815.75</v>
      </c>
    </row>
    <row r="4" spans="1:16">
      <c r="A4" s="10"/>
      <c r="B4" s="206"/>
      <c r="C4" s="177" t="s">
        <v>703</v>
      </c>
      <c r="D4" s="1">
        <v>20</v>
      </c>
      <c r="E4" s="12"/>
      <c r="F4" s="12"/>
      <c r="G4" s="12"/>
      <c r="H4" s="12"/>
      <c r="I4" s="12">
        <v>20</v>
      </c>
      <c r="J4" s="12"/>
      <c r="K4" s="12"/>
      <c r="L4" s="12"/>
      <c r="M4" s="12"/>
      <c r="N4" s="12"/>
      <c r="O4" s="12"/>
      <c r="P4" s="13">
        <f>P3+D4-J4</f>
        <v>4835.75</v>
      </c>
    </row>
    <row r="5" spans="1:16">
      <c r="A5" s="10"/>
      <c r="B5" s="206"/>
      <c r="C5" s="177" t="s">
        <v>701</v>
      </c>
      <c r="D5" s="12"/>
      <c r="E5" s="12"/>
      <c r="F5" s="12"/>
      <c r="G5" s="12"/>
      <c r="H5" s="12"/>
      <c r="I5" s="12"/>
      <c r="J5" s="12">
        <v>82.4</v>
      </c>
      <c r="K5" s="12"/>
      <c r="L5" s="12"/>
      <c r="M5" s="12"/>
      <c r="N5" s="12"/>
      <c r="O5" s="189">
        <v>82.4</v>
      </c>
      <c r="P5" s="175">
        <f>P4+D5-J5</f>
        <v>4753.3500000000004</v>
      </c>
    </row>
    <row r="6" spans="1:16">
      <c r="A6" s="178"/>
      <c r="B6" s="207"/>
      <c r="C6" s="192" t="s">
        <v>638</v>
      </c>
      <c r="D6" s="13"/>
      <c r="E6" s="12"/>
      <c r="F6" s="13"/>
      <c r="G6" s="12"/>
      <c r="H6" s="12"/>
      <c r="I6" s="12"/>
      <c r="J6" s="13">
        <v>83.38</v>
      </c>
      <c r="K6" s="12"/>
      <c r="L6" s="13">
        <v>83.38</v>
      </c>
      <c r="M6" s="12"/>
      <c r="N6" s="12"/>
      <c r="P6" s="175">
        <f>P5+D6-J6</f>
        <v>4669.97</v>
      </c>
    </row>
    <row r="7" spans="1:16">
      <c r="A7" s="16"/>
      <c r="B7" s="205"/>
      <c r="C7" s="192" t="s">
        <v>704</v>
      </c>
      <c r="D7" s="13">
        <v>33</v>
      </c>
      <c r="E7" s="12"/>
      <c r="F7" s="13"/>
      <c r="G7" s="12"/>
      <c r="H7" s="12"/>
      <c r="I7">
        <v>33</v>
      </c>
      <c r="J7" s="12"/>
      <c r="K7" s="12"/>
      <c r="L7" s="13"/>
      <c r="M7" s="12"/>
      <c r="N7" s="12"/>
      <c r="O7" s="12"/>
      <c r="P7" s="13">
        <f t="shared" ref="P7:P17" si="0">P6+D7-J7</f>
        <v>4702.97</v>
      </c>
    </row>
    <row r="8" spans="1:16">
      <c r="A8" s="16"/>
      <c r="B8" s="205"/>
      <c r="C8" s="192" t="s">
        <v>637</v>
      </c>
      <c r="E8" s="12"/>
      <c r="F8" s="12"/>
      <c r="G8" s="12"/>
      <c r="H8" s="12"/>
      <c r="I8" s="13"/>
      <c r="J8" s="12">
        <v>100.66</v>
      </c>
      <c r="K8" s="13"/>
      <c r="L8" s="13"/>
      <c r="M8" s="12"/>
      <c r="N8" s="12"/>
      <c r="O8">
        <v>100.66</v>
      </c>
      <c r="P8" s="13">
        <f t="shared" si="0"/>
        <v>4602.3100000000004</v>
      </c>
    </row>
    <row r="9" spans="1:16">
      <c r="A9" s="16"/>
      <c r="B9" s="205"/>
      <c r="C9" s="192" t="s">
        <v>702</v>
      </c>
      <c r="E9" s="12"/>
      <c r="F9" s="12"/>
      <c r="G9" s="12"/>
      <c r="H9" s="12"/>
      <c r="I9" s="13"/>
      <c r="J9" s="12">
        <v>14.39</v>
      </c>
      <c r="K9" s="12"/>
      <c r="L9" s="13">
        <v>14.39</v>
      </c>
      <c r="M9" s="12"/>
      <c r="N9" s="12"/>
      <c r="P9" s="13">
        <f t="shared" si="0"/>
        <v>4587.92</v>
      </c>
    </row>
    <row r="10" spans="1:16">
      <c r="A10" s="16"/>
      <c r="B10" s="205"/>
      <c r="C10" s="192" t="s">
        <v>639</v>
      </c>
      <c r="D10" s="13"/>
      <c r="E10" s="12"/>
      <c r="F10" s="13"/>
      <c r="G10" s="12"/>
      <c r="H10" s="12"/>
      <c r="I10" s="12"/>
      <c r="J10" s="12">
        <v>40</v>
      </c>
      <c r="K10" s="12"/>
      <c r="L10" s="13"/>
      <c r="M10" s="12"/>
      <c r="N10" s="12"/>
      <c r="O10">
        <v>40</v>
      </c>
      <c r="P10" s="175">
        <f t="shared" si="0"/>
        <v>4547.92</v>
      </c>
    </row>
    <row r="11" spans="1:16">
      <c r="A11" s="16"/>
      <c r="B11" s="205"/>
      <c r="C11" s="192" t="s">
        <v>639</v>
      </c>
      <c r="D11" s="13"/>
      <c r="E11" s="12"/>
      <c r="F11" s="13"/>
      <c r="G11" s="12"/>
      <c r="H11" s="12"/>
      <c r="I11" s="12"/>
      <c r="J11" s="12">
        <v>40</v>
      </c>
      <c r="K11" s="12"/>
      <c r="L11" s="13"/>
      <c r="M11" s="12"/>
      <c r="N11" s="12"/>
      <c r="O11">
        <v>40</v>
      </c>
      <c r="P11" s="175">
        <f t="shared" si="0"/>
        <v>4507.92</v>
      </c>
    </row>
    <row r="12" spans="1:16">
      <c r="A12" s="16"/>
      <c r="B12" s="205"/>
      <c r="C12" s="192" t="s">
        <v>639</v>
      </c>
      <c r="D12" s="13"/>
      <c r="E12" s="12"/>
      <c r="F12" s="13"/>
      <c r="G12" s="12"/>
      <c r="H12" s="12"/>
      <c r="I12" s="12"/>
      <c r="J12" s="12">
        <v>40</v>
      </c>
      <c r="K12" s="12"/>
      <c r="L12" s="13"/>
      <c r="M12" s="12"/>
      <c r="N12" s="12"/>
      <c r="O12">
        <v>40</v>
      </c>
      <c r="P12" s="13">
        <f t="shared" si="0"/>
        <v>4467.92</v>
      </c>
    </row>
    <row r="13" spans="1:16">
      <c r="A13" s="16"/>
      <c r="B13" s="205"/>
      <c r="C13" s="192" t="s">
        <v>639</v>
      </c>
      <c r="D13" s="13"/>
      <c r="E13" s="12"/>
      <c r="F13" s="13"/>
      <c r="G13" s="12"/>
      <c r="H13" s="12"/>
      <c r="I13" s="12"/>
      <c r="J13" s="12">
        <v>45</v>
      </c>
      <c r="K13" s="12"/>
      <c r="L13" s="13"/>
      <c r="M13" s="12"/>
      <c r="N13" s="12"/>
      <c r="O13">
        <v>45</v>
      </c>
      <c r="P13" s="13">
        <f t="shared" si="0"/>
        <v>4422.92</v>
      </c>
    </row>
    <row r="14" spans="1:16">
      <c r="A14" s="16"/>
      <c r="B14" s="205"/>
      <c r="C14" s="192" t="s">
        <v>639</v>
      </c>
      <c r="D14" s="12"/>
      <c r="E14" s="12"/>
      <c r="F14" s="12"/>
      <c r="G14" s="12"/>
      <c r="H14" s="12"/>
      <c r="I14" s="13"/>
      <c r="J14" s="12">
        <v>54.23</v>
      </c>
      <c r="K14" s="13"/>
      <c r="L14" s="13"/>
      <c r="M14" s="12"/>
      <c r="N14" s="12"/>
      <c r="O14">
        <v>54.23</v>
      </c>
      <c r="P14" s="13">
        <f t="shared" si="0"/>
        <v>4368.6900000000005</v>
      </c>
    </row>
    <row r="15" spans="1:16">
      <c r="A15" s="16"/>
      <c r="B15" s="205"/>
      <c r="C15" s="192" t="s">
        <v>639</v>
      </c>
      <c r="D15" s="12"/>
      <c r="E15" s="12"/>
      <c r="F15" s="12"/>
      <c r="G15" s="12"/>
      <c r="H15" s="12"/>
      <c r="I15" s="13"/>
      <c r="J15" s="12">
        <v>59.16</v>
      </c>
      <c r="K15" s="13"/>
      <c r="L15" s="13"/>
      <c r="M15" s="12"/>
      <c r="N15" s="12"/>
      <c r="O15">
        <v>59.16</v>
      </c>
      <c r="P15" s="175">
        <f t="shared" si="0"/>
        <v>4309.5300000000007</v>
      </c>
    </row>
    <row r="16" spans="1:16">
      <c r="A16" s="16"/>
      <c r="B16" s="205"/>
      <c r="C16" s="192" t="s">
        <v>639</v>
      </c>
      <c r="D16" s="13"/>
      <c r="E16" s="12"/>
      <c r="F16" s="13"/>
      <c r="G16" s="12"/>
      <c r="H16" s="12"/>
      <c r="I16" s="12"/>
      <c r="J16" s="12">
        <v>90</v>
      </c>
      <c r="K16" s="12"/>
      <c r="L16" s="13"/>
      <c r="M16" s="12"/>
      <c r="N16" s="12"/>
      <c r="O16">
        <v>90</v>
      </c>
      <c r="P16" s="175">
        <f t="shared" si="0"/>
        <v>4219.5300000000007</v>
      </c>
    </row>
    <row r="17" spans="1:16">
      <c r="A17" s="16"/>
      <c r="B17" s="205"/>
      <c r="C17" s="192" t="s">
        <v>640</v>
      </c>
      <c r="D17" s="13"/>
      <c r="E17" s="12"/>
      <c r="F17" s="13"/>
      <c r="G17" s="12"/>
      <c r="H17" s="12"/>
      <c r="I17" s="12"/>
      <c r="J17" s="12">
        <v>33</v>
      </c>
      <c r="K17" s="12"/>
      <c r="L17" s="13"/>
      <c r="M17" s="12"/>
      <c r="N17" s="12"/>
      <c r="O17">
        <v>33</v>
      </c>
      <c r="P17" s="13">
        <f t="shared" si="0"/>
        <v>4186.5300000000007</v>
      </c>
    </row>
    <row r="18" spans="1:16">
      <c r="A18" s="16"/>
      <c r="B18" s="205"/>
      <c r="C18" s="192" t="s">
        <v>641</v>
      </c>
      <c r="D18" s="13"/>
      <c r="E18" s="12"/>
      <c r="F18" s="13"/>
      <c r="G18" s="12"/>
      <c r="H18" s="12"/>
      <c r="I18" s="12"/>
      <c r="J18" s="12">
        <v>45</v>
      </c>
      <c r="K18" s="12"/>
      <c r="L18" s="13"/>
      <c r="M18" s="12"/>
      <c r="N18" s="12"/>
      <c r="O18">
        <v>45</v>
      </c>
      <c r="P18" s="191">
        <f t="shared" ref="P18:P57" si="1">P17+D18-J18</f>
        <v>4141.5300000000007</v>
      </c>
    </row>
    <row r="19" spans="1:16">
      <c r="A19" s="16"/>
      <c r="B19" s="205"/>
      <c r="C19" s="192" t="s">
        <v>642</v>
      </c>
      <c r="D19" s="13"/>
      <c r="E19" s="12"/>
      <c r="F19" s="13"/>
      <c r="G19" s="12"/>
      <c r="H19" s="12"/>
      <c r="I19" s="12"/>
      <c r="J19" s="12">
        <v>40</v>
      </c>
      <c r="K19" s="12"/>
      <c r="L19" s="13"/>
      <c r="M19" s="12"/>
      <c r="N19" s="12"/>
      <c r="O19">
        <v>40</v>
      </c>
      <c r="P19" s="190">
        <f t="shared" si="1"/>
        <v>4101.5300000000007</v>
      </c>
    </row>
    <row r="20" spans="1:16">
      <c r="A20" s="16"/>
      <c r="B20" s="205"/>
      <c r="C20" s="192" t="s">
        <v>643</v>
      </c>
      <c r="D20" s="13"/>
      <c r="E20" s="12"/>
      <c r="F20" s="13"/>
      <c r="G20" s="12"/>
      <c r="H20" s="12"/>
      <c r="I20" s="12"/>
      <c r="J20" s="12">
        <v>40</v>
      </c>
      <c r="K20" s="18"/>
      <c r="L20" s="13"/>
      <c r="M20" s="12"/>
      <c r="N20" s="12"/>
      <c r="O20">
        <v>40</v>
      </c>
      <c r="P20" s="190">
        <f t="shared" si="1"/>
        <v>4061.5300000000007</v>
      </c>
    </row>
    <row r="21" spans="1:16">
      <c r="A21" s="16"/>
      <c r="B21" s="205"/>
      <c r="C21" s="192" t="s">
        <v>644</v>
      </c>
      <c r="D21" s="12"/>
      <c r="E21" s="12"/>
      <c r="F21" s="12"/>
      <c r="G21" s="12"/>
      <c r="H21" s="12"/>
      <c r="I21" s="13"/>
      <c r="J21" s="12">
        <v>45</v>
      </c>
      <c r="K21" s="13"/>
      <c r="L21" s="13"/>
      <c r="M21" s="12"/>
      <c r="N21" s="12"/>
      <c r="O21">
        <v>45</v>
      </c>
      <c r="P21" s="191">
        <f t="shared" si="1"/>
        <v>4016.5300000000007</v>
      </c>
    </row>
    <row r="22" spans="1:16">
      <c r="A22" s="16"/>
      <c r="B22" s="205"/>
      <c r="C22" s="192" t="s">
        <v>645</v>
      </c>
      <c r="D22" s="12"/>
      <c r="E22" s="12"/>
      <c r="F22" s="12"/>
      <c r="G22" s="12"/>
      <c r="H22" s="12"/>
      <c r="I22" s="13"/>
      <c r="J22" s="12">
        <v>40</v>
      </c>
      <c r="K22" s="13"/>
      <c r="L22" s="13"/>
      <c r="M22" s="12"/>
      <c r="N22" s="12"/>
      <c r="O22">
        <v>40</v>
      </c>
      <c r="P22" s="190">
        <f t="shared" si="1"/>
        <v>3976.5300000000007</v>
      </c>
    </row>
    <row r="23" spans="1:16">
      <c r="A23" s="19"/>
      <c r="B23" s="208"/>
      <c r="C23" s="192" t="s">
        <v>646</v>
      </c>
      <c r="D23" s="12"/>
      <c r="E23" s="12"/>
      <c r="F23" s="12"/>
      <c r="G23" s="12"/>
      <c r="H23" s="12"/>
      <c r="I23" s="13"/>
      <c r="J23" s="12">
        <v>20</v>
      </c>
      <c r="K23" s="13"/>
      <c r="L23" s="13"/>
      <c r="M23" s="12"/>
      <c r="N23" s="12"/>
      <c r="O23">
        <v>20</v>
      </c>
      <c r="P23" s="190">
        <f t="shared" si="1"/>
        <v>3956.5300000000007</v>
      </c>
    </row>
    <row r="24" spans="1:16">
      <c r="A24" s="16"/>
      <c r="B24" s="205"/>
      <c r="C24" s="192" t="s">
        <v>647</v>
      </c>
      <c r="D24" s="13"/>
      <c r="E24" s="12"/>
      <c r="F24" s="13"/>
      <c r="G24" s="12"/>
      <c r="H24" s="12"/>
      <c r="I24" s="12"/>
      <c r="J24" s="12">
        <v>55</v>
      </c>
      <c r="K24" s="12"/>
      <c r="L24" s="13"/>
      <c r="M24" s="12"/>
      <c r="N24" s="12"/>
      <c r="O24">
        <v>55</v>
      </c>
      <c r="P24" s="191">
        <f t="shared" si="1"/>
        <v>3901.5300000000007</v>
      </c>
    </row>
    <row r="25" spans="1:16">
      <c r="A25" s="16"/>
      <c r="B25" s="205"/>
      <c r="C25" s="192" t="s">
        <v>648</v>
      </c>
      <c r="D25" s="13"/>
      <c r="E25" s="12"/>
      <c r="F25" s="13"/>
      <c r="G25" s="12"/>
      <c r="H25" s="12"/>
      <c r="I25" s="12"/>
      <c r="J25" s="12">
        <v>55</v>
      </c>
      <c r="K25" s="12"/>
      <c r="L25" s="13"/>
      <c r="M25" s="12"/>
      <c r="N25" s="12"/>
      <c r="O25">
        <v>55</v>
      </c>
      <c r="P25" s="190">
        <f t="shared" si="1"/>
        <v>3846.5300000000007</v>
      </c>
    </row>
    <row r="26" spans="1:16">
      <c r="A26" s="16"/>
      <c r="B26" s="205"/>
      <c r="C26" s="192" t="s">
        <v>649</v>
      </c>
      <c r="D26" s="12"/>
      <c r="E26" s="12"/>
      <c r="F26" s="12"/>
      <c r="G26" s="12"/>
      <c r="H26" s="12"/>
      <c r="I26" s="13"/>
      <c r="J26" s="13">
        <v>50</v>
      </c>
      <c r="K26" s="12"/>
      <c r="L26" s="13"/>
      <c r="M26" s="12"/>
      <c r="N26" s="12"/>
      <c r="O26">
        <v>50</v>
      </c>
      <c r="P26" s="190">
        <f t="shared" si="1"/>
        <v>3796.5300000000007</v>
      </c>
    </row>
    <row r="27" spans="1:16">
      <c r="A27" s="16"/>
      <c r="B27" s="205"/>
      <c r="C27" s="192" t="s">
        <v>650</v>
      </c>
      <c r="D27" s="13"/>
      <c r="E27" s="12"/>
      <c r="F27" s="13"/>
      <c r="G27" s="12"/>
      <c r="H27" s="12"/>
      <c r="I27" s="12"/>
      <c r="J27" s="12">
        <v>40</v>
      </c>
      <c r="K27" s="12"/>
      <c r="L27" s="13"/>
      <c r="M27" s="12"/>
      <c r="N27" s="12"/>
      <c r="O27">
        <v>40</v>
      </c>
      <c r="P27" s="191">
        <f t="shared" si="1"/>
        <v>3756.5300000000007</v>
      </c>
    </row>
    <row r="28" spans="1:16">
      <c r="A28" s="16"/>
      <c r="B28" s="205"/>
      <c r="C28" s="192" t="s">
        <v>646</v>
      </c>
      <c r="D28" s="13"/>
      <c r="E28" s="12"/>
      <c r="F28" s="13"/>
      <c r="G28" s="12"/>
      <c r="H28" s="12"/>
      <c r="I28" s="12"/>
      <c r="J28" s="12">
        <v>20</v>
      </c>
      <c r="K28" s="12"/>
      <c r="L28" s="13"/>
      <c r="M28" s="12"/>
      <c r="N28" s="12"/>
      <c r="O28">
        <v>20</v>
      </c>
      <c r="P28" s="190">
        <f t="shared" si="1"/>
        <v>3736.5300000000007</v>
      </c>
    </row>
    <row r="29" spans="1:16">
      <c r="A29" s="16"/>
      <c r="B29" s="205"/>
      <c r="C29" s="192" t="s">
        <v>651</v>
      </c>
      <c r="D29" s="13"/>
      <c r="E29" s="12"/>
      <c r="F29" s="13"/>
      <c r="G29" s="12"/>
      <c r="H29" s="12"/>
      <c r="I29" s="12"/>
      <c r="J29" s="12">
        <v>100</v>
      </c>
      <c r="K29" s="12"/>
      <c r="L29" s="13"/>
      <c r="M29" s="12"/>
      <c r="N29" s="12"/>
      <c r="O29">
        <v>100</v>
      </c>
      <c r="P29" s="190">
        <f t="shared" si="1"/>
        <v>3636.5300000000007</v>
      </c>
    </row>
    <row r="30" spans="1:16">
      <c r="A30" s="197" t="s">
        <v>705</v>
      </c>
      <c r="B30" s="209"/>
      <c r="C30" s="192" t="s">
        <v>601</v>
      </c>
      <c r="D30" s="12">
        <v>30</v>
      </c>
      <c r="E30" s="12"/>
      <c r="F30" s="12"/>
      <c r="G30" s="12"/>
      <c r="H30" s="12"/>
      <c r="I30" s="13">
        <v>30</v>
      </c>
      <c r="J30" s="12"/>
      <c r="K30" s="13"/>
      <c r="L30" s="13"/>
      <c r="M30" s="12"/>
      <c r="N30" s="12"/>
      <c r="P30" s="191">
        <f t="shared" si="1"/>
        <v>3666.5300000000007</v>
      </c>
    </row>
    <row r="31" spans="1:16">
      <c r="A31" s="16"/>
      <c r="B31" s="205"/>
      <c r="C31" s="192" t="s">
        <v>574</v>
      </c>
      <c r="D31" s="12"/>
      <c r="E31" s="12"/>
      <c r="F31" s="12"/>
      <c r="G31" s="12"/>
      <c r="H31" s="12"/>
      <c r="I31" s="13"/>
      <c r="J31" s="12">
        <v>100.8</v>
      </c>
      <c r="K31" s="13"/>
      <c r="L31" s="13"/>
      <c r="M31" s="12"/>
      <c r="N31" s="12"/>
      <c r="O31">
        <v>100.8</v>
      </c>
      <c r="P31" s="190">
        <f t="shared" si="1"/>
        <v>3565.7300000000005</v>
      </c>
    </row>
    <row r="32" spans="1:16">
      <c r="A32" s="202">
        <v>44896</v>
      </c>
      <c r="B32" s="210"/>
      <c r="C32" s="192" t="s">
        <v>652</v>
      </c>
      <c r="D32" s="13">
        <v>20</v>
      </c>
      <c r="E32" s="12"/>
      <c r="F32" s="13">
        <v>20</v>
      </c>
      <c r="G32" s="12"/>
      <c r="H32" s="12"/>
      <c r="I32" s="12"/>
      <c r="J32" s="12"/>
      <c r="K32" s="12"/>
      <c r="L32" s="13"/>
      <c r="M32" s="12"/>
      <c r="N32" s="12"/>
      <c r="P32" s="190">
        <f t="shared" si="1"/>
        <v>3585.7300000000005</v>
      </c>
    </row>
    <row r="33" spans="1:16">
      <c r="A33" s="202">
        <v>44927</v>
      </c>
      <c r="B33" s="210"/>
      <c r="C33" s="192" t="s">
        <v>653</v>
      </c>
      <c r="D33" s="12"/>
      <c r="E33" s="12"/>
      <c r="F33" s="12"/>
      <c r="G33" s="12"/>
      <c r="H33" s="12"/>
      <c r="I33" s="13"/>
      <c r="J33" s="12">
        <v>90</v>
      </c>
      <c r="K33" s="13"/>
      <c r="L33" s="13"/>
      <c r="M33" s="12"/>
      <c r="N33" s="12"/>
      <c r="O33">
        <v>90</v>
      </c>
      <c r="P33" s="191">
        <f t="shared" si="1"/>
        <v>3495.7300000000005</v>
      </c>
    </row>
    <row r="34" spans="1:16">
      <c r="A34" s="16"/>
      <c r="B34" s="205"/>
      <c r="C34" s="192" t="s">
        <v>654</v>
      </c>
      <c r="D34" s="13">
        <v>29</v>
      </c>
      <c r="E34" s="12"/>
      <c r="F34" s="13">
        <v>20</v>
      </c>
      <c r="G34" s="12"/>
      <c r="H34" s="12"/>
      <c r="I34" s="12">
        <v>9</v>
      </c>
      <c r="J34" s="12"/>
      <c r="K34" s="12"/>
      <c r="L34" s="13"/>
      <c r="M34" s="12"/>
      <c r="N34" s="12"/>
      <c r="P34" s="190">
        <f t="shared" si="1"/>
        <v>3524.7300000000005</v>
      </c>
    </row>
    <row r="35" spans="1:16">
      <c r="A35" s="16"/>
      <c r="B35" s="205"/>
      <c r="C35" s="192" t="s">
        <v>655</v>
      </c>
      <c r="D35" s="13">
        <v>22</v>
      </c>
      <c r="E35" s="12"/>
      <c r="F35" s="13">
        <v>20</v>
      </c>
      <c r="G35" s="12"/>
      <c r="H35" s="12"/>
      <c r="I35" s="12">
        <v>2</v>
      </c>
      <c r="J35" s="12"/>
      <c r="K35" s="12"/>
      <c r="L35" s="13"/>
      <c r="M35" s="12"/>
      <c r="N35" s="12"/>
      <c r="P35" s="190">
        <f t="shared" si="1"/>
        <v>3546.7300000000005</v>
      </c>
    </row>
    <row r="36" spans="1:16">
      <c r="A36" s="16"/>
      <c r="B36" s="205"/>
      <c r="C36" s="192" t="s">
        <v>656</v>
      </c>
      <c r="D36" s="12">
        <v>14</v>
      </c>
      <c r="E36" s="12"/>
      <c r="F36" s="12">
        <v>10</v>
      </c>
      <c r="G36" s="12"/>
      <c r="H36" s="12"/>
      <c r="I36" s="13">
        <v>4</v>
      </c>
      <c r="J36" s="12"/>
      <c r="K36" s="13"/>
      <c r="L36" s="13"/>
      <c r="M36" s="12"/>
      <c r="N36" s="12"/>
      <c r="P36" s="191">
        <f t="shared" si="1"/>
        <v>3560.7300000000005</v>
      </c>
    </row>
    <row r="37" spans="1:16">
      <c r="A37" s="16"/>
      <c r="B37" s="205"/>
      <c r="C37" s="192" t="s">
        <v>656</v>
      </c>
      <c r="D37" s="13">
        <v>15</v>
      </c>
      <c r="E37" s="12"/>
      <c r="F37" s="13">
        <v>10</v>
      </c>
      <c r="G37" s="12"/>
      <c r="H37" s="12"/>
      <c r="I37" s="12">
        <v>5</v>
      </c>
      <c r="J37" s="12"/>
      <c r="K37" s="12"/>
      <c r="L37" s="13"/>
      <c r="M37" s="12"/>
      <c r="N37" s="12"/>
      <c r="P37" s="190">
        <f t="shared" si="1"/>
        <v>3575.7300000000005</v>
      </c>
    </row>
    <row r="38" spans="1:16">
      <c r="A38" s="16"/>
      <c r="B38" s="205"/>
      <c r="C38" s="192" t="s">
        <v>656</v>
      </c>
      <c r="D38" s="12">
        <v>2</v>
      </c>
      <c r="E38" s="12"/>
      <c r="F38" s="12"/>
      <c r="G38" s="12"/>
      <c r="H38" s="12"/>
      <c r="I38" s="13">
        <v>2</v>
      </c>
      <c r="J38" s="12"/>
      <c r="K38" s="13"/>
      <c r="L38" s="13"/>
      <c r="M38" s="12"/>
      <c r="N38" s="12"/>
      <c r="P38" s="190">
        <f t="shared" si="1"/>
        <v>3577.7300000000005</v>
      </c>
    </row>
    <row r="39" spans="1:16">
      <c r="A39" s="16"/>
      <c r="B39" s="205"/>
      <c r="C39" s="192" t="s">
        <v>656</v>
      </c>
      <c r="D39" s="12">
        <v>12</v>
      </c>
      <c r="E39" s="12"/>
      <c r="F39" s="12"/>
      <c r="G39" s="12"/>
      <c r="H39" s="12"/>
      <c r="I39" s="13">
        <v>12</v>
      </c>
      <c r="J39" s="12"/>
      <c r="K39" s="13"/>
      <c r="L39" s="13"/>
      <c r="M39" s="12"/>
      <c r="N39" s="12"/>
      <c r="P39" s="191">
        <f t="shared" si="1"/>
        <v>3589.7300000000005</v>
      </c>
    </row>
    <row r="40" spans="1:16">
      <c r="A40" s="20"/>
      <c r="B40" s="211"/>
      <c r="C40" s="192" t="s">
        <v>657</v>
      </c>
      <c r="D40" s="13">
        <v>15</v>
      </c>
      <c r="E40" s="12"/>
      <c r="F40" s="13">
        <v>10</v>
      </c>
      <c r="G40" s="12"/>
      <c r="H40" s="12"/>
      <c r="I40" s="12">
        <v>5</v>
      </c>
      <c r="J40" s="12"/>
      <c r="K40" s="12"/>
      <c r="L40" s="13"/>
      <c r="M40" s="12"/>
      <c r="N40" s="12"/>
      <c r="P40" s="190">
        <f t="shared" si="1"/>
        <v>3604.7300000000005</v>
      </c>
    </row>
    <row r="41" spans="1:16">
      <c r="A41" s="172">
        <v>44958</v>
      </c>
      <c r="B41" s="204"/>
      <c r="C41" s="192" t="s">
        <v>18</v>
      </c>
      <c r="D41" s="13"/>
      <c r="E41" s="12"/>
      <c r="F41" s="13"/>
      <c r="G41" s="12"/>
      <c r="H41" s="12"/>
      <c r="I41" s="12"/>
      <c r="J41" s="12">
        <v>23</v>
      </c>
      <c r="K41" s="12"/>
      <c r="L41" s="13"/>
      <c r="M41" s="12"/>
      <c r="N41" s="12"/>
      <c r="O41">
        <v>23</v>
      </c>
      <c r="P41" s="190">
        <f t="shared" si="1"/>
        <v>3581.7300000000005</v>
      </c>
    </row>
    <row r="42" spans="1:16">
      <c r="A42" s="16"/>
      <c r="B42" s="205"/>
      <c r="C42" s="192" t="s">
        <v>601</v>
      </c>
      <c r="D42" s="13">
        <v>22</v>
      </c>
      <c r="E42" s="12"/>
      <c r="F42" s="13">
        <v>20</v>
      </c>
      <c r="G42" s="12"/>
      <c r="H42" s="12"/>
      <c r="I42" s="12">
        <v>2</v>
      </c>
      <c r="J42" s="12"/>
      <c r="K42" s="12"/>
      <c r="L42" s="13"/>
      <c r="M42" s="12"/>
      <c r="N42" s="12"/>
      <c r="P42" s="191">
        <f t="shared" si="1"/>
        <v>3603.7300000000005</v>
      </c>
    </row>
    <row r="43" spans="1:16">
      <c r="A43" s="16"/>
      <c r="B43" s="205"/>
      <c r="C43" s="192" t="s">
        <v>587</v>
      </c>
      <c r="D43" s="13">
        <v>7</v>
      </c>
      <c r="E43" s="12"/>
      <c r="F43" s="13">
        <v>5</v>
      </c>
      <c r="G43" s="12"/>
      <c r="H43" s="12"/>
      <c r="I43" s="12">
        <v>2</v>
      </c>
      <c r="J43" s="12"/>
      <c r="K43" s="12"/>
      <c r="L43" s="13"/>
      <c r="M43" s="12"/>
      <c r="N43" s="12"/>
      <c r="P43" s="190">
        <f t="shared" si="1"/>
        <v>3610.7300000000005</v>
      </c>
    </row>
    <row r="44" spans="1:16">
      <c r="A44" s="16"/>
      <c r="B44" s="205"/>
      <c r="C44" s="192" t="s">
        <v>658</v>
      </c>
      <c r="D44" s="13">
        <v>15</v>
      </c>
      <c r="E44" s="12"/>
      <c r="F44" s="13">
        <v>15</v>
      </c>
      <c r="G44" s="12"/>
      <c r="H44" s="12"/>
      <c r="I44" s="12">
        <v>0</v>
      </c>
      <c r="J44" s="12"/>
      <c r="K44" s="12"/>
      <c r="L44" s="13"/>
      <c r="M44" s="12"/>
      <c r="N44" s="12"/>
      <c r="P44" s="190">
        <f t="shared" si="1"/>
        <v>3625.7300000000005</v>
      </c>
    </row>
    <row r="45" spans="1:16">
      <c r="A45" s="16"/>
      <c r="B45" s="205"/>
      <c r="C45" s="192" t="s">
        <v>659</v>
      </c>
      <c r="D45" s="12"/>
      <c r="E45" s="12"/>
      <c r="F45" s="12"/>
      <c r="G45" s="12"/>
      <c r="H45" s="12"/>
      <c r="I45" s="13"/>
      <c r="J45" s="13">
        <v>15</v>
      </c>
      <c r="K45" s="12"/>
      <c r="L45" s="13"/>
      <c r="M45" s="12"/>
      <c r="N45" s="12"/>
      <c r="O45">
        <v>15</v>
      </c>
      <c r="P45" s="191">
        <f t="shared" si="1"/>
        <v>3610.7300000000005</v>
      </c>
    </row>
    <row r="46" spans="1:16">
      <c r="A46" s="16"/>
      <c r="B46" s="205"/>
      <c r="C46" s="192" t="s">
        <v>117</v>
      </c>
      <c r="D46" s="13"/>
      <c r="E46" s="12"/>
      <c r="F46" s="13"/>
      <c r="G46" s="12"/>
      <c r="H46" s="12"/>
      <c r="I46" s="12"/>
      <c r="J46" s="12">
        <v>15</v>
      </c>
      <c r="K46" s="12"/>
      <c r="L46" s="13"/>
      <c r="M46" s="12"/>
      <c r="N46" s="12"/>
      <c r="O46">
        <v>15</v>
      </c>
      <c r="P46" s="190">
        <f t="shared" si="1"/>
        <v>3595.7300000000005</v>
      </c>
    </row>
    <row r="47" spans="1:16">
      <c r="A47" s="16"/>
      <c r="B47" s="205"/>
      <c r="C47" s="192" t="s">
        <v>117</v>
      </c>
      <c r="D47" s="13"/>
      <c r="E47" s="12"/>
      <c r="F47" s="13"/>
      <c r="G47" s="12"/>
      <c r="H47" s="12"/>
      <c r="I47" s="12"/>
      <c r="J47" s="12">
        <v>15</v>
      </c>
      <c r="K47" s="12"/>
      <c r="L47" s="13"/>
      <c r="M47" s="12"/>
      <c r="N47" s="12"/>
      <c r="O47">
        <v>15</v>
      </c>
      <c r="P47" s="190">
        <f t="shared" si="1"/>
        <v>3580.7300000000005</v>
      </c>
    </row>
    <row r="48" spans="1:16">
      <c r="A48" s="16"/>
      <c r="B48" s="205"/>
      <c r="C48" s="192" t="s">
        <v>660</v>
      </c>
      <c r="D48" s="13">
        <v>39</v>
      </c>
      <c r="E48" s="12"/>
      <c r="F48" s="13">
        <v>20</v>
      </c>
      <c r="G48" s="12"/>
      <c r="H48" s="12"/>
      <c r="I48" s="12">
        <v>19</v>
      </c>
      <c r="J48" s="12"/>
      <c r="K48" s="12"/>
      <c r="L48" s="13"/>
      <c r="M48" s="12"/>
      <c r="N48" s="12"/>
      <c r="P48" s="191">
        <f t="shared" si="1"/>
        <v>3619.7300000000005</v>
      </c>
    </row>
    <row r="49" spans="1:16">
      <c r="A49" s="16"/>
      <c r="B49" s="205"/>
      <c r="C49" s="192" t="s">
        <v>661</v>
      </c>
      <c r="D49" s="13">
        <v>7</v>
      </c>
      <c r="E49" s="12"/>
      <c r="F49" s="13"/>
      <c r="G49" s="12"/>
      <c r="H49" s="12"/>
      <c r="I49" s="12">
        <v>7</v>
      </c>
      <c r="J49" s="12"/>
      <c r="K49" s="12"/>
      <c r="L49" s="13"/>
      <c r="M49" s="12"/>
      <c r="N49" s="12"/>
      <c r="P49" s="190">
        <f t="shared" si="1"/>
        <v>3626.7300000000005</v>
      </c>
    </row>
    <row r="50" spans="1:16">
      <c r="A50" s="16"/>
      <c r="B50" s="205"/>
      <c r="C50" s="192" t="s">
        <v>662</v>
      </c>
      <c r="D50" s="13">
        <v>15</v>
      </c>
      <c r="E50" s="12"/>
      <c r="F50" s="13">
        <v>10</v>
      </c>
      <c r="G50" s="12"/>
      <c r="H50" s="12"/>
      <c r="I50" s="12">
        <v>5</v>
      </c>
      <c r="J50" s="12"/>
      <c r="K50" s="12"/>
      <c r="L50" s="13"/>
      <c r="M50" s="12"/>
      <c r="N50" s="12"/>
      <c r="P50" s="190">
        <f t="shared" si="1"/>
        <v>3641.7300000000005</v>
      </c>
    </row>
    <row r="51" spans="1:16">
      <c r="A51" s="16"/>
      <c r="B51" s="205"/>
      <c r="C51" s="192" t="s">
        <v>663</v>
      </c>
      <c r="D51" s="12">
        <v>18</v>
      </c>
      <c r="E51" s="12"/>
      <c r="F51" s="12"/>
      <c r="G51" s="12"/>
      <c r="H51" s="12"/>
      <c r="I51" s="12">
        <v>18</v>
      </c>
      <c r="J51" s="12"/>
      <c r="K51" s="13"/>
      <c r="L51" s="13"/>
      <c r="M51" s="12"/>
      <c r="N51" s="12"/>
      <c r="P51" s="190">
        <f t="shared" si="1"/>
        <v>3659.7300000000005</v>
      </c>
    </row>
    <row r="52" spans="1:16">
      <c r="A52" s="16"/>
      <c r="B52" s="205"/>
      <c r="C52" s="192" t="s">
        <v>664</v>
      </c>
      <c r="D52" s="12"/>
      <c r="E52" s="12"/>
      <c r="F52" s="12"/>
      <c r="G52" s="12"/>
      <c r="H52" s="12"/>
      <c r="I52" s="12"/>
      <c r="J52" s="12">
        <v>23</v>
      </c>
      <c r="K52" s="13"/>
      <c r="L52" s="13"/>
      <c r="M52" s="12"/>
      <c r="N52" s="12"/>
      <c r="O52">
        <v>23</v>
      </c>
      <c r="P52" s="175">
        <f t="shared" si="1"/>
        <v>3636.7300000000005</v>
      </c>
    </row>
    <row r="53" spans="1:16">
      <c r="A53" s="202">
        <v>44986</v>
      </c>
      <c r="B53" s="207"/>
      <c r="C53" s="192" t="s">
        <v>543</v>
      </c>
      <c r="D53" s="13">
        <v>20</v>
      </c>
      <c r="E53" s="12"/>
      <c r="F53" s="13">
        <v>20</v>
      </c>
      <c r="G53" s="12"/>
      <c r="H53" s="12"/>
      <c r="I53" s="13">
        <v>0</v>
      </c>
      <c r="J53" s="12"/>
      <c r="K53" s="12"/>
      <c r="L53" s="13"/>
      <c r="M53" s="12"/>
      <c r="N53" s="12"/>
      <c r="P53" s="175">
        <f t="shared" si="1"/>
        <v>3656.7300000000005</v>
      </c>
    </row>
    <row r="54" spans="1:16">
      <c r="A54" s="20"/>
      <c r="B54" s="212">
        <f>SUM(D32:D54)</f>
        <v>652.54</v>
      </c>
      <c r="C54" s="192" t="s">
        <v>665</v>
      </c>
      <c r="D54" s="13">
        <v>380.54</v>
      </c>
      <c r="E54" s="12"/>
      <c r="F54" s="13">
        <v>110</v>
      </c>
      <c r="G54" s="12"/>
      <c r="H54" s="12"/>
      <c r="I54" s="13">
        <v>270.54000000000002</v>
      </c>
      <c r="J54" s="12"/>
      <c r="K54" s="12"/>
      <c r="L54" s="13"/>
      <c r="M54" s="12"/>
      <c r="N54" s="12"/>
      <c r="P54" s="13">
        <f t="shared" si="1"/>
        <v>4037.2700000000004</v>
      </c>
    </row>
    <row r="55" spans="1:16">
      <c r="A55" s="16"/>
      <c r="B55" s="205">
        <f>SUM(J33:J55)</f>
        <v>281</v>
      </c>
      <c r="C55" s="192" t="s">
        <v>666</v>
      </c>
      <c r="D55" s="13"/>
      <c r="E55" s="12"/>
      <c r="F55" s="13"/>
      <c r="G55" s="12"/>
      <c r="H55" s="12"/>
      <c r="I55" s="13"/>
      <c r="J55" s="12">
        <v>100</v>
      </c>
      <c r="K55" s="12"/>
      <c r="L55" s="13"/>
      <c r="M55" s="12"/>
      <c r="N55" s="12"/>
      <c r="O55">
        <v>100</v>
      </c>
      <c r="P55" s="175">
        <f t="shared" si="1"/>
        <v>3937.2700000000004</v>
      </c>
    </row>
    <row r="56" spans="1:16">
      <c r="A56" s="16"/>
      <c r="B56" s="212">
        <f>B54-B55</f>
        <v>371.53999999999996</v>
      </c>
      <c r="C56" s="192" t="s">
        <v>667</v>
      </c>
      <c r="D56" s="12">
        <v>55</v>
      </c>
      <c r="E56" s="12"/>
      <c r="F56" s="12"/>
      <c r="G56" s="12"/>
      <c r="H56" s="12"/>
      <c r="I56" s="13">
        <v>55</v>
      </c>
      <c r="J56" s="12"/>
      <c r="K56" s="13"/>
      <c r="L56" s="13"/>
      <c r="M56" s="12"/>
      <c r="N56" s="12"/>
      <c r="P56" s="175">
        <f t="shared" si="1"/>
        <v>3992.2700000000004</v>
      </c>
    </row>
    <row r="57" spans="1:16">
      <c r="A57" s="202">
        <v>45017</v>
      </c>
      <c r="B57" s="207"/>
      <c r="C57" s="192" t="s">
        <v>668</v>
      </c>
      <c r="D57" s="12">
        <v>55</v>
      </c>
      <c r="E57" s="12"/>
      <c r="F57" s="12"/>
      <c r="G57" s="12"/>
      <c r="H57" s="12"/>
      <c r="I57" s="13">
        <v>55</v>
      </c>
      <c r="J57" s="12"/>
      <c r="K57" s="13"/>
      <c r="L57" s="13"/>
      <c r="M57" s="12"/>
      <c r="N57" s="12"/>
      <c r="P57" s="13">
        <f t="shared" si="1"/>
        <v>4047.2700000000004</v>
      </c>
    </row>
    <row r="58" spans="1:16">
      <c r="A58" s="16"/>
      <c r="B58" s="205"/>
      <c r="C58" s="192" t="s">
        <v>669</v>
      </c>
      <c r="D58" s="12">
        <v>65</v>
      </c>
      <c r="E58" s="12"/>
      <c r="F58" s="12">
        <v>20</v>
      </c>
      <c r="G58" s="12"/>
      <c r="H58" s="12"/>
      <c r="I58" s="13">
        <v>45</v>
      </c>
      <c r="J58" s="12"/>
      <c r="K58" s="13"/>
      <c r="L58" s="13"/>
      <c r="M58" s="12"/>
      <c r="N58" s="12"/>
      <c r="P58" s="13">
        <f>P57+D58-J58</f>
        <v>4112.2700000000004</v>
      </c>
    </row>
    <row r="59" spans="1:16">
      <c r="A59" s="16"/>
      <c r="B59" s="205"/>
      <c r="C59" s="192" t="s">
        <v>670</v>
      </c>
      <c r="D59" s="13">
        <v>5</v>
      </c>
      <c r="E59" s="12"/>
      <c r="F59" s="13"/>
      <c r="G59" s="12"/>
      <c r="H59" s="12"/>
      <c r="I59" s="12">
        <v>5</v>
      </c>
      <c r="J59" s="12"/>
      <c r="K59" s="12"/>
      <c r="L59" s="13"/>
      <c r="M59" s="12"/>
      <c r="N59" s="12"/>
      <c r="P59" s="190">
        <f t="shared" ref="P59:P101" si="2">P58+D59-J59</f>
        <v>4117.2700000000004</v>
      </c>
    </row>
    <row r="60" spans="1:16">
      <c r="A60" s="16"/>
      <c r="B60" s="205"/>
      <c r="C60" s="192" t="s">
        <v>671</v>
      </c>
      <c r="D60" s="13">
        <v>20</v>
      </c>
      <c r="E60" s="12"/>
      <c r="F60" s="13">
        <v>20</v>
      </c>
      <c r="G60" s="12"/>
      <c r="H60" s="12"/>
      <c r="I60" s="12"/>
      <c r="J60" s="12"/>
      <c r="K60" s="12"/>
      <c r="L60" s="13"/>
      <c r="M60" s="12"/>
      <c r="N60" s="12"/>
      <c r="P60" s="191">
        <f t="shared" si="2"/>
        <v>4137.2700000000004</v>
      </c>
    </row>
    <row r="61" spans="1:16">
      <c r="A61" s="16"/>
      <c r="B61" s="205"/>
      <c r="C61" s="192" t="s">
        <v>672</v>
      </c>
      <c r="D61" s="13">
        <v>55</v>
      </c>
      <c r="E61" s="12"/>
      <c r="F61" s="13"/>
      <c r="G61" s="12"/>
      <c r="H61" s="12"/>
      <c r="I61" s="12">
        <v>55</v>
      </c>
      <c r="J61" s="12"/>
      <c r="K61" s="12"/>
      <c r="L61" s="13"/>
      <c r="M61" s="12"/>
      <c r="N61" s="12"/>
      <c r="P61" s="190">
        <f t="shared" si="2"/>
        <v>4192.2700000000004</v>
      </c>
    </row>
    <row r="62" spans="1:16">
      <c r="A62" s="10"/>
      <c r="B62" s="206"/>
      <c r="C62" s="192" t="s">
        <v>673</v>
      </c>
      <c r="D62" s="12">
        <v>20</v>
      </c>
      <c r="E62" s="12"/>
      <c r="F62" s="12">
        <v>20</v>
      </c>
      <c r="G62" s="12"/>
      <c r="H62" s="12"/>
      <c r="I62" s="13"/>
      <c r="J62" s="12"/>
      <c r="K62" s="13"/>
      <c r="L62" s="13"/>
      <c r="M62" s="12"/>
      <c r="N62" s="12"/>
      <c r="P62" s="191">
        <f t="shared" si="2"/>
        <v>4212.2700000000004</v>
      </c>
    </row>
    <row r="63" spans="1:16">
      <c r="A63" s="10"/>
      <c r="B63" s="206"/>
      <c r="C63" s="192" t="s">
        <v>574</v>
      </c>
      <c r="D63" s="12"/>
      <c r="E63" s="12"/>
      <c r="F63" s="12"/>
      <c r="G63" s="12"/>
      <c r="H63" s="12"/>
      <c r="I63" s="198"/>
      <c r="J63" s="12">
        <v>61.06</v>
      </c>
      <c r="K63" s="13"/>
      <c r="L63" s="13"/>
      <c r="M63" s="12"/>
      <c r="N63" s="12"/>
      <c r="O63">
        <v>61.06</v>
      </c>
      <c r="P63" s="191">
        <f>P62+D63-J63</f>
        <v>4151.21</v>
      </c>
    </row>
    <row r="64" spans="1:16">
      <c r="A64" s="16"/>
      <c r="B64" s="205"/>
      <c r="C64" s="192" t="s">
        <v>674</v>
      </c>
      <c r="D64" s="13">
        <v>45</v>
      </c>
      <c r="E64" s="12"/>
      <c r="F64" s="13"/>
      <c r="G64" s="12"/>
      <c r="H64" s="12"/>
      <c r="I64">
        <v>45</v>
      </c>
      <c r="J64" s="12"/>
      <c r="K64" s="12"/>
      <c r="L64" s="13"/>
      <c r="M64" s="12"/>
      <c r="N64" s="12"/>
      <c r="P64" s="13">
        <f t="shared" ref="P64:P67" si="3">P63+D64-J64</f>
        <v>4196.21</v>
      </c>
    </row>
    <row r="65" spans="1:16">
      <c r="A65" s="10"/>
      <c r="B65" s="206"/>
      <c r="C65" s="192" t="s">
        <v>675</v>
      </c>
      <c r="D65" s="13">
        <v>55</v>
      </c>
      <c r="E65" s="12"/>
      <c r="F65" s="13"/>
      <c r="G65" s="12"/>
      <c r="H65" s="12"/>
      <c r="I65">
        <v>55</v>
      </c>
      <c r="J65" s="12"/>
      <c r="K65" s="12"/>
      <c r="L65" s="13"/>
      <c r="M65" s="12"/>
      <c r="N65" s="12"/>
      <c r="P65" s="175">
        <f t="shared" si="3"/>
        <v>4251.21</v>
      </c>
    </row>
    <row r="66" spans="1:16">
      <c r="A66" s="10"/>
      <c r="B66" s="206"/>
      <c r="C66" s="192" t="s">
        <v>654</v>
      </c>
      <c r="D66" s="13">
        <v>45</v>
      </c>
      <c r="E66" s="12"/>
      <c r="F66" s="13"/>
      <c r="G66" s="12"/>
      <c r="H66" s="12"/>
      <c r="I66" s="12">
        <v>45</v>
      </c>
      <c r="J66" s="12"/>
      <c r="K66" s="12"/>
      <c r="L66" s="13"/>
      <c r="M66" s="12"/>
      <c r="N66" s="12"/>
      <c r="P66" s="175">
        <f t="shared" si="3"/>
        <v>4296.21</v>
      </c>
    </row>
    <row r="67" spans="1:16">
      <c r="A67" s="16"/>
      <c r="B67" s="205"/>
      <c r="C67" s="192" t="s">
        <v>676</v>
      </c>
      <c r="D67" s="13"/>
      <c r="E67" s="12"/>
      <c r="F67" s="13"/>
      <c r="G67" s="12"/>
      <c r="H67" s="12"/>
      <c r="I67" s="12"/>
      <c r="J67" s="12">
        <v>162</v>
      </c>
      <c r="K67" s="12"/>
      <c r="L67" s="13"/>
      <c r="M67" s="12"/>
      <c r="N67" s="12"/>
      <c r="O67">
        <v>162</v>
      </c>
      <c r="P67" s="13">
        <f t="shared" si="3"/>
        <v>4134.21</v>
      </c>
    </row>
    <row r="68" spans="1:16">
      <c r="A68" s="10"/>
      <c r="B68" s="206"/>
      <c r="C68" s="192" t="s">
        <v>677</v>
      </c>
      <c r="D68" s="13">
        <v>65</v>
      </c>
      <c r="E68" s="12"/>
      <c r="F68" s="13"/>
      <c r="G68" s="12"/>
      <c r="H68" s="12"/>
      <c r="I68" s="12">
        <v>65</v>
      </c>
      <c r="J68" s="12"/>
      <c r="K68" s="12"/>
      <c r="L68" s="13"/>
      <c r="M68" s="12"/>
      <c r="N68" s="12"/>
      <c r="P68" s="13">
        <f>P67+D68-J68</f>
        <v>4199.21</v>
      </c>
    </row>
    <row r="69" spans="1:16">
      <c r="A69" s="10"/>
      <c r="B69" s="206"/>
      <c r="C69" s="192" t="s">
        <v>678</v>
      </c>
      <c r="D69" s="12">
        <v>20</v>
      </c>
      <c r="E69" s="12"/>
      <c r="F69" s="12">
        <v>20</v>
      </c>
      <c r="G69" s="12"/>
      <c r="H69" s="12"/>
      <c r="I69" s="13"/>
      <c r="K69" s="13"/>
      <c r="L69" s="13"/>
      <c r="M69" s="12"/>
      <c r="N69" s="12"/>
      <c r="P69" s="190">
        <f t="shared" si="2"/>
        <v>4219.21</v>
      </c>
    </row>
    <row r="70" spans="1:16">
      <c r="A70" s="16"/>
      <c r="B70" s="205"/>
      <c r="C70" s="192" t="s">
        <v>679</v>
      </c>
      <c r="D70" s="12">
        <v>45</v>
      </c>
      <c r="E70" s="12"/>
      <c r="F70" s="12"/>
      <c r="G70" s="12"/>
      <c r="H70" s="12"/>
      <c r="I70" s="13">
        <v>45</v>
      </c>
      <c r="K70" s="13"/>
      <c r="L70" s="13"/>
      <c r="M70" s="12"/>
      <c r="N70" s="12"/>
      <c r="P70" s="191">
        <f t="shared" si="2"/>
        <v>4264.21</v>
      </c>
    </row>
    <row r="71" spans="1:16">
      <c r="A71" s="16"/>
      <c r="B71" s="205"/>
      <c r="C71" s="192" t="s">
        <v>680</v>
      </c>
      <c r="D71" s="12"/>
      <c r="E71" s="12"/>
      <c r="F71" s="12"/>
      <c r="G71" s="12"/>
      <c r="H71" s="12"/>
      <c r="I71" s="13"/>
      <c r="J71">
        <v>268.64</v>
      </c>
      <c r="K71" s="13">
        <v>268.64</v>
      </c>
      <c r="L71" s="13"/>
      <c r="M71" s="12"/>
      <c r="N71" s="12"/>
      <c r="P71" s="190">
        <f t="shared" si="2"/>
        <v>3995.57</v>
      </c>
    </row>
    <row r="72" spans="1:16">
      <c r="A72" s="16"/>
      <c r="B72" s="205"/>
      <c r="C72" s="192" t="s">
        <v>681</v>
      </c>
      <c r="D72" s="13"/>
      <c r="E72" s="12"/>
      <c r="F72" s="13"/>
      <c r="G72" s="12"/>
      <c r="H72" s="12"/>
      <c r="I72" s="12"/>
      <c r="J72">
        <v>268.64</v>
      </c>
      <c r="K72" s="12">
        <v>268.64</v>
      </c>
      <c r="L72" s="13"/>
      <c r="M72" s="12"/>
      <c r="N72" s="12"/>
      <c r="P72" s="191">
        <f t="shared" si="2"/>
        <v>3726.9300000000003</v>
      </c>
    </row>
    <row r="73" spans="1:16">
      <c r="A73" s="16"/>
      <c r="B73" s="205"/>
      <c r="C73" s="192" t="s">
        <v>682</v>
      </c>
      <c r="D73" s="12">
        <v>10</v>
      </c>
      <c r="E73" s="12"/>
      <c r="F73" s="12"/>
      <c r="G73" s="12"/>
      <c r="H73" s="12"/>
      <c r="I73" s="13">
        <v>10</v>
      </c>
      <c r="K73" s="12"/>
      <c r="L73" s="13"/>
      <c r="M73" s="12"/>
      <c r="N73" s="12"/>
      <c r="P73" s="190">
        <f t="shared" si="2"/>
        <v>3736.9300000000003</v>
      </c>
    </row>
    <row r="74" spans="1:16">
      <c r="A74" s="16"/>
      <c r="B74" s="205"/>
      <c r="C74" s="192" t="s">
        <v>683</v>
      </c>
      <c r="D74" s="13">
        <v>20</v>
      </c>
      <c r="E74" s="12"/>
      <c r="F74" s="13">
        <v>20</v>
      </c>
      <c r="G74" s="12"/>
      <c r="H74" s="12"/>
      <c r="I74" s="12"/>
      <c r="J74" s="12"/>
      <c r="K74" s="12"/>
      <c r="L74" s="13"/>
      <c r="M74" s="12"/>
      <c r="N74" s="12"/>
      <c r="P74" s="190">
        <f t="shared" si="2"/>
        <v>3756.9300000000003</v>
      </c>
    </row>
    <row r="75" spans="1:16">
      <c r="A75" s="16"/>
      <c r="B75" s="205">
        <f>SUM(D56:D74)</f>
        <v>580</v>
      </c>
      <c r="C75" s="192" t="s">
        <v>684</v>
      </c>
      <c r="D75" s="12"/>
      <c r="E75" s="12"/>
      <c r="F75" s="12"/>
      <c r="G75" s="12"/>
      <c r="H75" s="12"/>
      <c r="I75" s="13"/>
      <c r="J75" s="13">
        <v>40</v>
      </c>
      <c r="K75" s="12"/>
      <c r="L75" s="13"/>
      <c r="M75" s="12"/>
      <c r="N75" s="12"/>
      <c r="O75">
        <v>40</v>
      </c>
      <c r="P75" s="191">
        <f t="shared" si="2"/>
        <v>3716.9300000000003</v>
      </c>
    </row>
    <row r="76" spans="1:16">
      <c r="A76" s="16"/>
      <c r="B76" s="205"/>
      <c r="C76" s="177" t="s">
        <v>685</v>
      </c>
      <c r="D76" s="13">
        <v>200</v>
      </c>
      <c r="E76" s="13">
        <v>200</v>
      </c>
      <c r="F76" s="13"/>
      <c r="G76" s="12"/>
      <c r="H76" s="12"/>
      <c r="I76" s="13"/>
      <c r="J76" s="13"/>
      <c r="K76" s="13"/>
      <c r="L76" s="12"/>
      <c r="M76" s="12"/>
      <c r="N76" s="12"/>
      <c r="P76" s="190">
        <f t="shared" si="2"/>
        <v>3916.9300000000003</v>
      </c>
    </row>
    <row r="77" spans="1:16">
      <c r="C77" s="199" t="s">
        <v>686</v>
      </c>
      <c r="J77">
        <v>268.64</v>
      </c>
      <c r="K77">
        <v>268.64</v>
      </c>
      <c r="P77" s="190">
        <f t="shared" si="2"/>
        <v>3648.2900000000004</v>
      </c>
    </row>
    <row r="78" spans="1:16">
      <c r="C78" s="199" t="s">
        <v>687</v>
      </c>
      <c r="J78">
        <v>40</v>
      </c>
      <c r="O78">
        <v>40</v>
      </c>
      <c r="P78" s="191">
        <f t="shared" si="2"/>
        <v>3608.2900000000004</v>
      </c>
    </row>
    <row r="79" spans="1:16">
      <c r="C79" s="199" t="s">
        <v>688</v>
      </c>
      <c r="J79">
        <v>80</v>
      </c>
      <c r="O79">
        <v>80</v>
      </c>
      <c r="P79" s="190">
        <f t="shared" si="2"/>
        <v>3528.2900000000004</v>
      </c>
    </row>
    <row r="80" spans="1:16">
      <c r="A80" s="213">
        <v>45047</v>
      </c>
      <c r="B80" s="185"/>
      <c r="C80" s="199" t="s">
        <v>689</v>
      </c>
      <c r="J80">
        <v>35</v>
      </c>
      <c r="O80">
        <v>35</v>
      </c>
      <c r="P80" s="190">
        <f>P79+D80-J80</f>
        <v>3493.2900000000004</v>
      </c>
    </row>
    <row r="81" spans="1:16">
      <c r="B81">
        <f>B75+D81</f>
        <v>989.73</v>
      </c>
      <c r="C81" s="199" t="s">
        <v>665</v>
      </c>
      <c r="D81">
        <v>409.73</v>
      </c>
      <c r="F81">
        <v>20</v>
      </c>
      <c r="I81">
        <v>389.73</v>
      </c>
      <c r="P81" s="190">
        <f>P80+D81-J81</f>
        <v>3903.0200000000004</v>
      </c>
    </row>
    <row r="82" spans="1:16">
      <c r="B82">
        <f>B81-J67-J75-J78-J79-J80-J82-J84</f>
        <v>202.73000000000002</v>
      </c>
      <c r="C82" s="199" t="s">
        <v>690</v>
      </c>
      <c r="J82">
        <v>340</v>
      </c>
      <c r="O82">
        <v>340</v>
      </c>
      <c r="P82" s="190">
        <f>P81+D82-J82</f>
        <v>3563.0200000000004</v>
      </c>
    </row>
    <row r="83" spans="1:16">
      <c r="A83" s="213">
        <v>45078</v>
      </c>
      <c r="B83" s="185"/>
      <c r="C83" s="199" t="s">
        <v>691</v>
      </c>
      <c r="J83">
        <v>85</v>
      </c>
      <c r="L83">
        <v>85</v>
      </c>
      <c r="P83" s="191">
        <f t="shared" si="2"/>
        <v>3478.0200000000004</v>
      </c>
    </row>
    <row r="84" spans="1:16">
      <c r="C84" s="199" t="s">
        <v>692</v>
      </c>
      <c r="J84">
        <v>90</v>
      </c>
      <c r="O84">
        <v>90</v>
      </c>
      <c r="P84" s="190">
        <f t="shared" si="2"/>
        <v>3388.0200000000004</v>
      </c>
    </row>
    <row r="85" spans="1:16">
      <c r="A85" s="213">
        <v>45108</v>
      </c>
      <c r="B85" s="185"/>
      <c r="C85" s="199" t="s">
        <v>693</v>
      </c>
      <c r="D85">
        <v>20</v>
      </c>
      <c r="F85">
        <v>20</v>
      </c>
      <c r="P85" s="190">
        <f t="shared" si="2"/>
        <v>3408.0200000000004</v>
      </c>
    </row>
    <row r="86" spans="1:16">
      <c r="C86" s="199" t="s">
        <v>693</v>
      </c>
      <c r="D86">
        <v>20</v>
      </c>
      <c r="F86">
        <v>20</v>
      </c>
      <c r="P86" s="191">
        <f t="shared" si="2"/>
        <v>3428.0200000000004</v>
      </c>
    </row>
    <row r="87" spans="1:16">
      <c r="C87" s="199" t="s">
        <v>693</v>
      </c>
      <c r="D87">
        <v>10</v>
      </c>
      <c r="F87">
        <v>10</v>
      </c>
      <c r="P87" s="190">
        <f t="shared" si="2"/>
        <v>3438.0200000000004</v>
      </c>
    </row>
    <row r="88" spans="1:16">
      <c r="C88" s="199" t="s">
        <v>693</v>
      </c>
      <c r="D88">
        <v>10</v>
      </c>
      <c r="F88">
        <v>10</v>
      </c>
      <c r="P88" s="190">
        <f t="shared" si="2"/>
        <v>3448.0200000000004</v>
      </c>
    </row>
    <row r="89" spans="1:16">
      <c r="C89" s="199" t="s">
        <v>696</v>
      </c>
      <c r="J89">
        <v>15</v>
      </c>
      <c r="O89">
        <v>15</v>
      </c>
      <c r="P89" s="191">
        <f t="shared" si="2"/>
        <v>3433.0200000000004</v>
      </c>
    </row>
    <row r="90" spans="1:16">
      <c r="C90" s="199" t="s">
        <v>697</v>
      </c>
      <c r="J90">
        <v>15</v>
      </c>
      <c r="O90">
        <v>15</v>
      </c>
      <c r="P90" s="176">
        <f>P89+D90-J90</f>
        <v>3418.0200000000004</v>
      </c>
    </row>
    <row r="91" spans="1:16">
      <c r="A91" s="193"/>
      <c r="B91" s="193"/>
      <c r="C91" s="199" t="s">
        <v>693</v>
      </c>
      <c r="D91">
        <v>20</v>
      </c>
      <c r="F91">
        <v>20</v>
      </c>
      <c r="P91" s="190">
        <f t="shared" si="2"/>
        <v>3438.0200000000004</v>
      </c>
    </row>
    <row r="92" spans="1:16">
      <c r="C92" s="199" t="s">
        <v>693</v>
      </c>
      <c r="D92">
        <v>20</v>
      </c>
      <c r="F92">
        <v>20</v>
      </c>
      <c r="P92" s="190">
        <f t="shared" si="2"/>
        <v>3458.0200000000004</v>
      </c>
    </row>
    <row r="93" spans="1:16">
      <c r="C93" s="199" t="s">
        <v>693</v>
      </c>
      <c r="D93">
        <v>10</v>
      </c>
      <c r="F93">
        <v>10</v>
      </c>
      <c r="P93" s="191">
        <f t="shared" si="2"/>
        <v>3468.0200000000004</v>
      </c>
    </row>
    <row r="94" spans="1:16">
      <c r="C94" s="199" t="s">
        <v>700</v>
      </c>
      <c r="D94">
        <v>100</v>
      </c>
      <c r="E94">
        <v>100</v>
      </c>
      <c r="P94" s="190">
        <f t="shared" si="2"/>
        <v>3568.0200000000004</v>
      </c>
    </row>
    <row r="95" spans="1:16">
      <c r="C95" s="200" t="s">
        <v>693</v>
      </c>
      <c r="D95">
        <v>30</v>
      </c>
      <c r="F95">
        <v>30</v>
      </c>
      <c r="P95" s="190">
        <f t="shared" si="2"/>
        <v>3598.0200000000004</v>
      </c>
    </row>
    <row r="96" spans="1:16">
      <c r="B96">
        <v>100</v>
      </c>
      <c r="C96" s="200" t="s">
        <v>698</v>
      </c>
      <c r="D96">
        <v>148.56</v>
      </c>
      <c r="F96">
        <v>80</v>
      </c>
      <c r="I96">
        <v>68.56</v>
      </c>
      <c r="P96" s="191">
        <f t="shared" si="2"/>
        <v>3746.5800000000004</v>
      </c>
    </row>
    <row r="97" spans="1:17">
      <c r="A97" s="213">
        <v>45139</v>
      </c>
      <c r="B97" s="185"/>
      <c r="C97" s="200" t="s">
        <v>699</v>
      </c>
      <c r="J97">
        <v>150</v>
      </c>
      <c r="O97">
        <v>150</v>
      </c>
      <c r="P97" s="176">
        <f t="shared" si="2"/>
        <v>3596.5800000000004</v>
      </c>
    </row>
    <row r="98" spans="1:17">
      <c r="C98" s="185" t="s">
        <v>694</v>
      </c>
      <c r="J98">
        <v>25</v>
      </c>
      <c r="O98">
        <v>25</v>
      </c>
      <c r="P98" s="190">
        <f t="shared" si="2"/>
        <v>3571.5800000000004</v>
      </c>
    </row>
    <row r="99" spans="1:17">
      <c r="A99" s="213">
        <v>45170</v>
      </c>
      <c r="B99" s="185">
        <v>170</v>
      </c>
      <c r="C99" s="185" t="s">
        <v>695</v>
      </c>
      <c r="D99">
        <v>70</v>
      </c>
      <c r="E99">
        <v>70</v>
      </c>
      <c r="P99" s="190">
        <f t="shared" si="2"/>
        <v>3641.5800000000004</v>
      </c>
    </row>
    <row r="100" spans="1:17">
      <c r="C100" s="185"/>
      <c r="P100" s="191">
        <f t="shared" si="2"/>
        <v>3641.5800000000004</v>
      </c>
    </row>
    <row r="101" spans="1:17">
      <c r="C101" s="185"/>
      <c r="P101" s="190">
        <f t="shared" si="2"/>
        <v>3641.5800000000004</v>
      </c>
    </row>
    <row r="102" spans="1:17">
      <c r="C102" s="185"/>
      <c r="P102" s="176"/>
    </row>
    <row r="103" spans="1:17">
      <c r="A103" s="185"/>
      <c r="B103" s="185"/>
      <c r="C103" s="185"/>
      <c r="D103" s="185"/>
      <c r="E103" s="185"/>
      <c r="F103" s="185"/>
      <c r="G103" s="185"/>
      <c r="H103" s="185"/>
      <c r="I103" s="185"/>
      <c r="J103" s="185"/>
      <c r="K103" s="185"/>
      <c r="L103" s="185"/>
      <c r="M103" s="185"/>
      <c r="N103" s="185"/>
      <c r="O103" s="185"/>
      <c r="P103" s="191"/>
      <c r="Q103" s="185"/>
    </row>
    <row r="104" spans="1:17">
      <c r="D104" s="195">
        <f>SUM(D3:D103)</f>
        <v>2383.83</v>
      </c>
      <c r="E104">
        <f>SUM(E3:E103)</f>
        <v>370</v>
      </c>
      <c r="F104">
        <f t="shared" ref="F104:O104" si="4">SUM(F3:F103)</f>
        <v>630</v>
      </c>
      <c r="G104">
        <f t="shared" si="4"/>
        <v>0</v>
      </c>
      <c r="H104">
        <f t="shared" si="4"/>
        <v>0</v>
      </c>
      <c r="I104">
        <f t="shared" si="4"/>
        <v>1383.83</v>
      </c>
      <c r="J104" s="195">
        <f t="shared" si="4"/>
        <v>3563.43</v>
      </c>
      <c r="K104">
        <f t="shared" si="4"/>
        <v>805.92</v>
      </c>
      <c r="L104">
        <f t="shared" si="4"/>
        <v>188.2</v>
      </c>
      <c r="M104">
        <f t="shared" si="4"/>
        <v>0</v>
      </c>
      <c r="N104">
        <f t="shared" si="4"/>
        <v>0</v>
      </c>
      <c r="O104">
        <f t="shared" si="4"/>
        <v>2569.31</v>
      </c>
      <c r="P104" s="195">
        <f>SUM(D104-J104)</f>
        <v>-1179.5999999999999</v>
      </c>
      <c r="Q104" s="185" t="s">
        <v>712</v>
      </c>
    </row>
    <row r="105" spans="1:17">
      <c r="D105" s="185" t="s">
        <v>157</v>
      </c>
      <c r="J105" s="185" t="s">
        <v>715</v>
      </c>
    </row>
    <row r="109" spans="1:17">
      <c r="C109" s="12"/>
      <c r="D109" s="12" t="s">
        <v>475</v>
      </c>
      <c r="E109" s="12" t="s">
        <v>476</v>
      </c>
      <c r="F109" s="12" t="s">
        <v>477</v>
      </c>
      <c r="G109" s="12"/>
      <c r="H109" s="175"/>
      <c r="I109" s="12"/>
    </row>
    <row r="110" spans="1:17">
      <c r="C110" s="214" t="s">
        <v>706</v>
      </c>
      <c r="D110" s="12">
        <v>652</v>
      </c>
      <c r="E110" s="12">
        <v>281</v>
      </c>
      <c r="F110" s="183">
        <f>D110-E110</f>
        <v>371</v>
      </c>
      <c r="G110" s="12"/>
      <c r="H110" s="175"/>
      <c r="I110" s="183"/>
      <c r="P110" s="201"/>
    </row>
    <row r="111" spans="1:17">
      <c r="C111" s="215" t="s">
        <v>710</v>
      </c>
      <c r="D111" s="194">
        <v>370</v>
      </c>
      <c r="E111" s="198"/>
      <c r="F111" s="216">
        <f>SUM(D111-E111)</f>
        <v>370</v>
      </c>
      <c r="G111" s="12"/>
      <c r="H111" s="175"/>
      <c r="I111" s="12"/>
    </row>
    <row r="112" spans="1:17">
      <c r="C112" s="214" t="s">
        <v>707</v>
      </c>
      <c r="D112" s="12">
        <v>989</v>
      </c>
      <c r="E112" s="12">
        <v>787</v>
      </c>
      <c r="F112" s="183">
        <f>D112-E112</f>
        <v>202</v>
      </c>
      <c r="G112" s="12"/>
      <c r="H112" s="175"/>
      <c r="I112" s="12"/>
    </row>
    <row r="113" spans="3:9">
      <c r="C113" s="214" t="s">
        <v>709</v>
      </c>
      <c r="D113" s="12"/>
      <c r="E113" s="12"/>
      <c r="F113" s="183">
        <f>SUM(D113-E113)</f>
        <v>0</v>
      </c>
      <c r="G113" s="12">
        <v>630</v>
      </c>
      <c r="H113" s="175">
        <v>20</v>
      </c>
      <c r="I113" s="214" t="s">
        <v>713</v>
      </c>
    </row>
    <row r="114" spans="3:9">
      <c r="C114" s="217" t="s">
        <v>708</v>
      </c>
      <c r="D114" s="218">
        <v>275</v>
      </c>
      <c r="E114" s="218">
        <v>175</v>
      </c>
      <c r="F114" s="219">
        <v>100</v>
      </c>
      <c r="G114" s="218"/>
      <c r="H114" s="218"/>
      <c r="I114" s="220"/>
    </row>
    <row r="116" spans="3:9">
      <c r="D116" s="195"/>
    </row>
    <row r="117" spans="3:9">
      <c r="C117" s="186" t="s">
        <v>18</v>
      </c>
      <c r="D117" s="185">
        <v>525</v>
      </c>
    </row>
    <row r="118" spans="3:9">
      <c r="C118" s="186" t="s">
        <v>497</v>
      </c>
      <c r="D118" s="185">
        <v>346</v>
      </c>
    </row>
    <row r="119" spans="3:9">
      <c r="C119" s="186" t="s">
        <v>714</v>
      </c>
      <c r="D119" s="185">
        <f>-B119</f>
        <v>0</v>
      </c>
      <c r="E119" s="185" t="s">
        <v>711</v>
      </c>
    </row>
    <row r="120" spans="3:9">
      <c r="C120" s="186" t="s">
        <v>134</v>
      </c>
      <c r="D120" s="185">
        <v>85</v>
      </c>
    </row>
    <row r="121" spans="3:9">
      <c r="C121" s="186" t="s">
        <v>499</v>
      </c>
      <c r="D121" s="185">
        <v>103</v>
      </c>
    </row>
    <row r="122" spans="3:9">
      <c r="C122" s="195" t="s">
        <v>496</v>
      </c>
      <c r="D122">
        <f>SUM(D117:D121)</f>
        <v>1059</v>
      </c>
    </row>
  </sheetData>
  <printOptions gridLines="1"/>
  <pageMargins left="0.70866141732283472" right="0.70866141732283472" top="0.74803149606299213" bottom="0.74803149606299213" header="0.31496062992125984" footer="0.31496062992125984"/>
  <pageSetup paperSize="9" scale="78" fitToHeight="3" orientation="landscape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EB43F-FF42-4087-87A6-CCA31358D2AB}">
  <dimension ref="A1:P25"/>
  <sheetViews>
    <sheetView topLeftCell="A2" workbookViewId="0">
      <selection activeCell="A2" sqref="A2:K25"/>
    </sheetView>
  </sheetViews>
  <sheetFormatPr defaultRowHeight="14.4"/>
  <cols>
    <col min="1" max="1" width="30.77734375" customWidth="1"/>
    <col min="2" max="2" width="11.21875" customWidth="1"/>
    <col min="3" max="3" width="24.5546875" customWidth="1"/>
    <col min="4" max="4" width="31.33203125" customWidth="1"/>
    <col min="11" max="11" width="27.6640625" customWidth="1"/>
  </cols>
  <sheetData>
    <row r="1" spans="1:16">
      <c r="A1" s="185" t="s">
        <v>716</v>
      </c>
    </row>
    <row r="2" spans="1:16">
      <c r="A2" s="185" t="s">
        <v>716</v>
      </c>
      <c r="C2" s="185"/>
      <c r="O2" s="176"/>
    </row>
    <row r="3" spans="1:16">
      <c r="A3" s="185"/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91"/>
      <c r="P3" s="185"/>
    </row>
    <row r="4" spans="1:16">
      <c r="A4" s="185" t="s">
        <v>720</v>
      </c>
      <c r="B4">
        <v>4821</v>
      </c>
      <c r="E4" s="195">
        <v>2383</v>
      </c>
      <c r="G4" s="195">
        <v>3563</v>
      </c>
      <c r="I4" s="195">
        <f>SUM(E4-G4)</f>
        <v>-1180</v>
      </c>
      <c r="K4" s="185"/>
    </row>
    <row r="5" spans="1:16">
      <c r="A5" s="185" t="s">
        <v>717</v>
      </c>
      <c r="B5">
        <v>2383</v>
      </c>
      <c r="E5" s="185" t="s">
        <v>157</v>
      </c>
      <c r="G5" s="185" t="s">
        <v>715</v>
      </c>
      <c r="I5" s="185" t="s">
        <v>712</v>
      </c>
      <c r="K5" s="185"/>
    </row>
    <row r="6" spans="1:16">
      <c r="B6">
        <f>SUM(B4:B5)</f>
        <v>7204</v>
      </c>
    </row>
    <row r="7" spans="1:16">
      <c r="A7" s="185" t="s">
        <v>718</v>
      </c>
      <c r="B7">
        <v>3563</v>
      </c>
      <c r="K7" s="185"/>
    </row>
    <row r="8" spans="1:16">
      <c r="B8">
        <f>SUM(B6-B7)</f>
        <v>3641</v>
      </c>
    </row>
    <row r="9" spans="1:16">
      <c r="A9" s="185" t="s">
        <v>719</v>
      </c>
      <c r="B9">
        <v>3641.58</v>
      </c>
      <c r="D9" s="12"/>
      <c r="E9" s="12" t="s">
        <v>475</v>
      </c>
      <c r="F9" s="12" t="s">
        <v>476</v>
      </c>
      <c r="G9" s="12" t="s">
        <v>477</v>
      </c>
      <c r="H9" s="12"/>
      <c r="I9" s="175"/>
      <c r="J9" s="12"/>
      <c r="K9" s="185"/>
    </row>
    <row r="10" spans="1:16">
      <c r="A10" s="185"/>
      <c r="D10" s="214" t="s">
        <v>706</v>
      </c>
      <c r="E10" s="12">
        <v>652</v>
      </c>
      <c r="F10" s="12">
        <v>281</v>
      </c>
      <c r="G10" s="183">
        <f>E10-F10</f>
        <v>371</v>
      </c>
      <c r="H10" s="12"/>
      <c r="I10" s="175"/>
      <c r="J10" s="183"/>
      <c r="K10" s="185"/>
      <c r="O10" s="201"/>
    </row>
    <row r="11" spans="1:16">
      <c r="A11" s="185" t="s">
        <v>721</v>
      </c>
      <c r="D11" s="215" t="s">
        <v>710</v>
      </c>
      <c r="E11" s="194">
        <v>370</v>
      </c>
      <c r="F11" s="198"/>
      <c r="G11" s="216">
        <f>SUM(E11-F11)</f>
        <v>370</v>
      </c>
      <c r="H11" s="12"/>
      <c r="I11" s="175"/>
      <c r="J11" s="12"/>
      <c r="K11" s="185"/>
    </row>
    <row r="12" spans="1:16">
      <c r="A12" s="185" t="s">
        <v>491</v>
      </c>
      <c r="B12">
        <v>525</v>
      </c>
      <c r="D12" s="214" t="s">
        <v>707</v>
      </c>
      <c r="E12" s="12">
        <v>989</v>
      </c>
      <c r="F12" s="12">
        <v>787</v>
      </c>
      <c r="G12" s="183">
        <f>E12-F12</f>
        <v>202</v>
      </c>
      <c r="H12" s="12"/>
      <c r="I12" s="175"/>
      <c r="J12" s="12"/>
      <c r="K12" s="185"/>
    </row>
    <row r="13" spans="1:16">
      <c r="A13" s="185" t="s">
        <v>722</v>
      </c>
      <c r="B13">
        <v>381</v>
      </c>
      <c r="D13" s="214" t="s">
        <v>709</v>
      </c>
      <c r="E13" s="12"/>
      <c r="F13" s="12"/>
      <c r="G13" s="183">
        <f>SUM(E13-F13)</f>
        <v>0</v>
      </c>
      <c r="H13" s="12">
        <v>630</v>
      </c>
      <c r="I13" s="175">
        <v>20</v>
      </c>
      <c r="J13" s="214" t="s">
        <v>713</v>
      </c>
      <c r="K13" s="185"/>
    </row>
    <row r="14" spans="1:16">
      <c r="D14" s="217" t="s">
        <v>708</v>
      </c>
      <c r="E14" s="218">
        <v>275</v>
      </c>
      <c r="F14" s="218">
        <v>175</v>
      </c>
      <c r="G14" s="219">
        <v>100</v>
      </c>
      <c r="H14" s="218"/>
      <c r="I14" s="218"/>
      <c r="J14" s="220"/>
    </row>
    <row r="16" spans="1:16">
      <c r="E16" s="195"/>
    </row>
    <row r="17" spans="4:6">
      <c r="D17" s="186" t="s">
        <v>18</v>
      </c>
      <c r="E17" s="185">
        <v>525</v>
      </c>
    </row>
    <row r="18" spans="4:6">
      <c r="D18" s="186" t="s">
        <v>497</v>
      </c>
      <c r="E18" s="185">
        <v>346</v>
      </c>
    </row>
    <row r="19" spans="4:6">
      <c r="D19" s="186" t="s">
        <v>714</v>
      </c>
      <c r="E19" s="185">
        <f>-B19</f>
        <v>0</v>
      </c>
      <c r="F19" s="185" t="s">
        <v>711</v>
      </c>
    </row>
    <row r="20" spans="4:6">
      <c r="D20" s="186" t="s">
        <v>134</v>
      </c>
      <c r="E20" s="185">
        <v>85</v>
      </c>
    </row>
    <row r="21" spans="4:6">
      <c r="D21" s="186" t="s">
        <v>499</v>
      </c>
      <c r="E21" s="185">
        <v>103</v>
      </c>
    </row>
    <row r="22" spans="4:6">
      <c r="D22" s="195" t="s">
        <v>496</v>
      </c>
      <c r="E22" s="195">
        <f>SUM(E17:E21)</f>
        <v>1059</v>
      </c>
    </row>
    <row r="24" spans="4:6">
      <c r="D24" s="185" t="s">
        <v>723</v>
      </c>
      <c r="E24" s="185" t="s">
        <v>725</v>
      </c>
    </row>
    <row r="25" spans="4:6">
      <c r="D25" s="185" t="s">
        <v>724</v>
      </c>
      <c r="E25" s="185" t="s">
        <v>726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AE6CF-A682-440A-AF9E-310BAF7A6ECE}">
  <sheetPr>
    <pageSetUpPr fitToPage="1"/>
  </sheetPr>
  <dimension ref="A1:H26"/>
  <sheetViews>
    <sheetView workbookViewId="0">
      <selection activeCell="A3" sqref="A3:A11"/>
    </sheetView>
  </sheetViews>
  <sheetFormatPr defaultRowHeight="14.4"/>
  <cols>
    <col min="1" max="1" width="33" customWidth="1"/>
    <col min="8" max="8" width="15.6640625" customWidth="1"/>
  </cols>
  <sheetData>
    <row r="1" spans="1:8">
      <c r="A1" s="228" t="s">
        <v>629</v>
      </c>
      <c r="B1" s="228"/>
      <c r="C1" s="228"/>
      <c r="D1" s="228"/>
      <c r="E1" s="228"/>
      <c r="F1" s="228"/>
      <c r="G1" s="228"/>
    </row>
    <row r="3" spans="1:8">
      <c r="A3" t="s">
        <v>617</v>
      </c>
      <c r="B3">
        <v>9303</v>
      </c>
    </row>
    <row r="4" spans="1:8">
      <c r="A4" t="s">
        <v>618</v>
      </c>
      <c r="B4">
        <v>7412</v>
      </c>
      <c r="C4">
        <f>SUM(B3-B4)</f>
        <v>1891</v>
      </c>
      <c r="D4" s="185" t="s">
        <v>625</v>
      </c>
    </row>
    <row r="5" spans="1:8">
      <c r="A5" t="s">
        <v>490</v>
      </c>
      <c r="B5" s="13">
        <v>2930</v>
      </c>
    </row>
    <row r="6" spans="1:8">
      <c r="A6" t="s">
        <v>493</v>
      </c>
      <c r="B6" s="182">
        <v>4821</v>
      </c>
      <c r="C6">
        <f>SUM(B6-B5)</f>
        <v>1891</v>
      </c>
    </row>
    <row r="7" spans="1:8">
      <c r="A7" s="185" t="s">
        <v>624</v>
      </c>
    </row>
    <row r="8" spans="1:8">
      <c r="A8" s="185" t="s">
        <v>626</v>
      </c>
      <c r="B8" s="194"/>
    </row>
    <row r="9" spans="1:8">
      <c r="A9" t="s">
        <v>619</v>
      </c>
      <c r="B9" s="194">
        <v>910</v>
      </c>
    </row>
    <row r="10" spans="1:8">
      <c r="A10" s="185" t="s">
        <v>622</v>
      </c>
      <c r="B10">
        <v>166</v>
      </c>
    </row>
    <row r="11" spans="1:8">
      <c r="A11" t="s">
        <v>620</v>
      </c>
      <c r="B11">
        <v>115</v>
      </c>
    </row>
    <row r="12" spans="1:8">
      <c r="A12" s="11"/>
      <c r="B12" s="12" t="s">
        <v>475</v>
      </c>
      <c r="C12" s="12" t="s">
        <v>476</v>
      </c>
      <c r="D12" s="12" t="s">
        <v>477</v>
      </c>
      <c r="E12" s="12"/>
      <c r="F12" s="175"/>
      <c r="G12" s="12"/>
    </row>
    <row r="13" spans="1:8">
      <c r="A13" s="11" t="s">
        <v>124</v>
      </c>
      <c r="B13" s="12">
        <v>3245</v>
      </c>
      <c r="C13" s="12">
        <v>3152</v>
      </c>
      <c r="D13" s="183">
        <f>B13-C13</f>
        <v>93</v>
      </c>
      <c r="E13" s="12"/>
      <c r="F13" s="175"/>
      <c r="G13" s="183"/>
    </row>
    <row r="14" spans="1:8">
      <c r="A14" s="1" t="s">
        <v>456</v>
      </c>
      <c r="B14" s="194">
        <v>800</v>
      </c>
      <c r="C14" s="1">
        <v>0</v>
      </c>
      <c r="D14" s="184">
        <f>SUM(B14-C14)</f>
        <v>800</v>
      </c>
      <c r="E14" s="12"/>
      <c r="F14" s="175"/>
      <c r="G14" s="12"/>
      <c r="H14" t="s">
        <v>621</v>
      </c>
    </row>
    <row r="15" spans="1:8">
      <c r="A15" s="11" t="s">
        <v>480</v>
      </c>
      <c r="B15" s="12">
        <v>4637</v>
      </c>
      <c r="C15" s="12">
        <v>2390</v>
      </c>
      <c r="D15" s="183">
        <f>B15-C15</f>
        <v>2247</v>
      </c>
      <c r="E15" s="12"/>
      <c r="F15" s="175"/>
      <c r="G15" s="12"/>
      <c r="H15" s="185" t="s">
        <v>623</v>
      </c>
    </row>
    <row r="16" spans="1:8">
      <c r="A16" s="11" t="s">
        <v>52</v>
      </c>
      <c r="B16" s="12">
        <v>400</v>
      </c>
      <c r="C16" s="12"/>
      <c r="D16" s="183">
        <f>SUM(B16-C16)</f>
        <v>400</v>
      </c>
      <c r="E16" s="12"/>
      <c r="F16" s="175"/>
      <c r="G16" s="12"/>
    </row>
    <row r="18" spans="1:2">
      <c r="A18" s="195" t="s">
        <v>496</v>
      </c>
      <c r="B18" s="195">
        <f>SUM(B19:B23)</f>
        <v>1643</v>
      </c>
    </row>
    <row r="19" spans="1:2">
      <c r="A19" s="186" t="s">
        <v>18</v>
      </c>
      <c r="B19" s="185">
        <v>525</v>
      </c>
    </row>
    <row r="20" spans="1:2">
      <c r="A20" s="186" t="s">
        <v>497</v>
      </c>
      <c r="B20" s="185">
        <v>346</v>
      </c>
    </row>
    <row r="21" spans="1:2">
      <c r="A21" s="186" t="s">
        <v>616</v>
      </c>
      <c r="B21" s="185">
        <v>472</v>
      </c>
    </row>
    <row r="22" spans="1:2">
      <c r="A22" s="186" t="s">
        <v>134</v>
      </c>
      <c r="B22" s="185">
        <v>85</v>
      </c>
    </row>
    <row r="23" spans="1:2">
      <c r="A23" s="186" t="s">
        <v>499</v>
      </c>
      <c r="B23" s="185">
        <v>215</v>
      </c>
    </row>
    <row r="25" spans="1:2">
      <c r="A25" s="185" t="s">
        <v>627</v>
      </c>
      <c r="B25">
        <v>470</v>
      </c>
    </row>
    <row r="26" spans="1:2">
      <c r="A26" s="185" t="s">
        <v>628</v>
      </c>
    </row>
  </sheetData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1DCBC-4E5D-4005-A0BB-EF72E4058AC2}">
  <sheetPr>
    <pageSetUpPr fitToPage="1"/>
  </sheetPr>
  <dimension ref="A1:P161"/>
  <sheetViews>
    <sheetView workbookViewId="0">
      <selection activeCell="O157" sqref="O157"/>
    </sheetView>
  </sheetViews>
  <sheetFormatPr defaultRowHeight="14.4"/>
  <cols>
    <col min="2" max="2" width="15.21875" customWidth="1"/>
    <col min="4" max="4" width="11.6640625" customWidth="1"/>
    <col min="5" max="5" width="14" customWidth="1"/>
    <col min="6" max="6" width="13.5546875" customWidth="1"/>
    <col min="7" max="7" width="12.6640625" customWidth="1"/>
    <col min="8" max="8" width="20.21875" customWidth="1"/>
    <col min="13" max="13" width="11.109375" bestFit="1" customWidth="1"/>
    <col min="14" max="14" width="17.77734375" customWidth="1"/>
    <col min="15" max="15" width="11.109375" customWidth="1"/>
  </cols>
  <sheetData>
    <row r="1" spans="1:15" ht="28.8">
      <c r="A1" s="3" t="s">
        <v>1</v>
      </c>
      <c r="B1" s="4" t="s">
        <v>2</v>
      </c>
      <c r="C1" s="5" t="s">
        <v>3</v>
      </c>
      <c r="D1" s="6" t="s">
        <v>4</v>
      </c>
      <c r="E1" s="5" t="s">
        <v>52</v>
      </c>
      <c r="F1" s="6" t="s">
        <v>501</v>
      </c>
      <c r="G1" s="7" t="s">
        <v>482</v>
      </c>
      <c r="H1" s="188" t="s">
        <v>484</v>
      </c>
      <c r="I1" s="174" t="s">
        <v>6</v>
      </c>
      <c r="J1" s="5" t="s">
        <v>7</v>
      </c>
      <c r="K1" s="5" t="s">
        <v>485</v>
      </c>
      <c r="L1" s="6" t="s">
        <v>124</v>
      </c>
      <c r="M1" s="7" t="s">
        <v>482</v>
      </c>
      <c r="N1" s="188" t="s">
        <v>484</v>
      </c>
      <c r="O1" s="5" t="s">
        <v>9</v>
      </c>
    </row>
    <row r="2" spans="1:15">
      <c r="A2" s="16"/>
      <c r="B2" s="177" t="s">
        <v>472</v>
      </c>
      <c r="C2" s="12"/>
      <c r="D2" s="12"/>
      <c r="E2" s="12"/>
      <c r="F2" s="12"/>
      <c r="G2" s="12"/>
      <c r="H2" s="12"/>
      <c r="I2" s="175"/>
      <c r="J2" s="12"/>
      <c r="K2" s="12"/>
      <c r="L2" s="12"/>
      <c r="M2" s="12"/>
      <c r="N2" s="12"/>
      <c r="O2" s="13">
        <v>3777.25</v>
      </c>
    </row>
    <row r="3" spans="1:15">
      <c r="A3" s="16"/>
      <c r="B3" s="177" t="s">
        <v>470</v>
      </c>
      <c r="C3" s="1"/>
      <c r="D3" s="12"/>
      <c r="E3" s="12"/>
      <c r="F3" s="12"/>
      <c r="G3" s="12"/>
      <c r="H3" s="12"/>
      <c r="I3" s="12">
        <v>346.66</v>
      </c>
      <c r="J3" s="12">
        <v>346.66</v>
      </c>
      <c r="K3" s="12"/>
      <c r="L3" s="12"/>
      <c r="M3" s="12"/>
      <c r="N3" s="12"/>
      <c r="O3" s="13">
        <f>O2+C4-I3</f>
        <v>3430.59</v>
      </c>
    </row>
    <row r="4" spans="1:15">
      <c r="A4" s="10"/>
      <c r="B4" s="177" t="s">
        <v>471</v>
      </c>
      <c r="C4" s="1"/>
      <c r="D4" s="12"/>
      <c r="E4" s="12"/>
      <c r="F4" s="12"/>
      <c r="G4" s="12"/>
      <c r="H4" s="12"/>
      <c r="I4" s="12">
        <v>500</v>
      </c>
      <c r="J4" s="12">
        <v>500</v>
      </c>
      <c r="K4" s="12"/>
      <c r="L4" s="12"/>
      <c r="M4" s="12"/>
      <c r="N4" s="12"/>
      <c r="O4" s="13">
        <f>O3+C4-I4</f>
        <v>2930.59</v>
      </c>
    </row>
    <row r="5" spans="1:15">
      <c r="A5" s="10"/>
      <c r="B5" s="177"/>
      <c r="C5" s="1"/>
      <c r="D5" s="12"/>
      <c r="E5" s="12"/>
      <c r="F5" s="12"/>
      <c r="G5" s="12"/>
      <c r="H5" s="12"/>
      <c r="I5" s="12"/>
      <c r="J5" s="12"/>
      <c r="K5" s="12"/>
      <c r="L5" s="12"/>
      <c r="M5" s="12"/>
      <c r="N5" s="189"/>
      <c r="O5" s="13"/>
    </row>
    <row r="6" spans="1:15">
      <c r="A6" s="10"/>
      <c r="B6" s="11" t="s">
        <v>506</v>
      </c>
      <c r="C6" s="12">
        <v>20</v>
      </c>
      <c r="D6" s="12"/>
      <c r="E6" s="12"/>
      <c r="F6" s="12"/>
      <c r="G6" s="12"/>
      <c r="H6" s="12">
        <v>20</v>
      </c>
      <c r="I6" s="175"/>
      <c r="J6" s="12"/>
      <c r="K6" s="12"/>
      <c r="L6" s="12"/>
      <c r="M6" s="12"/>
      <c r="N6" s="189"/>
      <c r="O6" s="175">
        <f>O4+C6-I6</f>
        <v>2950.59</v>
      </c>
    </row>
    <row r="7" spans="1:15">
      <c r="A7" s="178" t="s">
        <v>540</v>
      </c>
      <c r="B7" s="15" t="s">
        <v>502</v>
      </c>
      <c r="C7" s="13"/>
      <c r="D7" s="12"/>
      <c r="E7" s="13"/>
      <c r="F7" s="12"/>
      <c r="G7" s="12"/>
      <c r="H7" s="12"/>
      <c r="I7" s="12">
        <v>30</v>
      </c>
      <c r="J7" s="12"/>
      <c r="K7" s="13"/>
      <c r="L7" s="12"/>
      <c r="M7" s="12"/>
      <c r="N7">
        <v>30</v>
      </c>
      <c r="O7" s="175">
        <f>O6+C7-I7</f>
        <v>2920.59</v>
      </c>
    </row>
    <row r="8" spans="1:15">
      <c r="A8" s="16"/>
      <c r="B8" s="15" t="s">
        <v>503</v>
      </c>
      <c r="C8" s="13"/>
      <c r="D8" s="12"/>
      <c r="E8" s="13"/>
      <c r="F8" s="12"/>
      <c r="G8" s="12"/>
      <c r="I8" s="12">
        <v>31.01</v>
      </c>
      <c r="J8" s="12"/>
      <c r="K8" s="13"/>
      <c r="L8" s="12"/>
      <c r="M8" s="12"/>
      <c r="N8" s="12">
        <v>31.01</v>
      </c>
      <c r="O8" s="13">
        <f t="shared" ref="O8" si="0">O7+C8-I8</f>
        <v>2889.58</v>
      </c>
    </row>
    <row r="9" spans="1:15">
      <c r="A9" s="16"/>
      <c r="B9" s="15" t="s">
        <v>504</v>
      </c>
      <c r="C9" s="12"/>
      <c r="D9" s="12"/>
      <c r="E9" s="12"/>
      <c r="F9" s="12"/>
      <c r="G9" s="12"/>
      <c r="H9" s="13"/>
      <c r="I9" s="12">
        <v>215.72</v>
      </c>
      <c r="J9" s="13"/>
      <c r="K9" s="13">
        <v>215.72</v>
      </c>
      <c r="L9" s="12"/>
      <c r="M9" s="12"/>
      <c r="O9" s="13">
        <f>O8+C9-I9</f>
        <v>2673.86</v>
      </c>
    </row>
    <row r="10" spans="1:15">
      <c r="A10" s="16"/>
      <c r="B10" s="192" t="s">
        <v>508</v>
      </c>
      <c r="C10" s="12">
        <v>22</v>
      </c>
      <c r="D10" s="12"/>
      <c r="E10" s="12"/>
      <c r="F10" s="12"/>
      <c r="G10" s="12"/>
      <c r="H10" s="13">
        <v>22</v>
      </c>
      <c r="I10" s="13"/>
      <c r="J10" s="12"/>
      <c r="K10" s="13"/>
      <c r="L10" s="12"/>
      <c r="M10" s="12"/>
      <c r="O10" s="190">
        <f t="shared" ref="O10:O51" si="1">O9+C10-I10</f>
        <v>2695.86</v>
      </c>
    </row>
    <row r="11" spans="1:15">
      <c r="A11" s="16"/>
      <c r="B11" s="192" t="s">
        <v>509</v>
      </c>
      <c r="C11" s="13">
        <v>20</v>
      </c>
      <c r="D11" s="12"/>
      <c r="E11" s="13"/>
      <c r="F11" s="12"/>
      <c r="G11" s="12"/>
      <c r="H11" s="12">
        <v>20</v>
      </c>
      <c r="I11" s="12"/>
      <c r="J11" s="12"/>
      <c r="K11" s="13"/>
      <c r="L11" s="12"/>
      <c r="M11" s="12"/>
      <c r="O11" s="191">
        <f t="shared" si="1"/>
        <v>2715.86</v>
      </c>
    </row>
    <row r="12" spans="1:15">
      <c r="A12" s="16"/>
      <c r="B12" s="15" t="s">
        <v>505</v>
      </c>
      <c r="C12" s="13"/>
      <c r="D12" s="12"/>
      <c r="E12" s="13"/>
      <c r="F12" s="12"/>
      <c r="G12" s="12"/>
      <c r="H12" s="12"/>
      <c r="I12" s="12">
        <v>324</v>
      </c>
      <c r="J12" s="12"/>
      <c r="K12" s="13"/>
      <c r="L12" s="12">
        <v>324</v>
      </c>
      <c r="M12" s="12"/>
      <c r="O12" s="190">
        <f t="shared" si="1"/>
        <v>2391.86</v>
      </c>
    </row>
    <row r="13" spans="1:15">
      <c r="A13" s="16"/>
      <c r="B13" s="192" t="s">
        <v>508</v>
      </c>
      <c r="C13" s="13">
        <v>7</v>
      </c>
      <c r="D13" s="12"/>
      <c r="E13" s="13"/>
      <c r="F13" s="12"/>
      <c r="G13" s="12"/>
      <c r="H13" s="12">
        <v>7</v>
      </c>
      <c r="I13" s="12"/>
      <c r="J13" s="12"/>
      <c r="K13" s="13"/>
      <c r="L13" s="12"/>
      <c r="M13" s="12"/>
      <c r="O13" s="191">
        <f t="shared" si="1"/>
        <v>2398.86</v>
      </c>
    </row>
    <row r="14" spans="1:15">
      <c r="A14" s="16"/>
      <c r="B14" s="192" t="s">
        <v>510</v>
      </c>
      <c r="C14" s="13">
        <v>20</v>
      </c>
      <c r="D14" s="12"/>
      <c r="E14" s="13">
        <v>20</v>
      </c>
      <c r="F14" s="12"/>
      <c r="G14" s="12"/>
      <c r="H14" s="12"/>
      <c r="I14" s="12"/>
      <c r="J14" s="12"/>
      <c r="K14" s="13"/>
      <c r="L14" s="12"/>
      <c r="M14" s="12"/>
      <c r="O14" s="190">
        <f t="shared" si="1"/>
        <v>2418.86</v>
      </c>
    </row>
    <row r="15" spans="1:15">
      <c r="A15" s="16" t="s">
        <v>507</v>
      </c>
      <c r="B15" s="192" t="s">
        <v>511</v>
      </c>
      <c r="C15" s="12">
        <v>20</v>
      </c>
      <c r="D15" s="12"/>
      <c r="E15" s="12"/>
      <c r="F15" s="12"/>
      <c r="G15" s="12"/>
      <c r="H15" s="13">
        <v>20</v>
      </c>
      <c r="I15" s="12"/>
      <c r="J15" s="13"/>
      <c r="K15" s="13"/>
      <c r="L15" s="12"/>
      <c r="M15" s="12"/>
      <c r="O15" s="190">
        <f t="shared" si="1"/>
        <v>2438.86</v>
      </c>
    </row>
    <row r="16" spans="1:15">
      <c r="A16" s="16"/>
      <c r="B16" s="192" t="s">
        <v>512</v>
      </c>
      <c r="C16" s="12">
        <v>49</v>
      </c>
      <c r="D16" s="12"/>
      <c r="E16" s="12">
        <v>20</v>
      </c>
      <c r="F16" s="12"/>
      <c r="G16" s="12"/>
      <c r="H16" s="13">
        <v>29</v>
      </c>
      <c r="I16" s="12"/>
      <c r="J16" s="13"/>
      <c r="K16" s="13"/>
      <c r="L16" s="12"/>
      <c r="M16" s="12"/>
      <c r="O16" s="191">
        <f t="shared" si="1"/>
        <v>2487.86</v>
      </c>
    </row>
    <row r="17" spans="1:15">
      <c r="A17" s="16"/>
      <c r="B17" s="192" t="s">
        <v>514</v>
      </c>
      <c r="C17" s="13">
        <v>29</v>
      </c>
      <c r="D17" s="12"/>
      <c r="E17" s="13"/>
      <c r="F17" s="12"/>
      <c r="G17" s="12"/>
      <c r="H17" s="12">
        <v>29</v>
      </c>
      <c r="I17" s="12"/>
      <c r="J17" s="12"/>
      <c r="K17" s="13"/>
      <c r="L17" s="12"/>
      <c r="M17" s="12"/>
      <c r="O17" s="190">
        <f t="shared" si="1"/>
        <v>2516.86</v>
      </c>
    </row>
    <row r="18" spans="1:15">
      <c r="A18" s="16"/>
      <c r="B18" s="192" t="s">
        <v>515</v>
      </c>
      <c r="C18" s="13">
        <v>20</v>
      </c>
      <c r="D18" s="12"/>
      <c r="E18" s="13"/>
      <c r="F18" s="12"/>
      <c r="G18" s="12"/>
      <c r="H18" s="12">
        <v>20</v>
      </c>
      <c r="I18" s="12"/>
      <c r="J18" s="12"/>
      <c r="K18" s="13"/>
      <c r="L18" s="12"/>
      <c r="M18" s="12"/>
      <c r="O18" s="190">
        <f t="shared" si="1"/>
        <v>2536.86</v>
      </c>
    </row>
    <row r="19" spans="1:15">
      <c r="A19" s="16"/>
      <c r="B19" s="192" t="s">
        <v>516</v>
      </c>
      <c r="C19" s="13">
        <v>20</v>
      </c>
      <c r="D19" s="12"/>
      <c r="E19" s="13"/>
      <c r="F19" s="12"/>
      <c r="G19" s="12"/>
      <c r="H19" s="12">
        <v>20</v>
      </c>
      <c r="I19" s="12"/>
      <c r="J19" s="12"/>
      <c r="K19" s="13"/>
      <c r="L19" s="12"/>
      <c r="M19" s="12"/>
      <c r="O19" s="191">
        <f t="shared" si="1"/>
        <v>2556.86</v>
      </c>
    </row>
    <row r="20" spans="1:15">
      <c r="A20" s="16"/>
      <c r="B20" s="192" t="s">
        <v>517</v>
      </c>
      <c r="C20" s="13">
        <v>22</v>
      </c>
      <c r="D20" s="12"/>
      <c r="E20" s="13"/>
      <c r="F20" s="12"/>
      <c r="G20" s="12"/>
      <c r="H20" s="12">
        <v>22</v>
      </c>
      <c r="I20" s="12"/>
      <c r="J20" s="12"/>
      <c r="K20" s="13"/>
      <c r="L20" s="12"/>
      <c r="M20" s="12"/>
      <c r="O20" s="190">
        <f t="shared" si="1"/>
        <v>2578.86</v>
      </c>
    </row>
    <row r="21" spans="1:15">
      <c r="A21" s="16"/>
      <c r="B21" s="192" t="s">
        <v>518</v>
      </c>
      <c r="C21" s="13">
        <v>28</v>
      </c>
      <c r="D21" s="12"/>
      <c r="E21" s="13"/>
      <c r="F21" s="12"/>
      <c r="G21" s="12"/>
      <c r="H21" s="12">
        <v>28</v>
      </c>
      <c r="I21" s="12"/>
      <c r="J21" s="18"/>
      <c r="K21" s="13"/>
      <c r="L21" s="12"/>
      <c r="M21" s="12"/>
      <c r="O21" s="190">
        <f t="shared" si="1"/>
        <v>2606.86</v>
      </c>
    </row>
    <row r="22" spans="1:15">
      <c r="A22" s="16"/>
      <c r="B22" s="192" t="s">
        <v>515</v>
      </c>
      <c r="C22" s="12">
        <v>8</v>
      </c>
      <c r="D22" s="12"/>
      <c r="E22" s="12"/>
      <c r="F22" s="12"/>
      <c r="G22" s="12"/>
      <c r="H22" s="13">
        <v>8</v>
      </c>
      <c r="I22" s="12"/>
      <c r="J22" s="13"/>
      <c r="K22" s="13"/>
      <c r="L22" s="12"/>
      <c r="M22" s="12"/>
      <c r="O22" s="191">
        <f t="shared" si="1"/>
        <v>2614.86</v>
      </c>
    </row>
    <row r="23" spans="1:15">
      <c r="A23" s="16"/>
      <c r="B23" s="192" t="s">
        <v>516</v>
      </c>
      <c r="C23" s="12">
        <v>8</v>
      </c>
      <c r="D23" s="12"/>
      <c r="E23" s="12"/>
      <c r="F23" s="12"/>
      <c r="G23" s="12"/>
      <c r="H23" s="13">
        <v>8</v>
      </c>
      <c r="I23" s="12"/>
      <c r="J23" s="13"/>
      <c r="K23" s="13"/>
      <c r="L23" s="12"/>
      <c r="M23" s="12"/>
      <c r="O23" s="190">
        <f t="shared" si="1"/>
        <v>2622.86</v>
      </c>
    </row>
    <row r="24" spans="1:15">
      <c r="A24" s="19"/>
      <c r="B24" s="192" t="s">
        <v>519</v>
      </c>
      <c r="C24" s="12">
        <v>20</v>
      </c>
      <c r="D24" s="12"/>
      <c r="E24" s="12"/>
      <c r="F24" s="12"/>
      <c r="G24" s="12"/>
      <c r="H24" s="13">
        <v>20</v>
      </c>
      <c r="I24" s="12"/>
      <c r="J24" s="13"/>
      <c r="K24" s="13"/>
      <c r="L24" s="12"/>
      <c r="M24" s="12"/>
      <c r="O24" s="190">
        <f t="shared" si="1"/>
        <v>2642.86</v>
      </c>
    </row>
    <row r="25" spans="1:15">
      <c r="A25" s="16"/>
      <c r="B25" s="192" t="s">
        <v>513</v>
      </c>
      <c r="C25" s="13">
        <v>72</v>
      </c>
      <c r="D25" s="12"/>
      <c r="E25" s="13"/>
      <c r="F25" s="12"/>
      <c r="G25" s="12"/>
      <c r="H25" s="12">
        <v>72</v>
      </c>
      <c r="I25" s="12"/>
      <c r="J25" s="12"/>
      <c r="K25" s="13"/>
      <c r="L25" s="12"/>
      <c r="M25" s="12"/>
      <c r="O25" s="191">
        <f t="shared" si="1"/>
        <v>2714.86</v>
      </c>
    </row>
    <row r="26" spans="1:15">
      <c r="A26" s="16"/>
      <c r="B26" s="192" t="s">
        <v>520</v>
      </c>
      <c r="C26" s="13">
        <v>20</v>
      </c>
      <c r="D26" s="12"/>
      <c r="E26" s="13"/>
      <c r="F26" s="12"/>
      <c r="G26" s="12"/>
      <c r="H26" s="12">
        <v>20</v>
      </c>
      <c r="I26" s="12"/>
      <c r="J26" s="12"/>
      <c r="K26" s="13"/>
      <c r="L26" s="12"/>
      <c r="M26" s="12"/>
      <c r="O26" s="190">
        <f t="shared" si="1"/>
        <v>2734.86</v>
      </c>
    </row>
    <row r="27" spans="1:15">
      <c r="A27" s="16"/>
      <c r="B27" s="192" t="s">
        <v>521</v>
      </c>
      <c r="C27" s="12">
        <v>40</v>
      </c>
      <c r="D27" s="12"/>
      <c r="E27" s="12"/>
      <c r="F27" s="12"/>
      <c r="G27" s="12"/>
      <c r="H27" s="13">
        <v>40</v>
      </c>
      <c r="I27" s="13"/>
      <c r="J27" s="12"/>
      <c r="K27" s="13"/>
      <c r="L27" s="12"/>
      <c r="M27" s="12"/>
      <c r="O27" s="190">
        <f t="shared" si="1"/>
        <v>2774.86</v>
      </c>
    </row>
    <row r="28" spans="1:15">
      <c r="A28" s="16"/>
      <c r="B28" s="192" t="s">
        <v>502</v>
      </c>
      <c r="C28" s="13"/>
      <c r="D28" s="12"/>
      <c r="E28" s="13"/>
      <c r="F28" s="12"/>
      <c r="G28" s="12"/>
      <c r="H28" s="12"/>
      <c r="I28" s="12">
        <v>30</v>
      </c>
      <c r="J28" s="12"/>
      <c r="K28" s="13"/>
      <c r="L28" s="12"/>
      <c r="M28" s="12"/>
      <c r="N28">
        <v>30</v>
      </c>
      <c r="O28" s="191">
        <f t="shared" si="1"/>
        <v>2744.86</v>
      </c>
    </row>
    <row r="29" spans="1:15">
      <c r="A29" s="16"/>
      <c r="B29" s="192" t="s">
        <v>522</v>
      </c>
      <c r="C29" s="13">
        <v>36</v>
      </c>
      <c r="D29" s="12"/>
      <c r="E29" s="13"/>
      <c r="F29" s="12"/>
      <c r="G29" s="12"/>
      <c r="H29" s="12">
        <v>36</v>
      </c>
      <c r="I29" s="12"/>
      <c r="J29" s="12"/>
      <c r="K29" s="13"/>
      <c r="L29" s="12"/>
      <c r="M29" s="12"/>
      <c r="O29" s="190">
        <f t="shared" si="1"/>
        <v>2780.86</v>
      </c>
    </row>
    <row r="30" spans="1:15">
      <c r="A30" s="16"/>
      <c r="B30" s="192" t="s">
        <v>523</v>
      </c>
      <c r="C30" s="13">
        <v>36</v>
      </c>
      <c r="D30" s="12"/>
      <c r="E30" s="13"/>
      <c r="F30" s="12"/>
      <c r="G30" s="12"/>
      <c r="H30" s="12">
        <v>36</v>
      </c>
      <c r="I30" s="12"/>
      <c r="J30" s="12"/>
      <c r="K30" s="13"/>
      <c r="L30" s="12"/>
      <c r="M30" s="12"/>
      <c r="O30" s="190">
        <f t="shared" si="1"/>
        <v>2816.86</v>
      </c>
    </row>
    <row r="31" spans="1:15">
      <c r="A31" s="10"/>
      <c r="B31" s="192" t="s">
        <v>524</v>
      </c>
      <c r="C31" s="12">
        <v>20</v>
      </c>
      <c r="D31" s="12"/>
      <c r="E31" s="12"/>
      <c r="F31" s="12"/>
      <c r="G31" s="12"/>
      <c r="H31" s="13">
        <v>20</v>
      </c>
      <c r="I31" s="12"/>
      <c r="J31" s="13"/>
      <c r="K31" s="13"/>
      <c r="L31" s="12"/>
      <c r="M31" s="12"/>
      <c r="O31" s="191">
        <f t="shared" si="1"/>
        <v>2836.86</v>
      </c>
    </row>
    <row r="32" spans="1:15">
      <c r="A32" s="16"/>
      <c r="B32" s="192" t="s">
        <v>525</v>
      </c>
      <c r="C32" s="12">
        <v>29</v>
      </c>
      <c r="D32" s="12"/>
      <c r="E32" s="12"/>
      <c r="F32" s="12"/>
      <c r="G32" s="12"/>
      <c r="H32" s="13">
        <v>29</v>
      </c>
      <c r="I32" s="12"/>
      <c r="J32" s="13"/>
      <c r="K32" s="13"/>
      <c r="L32" s="12"/>
      <c r="M32" s="12"/>
      <c r="O32" s="190">
        <f t="shared" si="1"/>
        <v>2865.86</v>
      </c>
    </row>
    <row r="33" spans="1:15">
      <c r="A33" s="16"/>
      <c r="B33" s="192" t="s">
        <v>526</v>
      </c>
      <c r="C33" s="13">
        <v>20</v>
      </c>
      <c r="D33" s="12"/>
      <c r="E33" s="13"/>
      <c r="F33" s="12"/>
      <c r="G33" s="12"/>
      <c r="H33" s="12">
        <v>20</v>
      </c>
      <c r="I33" s="12"/>
      <c r="J33" s="12"/>
      <c r="K33" s="13"/>
      <c r="L33" s="12"/>
      <c r="M33" s="12"/>
      <c r="O33" s="190">
        <f t="shared" si="1"/>
        <v>2885.86</v>
      </c>
    </row>
    <row r="34" spans="1:15">
      <c r="A34" s="178" t="s">
        <v>541</v>
      </c>
      <c r="B34" s="192" t="s">
        <v>527</v>
      </c>
      <c r="C34" s="12"/>
      <c r="D34" s="12"/>
      <c r="E34" s="12"/>
      <c r="F34" s="12"/>
      <c r="G34" s="12"/>
      <c r="H34" s="13"/>
      <c r="I34" s="12">
        <v>20</v>
      </c>
      <c r="J34" s="13"/>
      <c r="K34" s="13"/>
      <c r="L34" s="12"/>
      <c r="M34" s="12"/>
      <c r="N34">
        <v>20</v>
      </c>
      <c r="O34" s="191">
        <f t="shared" si="1"/>
        <v>2865.86</v>
      </c>
    </row>
    <row r="35" spans="1:15">
      <c r="A35" s="16"/>
      <c r="B35" s="192" t="s">
        <v>514</v>
      </c>
      <c r="C35" s="13">
        <v>29</v>
      </c>
      <c r="D35" s="12"/>
      <c r="E35" s="13"/>
      <c r="F35" s="12"/>
      <c r="G35" s="12"/>
      <c r="H35" s="12">
        <v>29</v>
      </c>
      <c r="I35" s="12"/>
      <c r="J35" s="12"/>
      <c r="K35" s="13"/>
      <c r="L35" s="12"/>
      <c r="M35" s="12"/>
      <c r="O35" s="190">
        <f t="shared" si="1"/>
        <v>2894.86</v>
      </c>
    </row>
    <row r="36" spans="1:15">
      <c r="A36" s="16"/>
      <c r="B36" s="192" t="s">
        <v>528</v>
      </c>
      <c r="C36" s="13"/>
      <c r="D36" s="12"/>
      <c r="E36" s="13"/>
      <c r="F36" s="12"/>
      <c r="G36" s="12"/>
      <c r="H36" s="12"/>
      <c r="I36" s="12">
        <v>25</v>
      </c>
      <c r="J36" s="12"/>
      <c r="K36" s="13"/>
      <c r="L36" s="12"/>
      <c r="M36" s="12"/>
      <c r="N36">
        <v>25</v>
      </c>
      <c r="O36" s="190">
        <f t="shared" si="1"/>
        <v>2869.86</v>
      </c>
    </row>
    <row r="37" spans="1:15">
      <c r="A37" s="16"/>
      <c r="B37" s="192" t="s">
        <v>529</v>
      </c>
      <c r="C37" s="12"/>
      <c r="D37" s="12"/>
      <c r="E37" s="12"/>
      <c r="F37" s="12"/>
      <c r="G37" s="12"/>
      <c r="H37" s="13"/>
      <c r="I37" s="12">
        <v>125.1</v>
      </c>
      <c r="J37" s="13"/>
      <c r="K37" s="13"/>
      <c r="L37" s="12"/>
      <c r="M37" s="12"/>
      <c r="N37">
        <v>125.1</v>
      </c>
      <c r="O37" s="191">
        <f t="shared" si="1"/>
        <v>2744.76</v>
      </c>
    </row>
    <row r="38" spans="1:15">
      <c r="A38" s="16"/>
      <c r="B38" s="192" t="s">
        <v>530</v>
      </c>
      <c r="C38" s="13"/>
      <c r="D38" s="12"/>
      <c r="E38" s="13"/>
      <c r="F38" s="12"/>
      <c r="G38" s="12"/>
      <c r="H38" s="12"/>
      <c r="I38" s="12">
        <v>175</v>
      </c>
      <c r="J38" s="12"/>
      <c r="K38" s="13"/>
      <c r="L38" s="12"/>
      <c r="M38" s="12"/>
      <c r="N38">
        <v>175</v>
      </c>
      <c r="O38" s="190">
        <f t="shared" si="1"/>
        <v>2569.7600000000002</v>
      </c>
    </row>
    <row r="39" spans="1:15">
      <c r="A39" s="16"/>
      <c r="B39" s="192" t="s">
        <v>531</v>
      </c>
      <c r="C39" s="12">
        <v>15</v>
      </c>
      <c r="D39" s="12"/>
      <c r="E39" s="12"/>
      <c r="F39" s="12"/>
      <c r="G39" s="12"/>
      <c r="H39" s="13">
        <v>15</v>
      </c>
      <c r="I39" s="12"/>
      <c r="J39" s="13"/>
      <c r="K39" s="13"/>
      <c r="L39" s="12"/>
      <c r="M39" s="12"/>
      <c r="O39" s="190">
        <f t="shared" si="1"/>
        <v>2584.7600000000002</v>
      </c>
    </row>
    <row r="40" spans="1:15">
      <c r="A40" s="16"/>
      <c r="B40" s="192" t="s">
        <v>516</v>
      </c>
      <c r="C40" s="12">
        <v>21</v>
      </c>
      <c r="D40" s="12"/>
      <c r="E40" s="12"/>
      <c r="F40" s="12"/>
      <c r="G40" s="12"/>
      <c r="H40" s="13">
        <v>21</v>
      </c>
      <c r="I40" s="12"/>
      <c r="J40" s="13"/>
      <c r="K40" s="13"/>
      <c r="L40" s="12"/>
      <c r="M40" s="12"/>
      <c r="O40" s="191">
        <f t="shared" si="1"/>
        <v>2605.7600000000002</v>
      </c>
    </row>
    <row r="41" spans="1:15">
      <c r="A41" s="20"/>
      <c r="B41" s="192" t="s">
        <v>532</v>
      </c>
      <c r="C41" s="13">
        <v>25</v>
      </c>
      <c r="D41" s="12"/>
      <c r="E41" s="13"/>
      <c r="F41" s="12"/>
      <c r="G41" s="12"/>
      <c r="H41" s="12">
        <v>25</v>
      </c>
      <c r="I41" s="12"/>
      <c r="J41" s="12"/>
      <c r="K41" s="13"/>
      <c r="L41" s="12"/>
      <c r="M41" s="12"/>
      <c r="O41" s="190">
        <f t="shared" si="1"/>
        <v>2630.76</v>
      </c>
    </row>
    <row r="42" spans="1:15">
      <c r="A42" s="16"/>
      <c r="B42" s="192" t="s">
        <v>533</v>
      </c>
      <c r="C42" s="13"/>
      <c r="D42" s="12"/>
      <c r="E42" s="13"/>
      <c r="F42" s="12"/>
      <c r="G42" s="12"/>
      <c r="H42" s="12"/>
      <c r="I42" s="12">
        <v>200</v>
      </c>
      <c r="J42" s="12"/>
      <c r="K42" s="13"/>
      <c r="L42" s="12"/>
      <c r="M42" s="12"/>
      <c r="N42">
        <v>200</v>
      </c>
      <c r="O42" s="190">
        <f t="shared" si="1"/>
        <v>2430.7600000000002</v>
      </c>
    </row>
    <row r="43" spans="1:15">
      <c r="A43" s="16"/>
      <c r="B43" s="192" t="s">
        <v>502</v>
      </c>
      <c r="C43" s="13"/>
      <c r="D43" s="12"/>
      <c r="E43" s="13"/>
      <c r="F43" s="12"/>
      <c r="G43" s="12"/>
      <c r="H43" s="12"/>
      <c r="I43" s="12">
        <v>30</v>
      </c>
      <c r="J43" s="12"/>
      <c r="K43" s="13"/>
      <c r="L43" s="12"/>
      <c r="M43" s="12"/>
      <c r="N43">
        <v>30</v>
      </c>
      <c r="O43" s="191">
        <f t="shared" si="1"/>
        <v>2400.7600000000002</v>
      </c>
    </row>
    <row r="44" spans="1:15">
      <c r="A44" s="16"/>
      <c r="B44" s="192" t="s">
        <v>534</v>
      </c>
      <c r="C44" s="13"/>
      <c r="D44" s="12"/>
      <c r="E44" s="13"/>
      <c r="F44" s="12"/>
      <c r="G44" s="12"/>
      <c r="H44" s="12"/>
      <c r="I44" s="12">
        <v>19.84</v>
      </c>
      <c r="J44" s="12"/>
      <c r="K44" s="13"/>
      <c r="L44" s="12"/>
      <c r="M44" s="12"/>
      <c r="N44">
        <v>19.84</v>
      </c>
      <c r="O44" s="190">
        <f t="shared" si="1"/>
        <v>2380.92</v>
      </c>
    </row>
    <row r="45" spans="1:15">
      <c r="A45" s="16"/>
      <c r="B45" s="192" t="s">
        <v>535</v>
      </c>
      <c r="C45" s="13">
        <v>697.28</v>
      </c>
      <c r="D45" s="12"/>
      <c r="E45" s="13">
        <v>180</v>
      </c>
      <c r="F45" s="12"/>
      <c r="G45" s="12"/>
      <c r="H45" s="12">
        <v>517.28</v>
      </c>
      <c r="I45" s="12"/>
      <c r="J45" s="12"/>
      <c r="K45" s="13"/>
      <c r="L45" s="12"/>
      <c r="M45" s="12"/>
      <c r="O45" s="190">
        <f t="shared" si="1"/>
        <v>3078.2</v>
      </c>
    </row>
    <row r="46" spans="1:15">
      <c r="A46" s="16"/>
      <c r="B46" s="192" t="s">
        <v>518</v>
      </c>
      <c r="C46" s="12">
        <v>36</v>
      </c>
      <c r="D46" s="12"/>
      <c r="E46" s="12"/>
      <c r="F46" s="12"/>
      <c r="G46" s="12"/>
      <c r="H46" s="13">
        <v>36</v>
      </c>
      <c r="I46" s="13"/>
      <c r="J46" s="12"/>
      <c r="K46" s="13"/>
      <c r="L46" s="12"/>
      <c r="M46" s="12"/>
      <c r="O46" s="191">
        <f t="shared" si="1"/>
        <v>3114.2</v>
      </c>
    </row>
    <row r="47" spans="1:15">
      <c r="A47" s="16"/>
      <c r="B47" s="192" t="s">
        <v>536</v>
      </c>
      <c r="C47" s="13">
        <v>6</v>
      </c>
      <c r="D47" s="12"/>
      <c r="E47" s="13"/>
      <c r="F47" s="12"/>
      <c r="G47" s="12"/>
      <c r="H47" s="12">
        <v>6</v>
      </c>
      <c r="I47" s="12"/>
      <c r="J47" s="12"/>
      <c r="K47" s="13"/>
      <c r="L47" s="12"/>
      <c r="M47" s="12"/>
      <c r="O47" s="190">
        <f t="shared" si="1"/>
        <v>3120.2</v>
      </c>
    </row>
    <row r="48" spans="1:15">
      <c r="A48" s="16"/>
      <c r="B48" s="192" t="s">
        <v>537</v>
      </c>
      <c r="C48" s="13">
        <v>15</v>
      </c>
      <c r="D48" s="12"/>
      <c r="E48" s="13"/>
      <c r="F48" s="12"/>
      <c r="G48" s="12"/>
      <c r="H48" s="12">
        <v>15</v>
      </c>
      <c r="I48" s="12"/>
      <c r="J48" s="12"/>
      <c r="K48" s="13"/>
      <c r="L48" s="12"/>
      <c r="M48" s="12"/>
      <c r="O48" s="190">
        <f t="shared" si="1"/>
        <v>3135.2</v>
      </c>
    </row>
    <row r="49" spans="1:15">
      <c r="A49" s="16"/>
      <c r="B49" s="192" t="s">
        <v>538</v>
      </c>
      <c r="C49" s="13"/>
      <c r="D49" s="12"/>
      <c r="E49" s="13"/>
      <c r="F49" s="12"/>
      <c r="G49" s="12"/>
      <c r="H49" s="12"/>
      <c r="I49" s="12">
        <v>72</v>
      </c>
      <c r="J49" s="12"/>
      <c r="K49" s="13"/>
      <c r="L49" s="12"/>
      <c r="M49" s="12"/>
      <c r="N49">
        <v>72</v>
      </c>
      <c r="O49" s="191">
        <f t="shared" si="1"/>
        <v>3063.2</v>
      </c>
    </row>
    <row r="50" spans="1:15">
      <c r="A50" s="16"/>
      <c r="B50" s="192" t="s">
        <v>538</v>
      </c>
      <c r="C50" s="13"/>
      <c r="D50" s="12"/>
      <c r="E50" s="13"/>
      <c r="F50" s="12"/>
      <c r="G50" s="12"/>
      <c r="H50" s="12"/>
      <c r="I50" s="12">
        <v>72</v>
      </c>
      <c r="J50" s="12"/>
      <c r="K50" s="13"/>
      <c r="L50" s="12"/>
      <c r="M50" s="12"/>
      <c r="N50">
        <v>72</v>
      </c>
      <c r="O50" s="190">
        <f t="shared" si="1"/>
        <v>2991.2</v>
      </c>
    </row>
    <row r="51" spans="1:15">
      <c r="A51" s="16"/>
      <c r="B51" s="192" t="s">
        <v>539</v>
      </c>
      <c r="C51" s="13">
        <v>50</v>
      </c>
      <c r="D51" s="12"/>
      <c r="E51" s="13"/>
      <c r="F51" s="12"/>
      <c r="G51" s="12"/>
      <c r="H51" s="12">
        <v>50</v>
      </c>
      <c r="I51" s="12"/>
      <c r="J51" s="12"/>
      <c r="K51" s="13"/>
      <c r="L51" s="12"/>
      <c r="M51" s="12"/>
      <c r="O51" s="190">
        <f t="shared" si="1"/>
        <v>3041.2</v>
      </c>
    </row>
    <row r="52" spans="1:15">
      <c r="A52" s="16" t="s">
        <v>542</v>
      </c>
      <c r="B52" s="15" t="s">
        <v>543</v>
      </c>
      <c r="C52" s="12">
        <v>28</v>
      </c>
      <c r="D52" s="12"/>
      <c r="E52" s="12"/>
      <c r="F52" s="12"/>
      <c r="G52" s="12"/>
      <c r="H52" s="12">
        <v>28</v>
      </c>
      <c r="I52" s="12"/>
      <c r="J52" s="13"/>
      <c r="K52" s="13"/>
      <c r="L52" s="12"/>
      <c r="M52" s="12"/>
      <c r="O52" s="190">
        <f t="shared" ref="O52:O57" si="2">O51+C52-I52</f>
        <v>3069.2</v>
      </c>
    </row>
    <row r="53" spans="1:15">
      <c r="A53" s="16"/>
      <c r="B53" s="15" t="s">
        <v>544</v>
      </c>
      <c r="C53" s="12">
        <v>22</v>
      </c>
      <c r="D53" s="12"/>
      <c r="E53" s="12"/>
      <c r="F53" s="12"/>
      <c r="G53" s="12"/>
      <c r="H53" s="12">
        <v>22</v>
      </c>
      <c r="I53" s="12"/>
      <c r="J53" s="13"/>
      <c r="K53" s="13"/>
      <c r="L53" s="12"/>
      <c r="M53" s="12"/>
      <c r="O53" s="175">
        <f t="shared" si="2"/>
        <v>3091.2</v>
      </c>
    </row>
    <row r="54" spans="1:15">
      <c r="A54" s="16"/>
      <c r="B54" s="15" t="s">
        <v>545</v>
      </c>
      <c r="C54" s="13">
        <v>22</v>
      </c>
      <c r="D54" s="12"/>
      <c r="E54" s="13"/>
      <c r="F54" s="12"/>
      <c r="G54" s="12"/>
      <c r="H54" s="13">
        <v>22</v>
      </c>
      <c r="I54" s="12"/>
      <c r="J54" s="12"/>
      <c r="K54" s="13"/>
      <c r="L54" s="12"/>
      <c r="M54" s="12"/>
      <c r="O54" s="175">
        <f t="shared" si="2"/>
        <v>3113.2</v>
      </c>
    </row>
    <row r="55" spans="1:15">
      <c r="A55" s="20"/>
      <c r="B55" s="15" t="s">
        <v>546</v>
      </c>
      <c r="C55" s="13">
        <v>29</v>
      </c>
      <c r="D55" s="12"/>
      <c r="E55" s="13"/>
      <c r="F55" s="12"/>
      <c r="G55" s="12"/>
      <c r="H55" s="13">
        <v>29</v>
      </c>
      <c r="I55" s="12"/>
      <c r="J55" s="12"/>
      <c r="K55" s="13"/>
      <c r="L55" s="12"/>
      <c r="M55" s="12"/>
      <c r="O55" s="13">
        <f t="shared" si="2"/>
        <v>3142.2</v>
      </c>
    </row>
    <row r="56" spans="1:15">
      <c r="A56" s="16"/>
      <c r="B56" s="15" t="s">
        <v>532</v>
      </c>
      <c r="C56" s="13">
        <v>22</v>
      </c>
      <c r="D56" s="12"/>
      <c r="E56" s="13"/>
      <c r="F56" s="12"/>
      <c r="G56" s="12"/>
      <c r="H56" s="13">
        <v>22</v>
      </c>
      <c r="I56" s="12"/>
      <c r="J56" s="12"/>
      <c r="K56" s="13"/>
      <c r="L56" s="12"/>
      <c r="M56" s="12"/>
      <c r="O56" s="175">
        <f t="shared" si="2"/>
        <v>3164.2</v>
      </c>
    </row>
    <row r="57" spans="1:15">
      <c r="A57" s="16"/>
      <c r="B57" s="15" t="s">
        <v>547</v>
      </c>
      <c r="C57" s="12"/>
      <c r="D57" s="12"/>
      <c r="E57" s="12"/>
      <c r="F57" s="12"/>
      <c r="G57" s="12"/>
      <c r="H57" s="13"/>
      <c r="I57" s="12">
        <v>62.4</v>
      </c>
      <c r="J57" s="13"/>
      <c r="K57" s="13"/>
      <c r="L57" s="12"/>
      <c r="M57" s="12"/>
      <c r="N57">
        <v>62.4</v>
      </c>
      <c r="O57" s="175">
        <f t="shared" si="2"/>
        <v>3101.7999999999997</v>
      </c>
    </row>
    <row r="58" spans="1:15">
      <c r="A58" s="16"/>
      <c r="B58" s="15" t="s">
        <v>515</v>
      </c>
      <c r="C58" s="12">
        <v>22</v>
      </c>
      <c r="D58" s="12"/>
      <c r="E58" s="12"/>
      <c r="F58" s="12"/>
      <c r="G58" s="12"/>
      <c r="H58" s="13">
        <v>22</v>
      </c>
      <c r="I58" s="12"/>
      <c r="J58" s="13"/>
      <c r="K58" s="13"/>
      <c r="L58" s="12"/>
      <c r="M58" s="12"/>
      <c r="O58" s="13">
        <f t="shared" ref="O58" si="3">O57+C58-I58</f>
        <v>3123.7999999999997</v>
      </c>
    </row>
    <row r="59" spans="1:15">
      <c r="A59" s="16"/>
      <c r="B59" s="15" t="s">
        <v>548</v>
      </c>
      <c r="C59" s="12"/>
      <c r="D59" s="12"/>
      <c r="E59" s="12"/>
      <c r="F59" s="12"/>
      <c r="G59" s="12"/>
      <c r="H59" s="13"/>
      <c r="I59" s="12">
        <v>30</v>
      </c>
      <c r="J59" s="13"/>
      <c r="K59" s="13"/>
      <c r="L59" s="12"/>
      <c r="M59" s="12"/>
      <c r="N59">
        <v>30</v>
      </c>
      <c r="O59" s="13">
        <f>O58+C59-I59</f>
        <v>3093.7999999999997</v>
      </c>
    </row>
    <row r="60" spans="1:15">
      <c r="A60" s="16"/>
      <c r="B60" s="15" t="s">
        <v>549</v>
      </c>
      <c r="C60" s="13">
        <v>29</v>
      </c>
      <c r="D60" s="12"/>
      <c r="E60" s="13"/>
      <c r="F60" s="12"/>
      <c r="G60" s="12"/>
      <c r="H60" s="12">
        <v>29</v>
      </c>
      <c r="I60" s="12"/>
      <c r="J60" s="12"/>
      <c r="K60" s="13"/>
      <c r="L60" s="12"/>
      <c r="M60" s="12"/>
      <c r="O60" s="190">
        <f t="shared" ref="O60:O123" si="4">O59+C60-I60</f>
        <v>3122.7999999999997</v>
      </c>
    </row>
    <row r="61" spans="1:15">
      <c r="A61" s="16" t="s">
        <v>447</v>
      </c>
      <c r="B61" s="15" t="s">
        <v>519</v>
      </c>
      <c r="C61" s="13">
        <v>28</v>
      </c>
      <c r="D61" s="12"/>
      <c r="E61" s="13"/>
      <c r="F61" s="12"/>
      <c r="G61" s="12"/>
      <c r="H61" s="12">
        <v>28</v>
      </c>
      <c r="I61" s="12"/>
      <c r="J61" s="12"/>
      <c r="K61" s="13"/>
      <c r="L61" s="12"/>
      <c r="M61" s="12"/>
      <c r="O61" s="191">
        <f t="shared" si="4"/>
        <v>3150.7999999999997</v>
      </c>
    </row>
    <row r="62" spans="1:15">
      <c r="A62" s="16"/>
      <c r="B62" s="15" t="s">
        <v>513</v>
      </c>
      <c r="C62" s="13">
        <v>72</v>
      </c>
      <c r="D62" s="12"/>
      <c r="E62" s="13"/>
      <c r="F62" s="12"/>
      <c r="G62" s="12"/>
      <c r="H62" s="12">
        <v>72</v>
      </c>
      <c r="I62" s="12"/>
      <c r="J62" s="12"/>
      <c r="K62" s="13"/>
      <c r="L62" s="12"/>
      <c r="M62" s="12"/>
      <c r="O62" s="190">
        <f t="shared" si="4"/>
        <v>3222.7999999999997</v>
      </c>
    </row>
    <row r="63" spans="1:15">
      <c r="A63" s="10"/>
      <c r="B63" s="15" t="s">
        <v>535</v>
      </c>
      <c r="C63" s="12">
        <v>680.73</v>
      </c>
      <c r="D63" s="12"/>
      <c r="E63" s="12">
        <v>140</v>
      </c>
      <c r="F63" s="12"/>
      <c r="G63" s="12"/>
      <c r="H63" s="13">
        <v>540.73</v>
      </c>
      <c r="I63" s="12"/>
      <c r="J63" s="13"/>
      <c r="K63" s="13"/>
      <c r="L63" s="12"/>
      <c r="M63" s="12"/>
      <c r="O63" s="191">
        <f t="shared" si="4"/>
        <v>3903.5299999999997</v>
      </c>
    </row>
    <row r="64" spans="1:15">
      <c r="A64" s="16"/>
      <c r="B64" s="15" t="s">
        <v>550</v>
      </c>
      <c r="C64" s="13"/>
      <c r="D64" s="12"/>
      <c r="E64" s="13"/>
      <c r="F64" s="12"/>
      <c r="G64" s="12"/>
      <c r="I64" s="12">
        <v>20</v>
      </c>
      <c r="J64" s="12"/>
      <c r="K64" s="13"/>
      <c r="L64" s="12"/>
      <c r="M64" s="12"/>
      <c r="N64">
        <v>20</v>
      </c>
      <c r="O64" s="190">
        <f t="shared" si="4"/>
        <v>3883.5299999999997</v>
      </c>
    </row>
    <row r="65" spans="1:15">
      <c r="A65" s="10"/>
      <c r="B65" s="15" t="s">
        <v>548</v>
      </c>
      <c r="C65" s="13"/>
      <c r="D65" s="12"/>
      <c r="E65" s="13"/>
      <c r="F65" s="12"/>
      <c r="G65" s="12"/>
      <c r="I65" s="12">
        <v>30</v>
      </c>
      <c r="J65" s="12"/>
      <c r="K65" s="13"/>
      <c r="L65" s="12"/>
      <c r="M65" s="12"/>
      <c r="N65">
        <v>30</v>
      </c>
      <c r="O65" s="190">
        <f t="shared" si="4"/>
        <v>3853.5299999999997</v>
      </c>
    </row>
    <row r="66" spans="1:15">
      <c r="A66" s="10"/>
      <c r="B66" s="15" t="s">
        <v>551</v>
      </c>
      <c r="C66" s="13"/>
      <c r="D66" s="12"/>
      <c r="E66" s="13"/>
      <c r="F66" s="12"/>
      <c r="G66" s="12"/>
      <c r="H66" s="12"/>
      <c r="I66" s="12">
        <v>160</v>
      </c>
      <c r="J66" s="12"/>
      <c r="K66" s="13"/>
      <c r="L66" s="12"/>
      <c r="M66" s="12"/>
      <c r="N66">
        <v>160</v>
      </c>
      <c r="O66" s="191">
        <f t="shared" si="4"/>
        <v>3693.5299999999997</v>
      </c>
    </row>
    <row r="67" spans="1:15">
      <c r="A67" s="16"/>
      <c r="B67" s="15" t="s">
        <v>552</v>
      </c>
      <c r="C67" s="13">
        <v>20</v>
      </c>
      <c r="D67" s="12"/>
      <c r="E67" s="13"/>
      <c r="F67" s="12"/>
      <c r="G67" s="12"/>
      <c r="H67" s="12">
        <v>20</v>
      </c>
      <c r="I67" s="12"/>
      <c r="J67" s="12"/>
      <c r="K67" s="13"/>
      <c r="L67" s="12"/>
      <c r="M67" s="12"/>
      <c r="O67" s="190">
        <f t="shared" si="4"/>
        <v>3713.5299999999997</v>
      </c>
    </row>
    <row r="68" spans="1:15">
      <c r="A68" s="10"/>
      <c r="B68" s="15" t="s">
        <v>553</v>
      </c>
      <c r="C68" s="13">
        <v>28</v>
      </c>
      <c r="D68" s="12"/>
      <c r="E68" s="13"/>
      <c r="F68" s="12"/>
      <c r="G68" s="12"/>
      <c r="H68" s="12">
        <v>28</v>
      </c>
      <c r="I68" s="12"/>
      <c r="J68" s="12"/>
      <c r="K68" s="13"/>
      <c r="L68" s="12"/>
      <c r="M68" s="12"/>
      <c r="O68" s="190">
        <f t="shared" si="4"/>
        <v>3741.5299999999997</v>
      </c>
    </row>
    <row r="69" spans="1:15">
      <c r="A69" s="10"/>
      <c r="B69" s="15" t="s">
        <v>535</v>
      </c>
      <c r="C69" s="12"/>
      <c r="D69" s="12"/>
      <c r="E69" s="12"/>
      <c r="F69" s="12"/>
      <c r="G69" s="12"/>
      <c r="H69" s="13"/>
      <c r="I69">
        <v>6.7</v>
      </c>
      <c r="J69" s="13"/>
      <c r="K69" s="13"/>
      <c r="L69" s="12"/>
      <c r="M69" s="12"/>
      <c r="N69">
        <v>6.7</v>
      </c>
      <c r="O69" s="191">
        <f t="shared" si="4"/>
        <v>3734.83</v>
      </c>
    </row>
    <row r="70" spans="1:15">
      <c r="A70" s="16"/>
      <c r="B70" s="15" t="s">
        <v>528</v>
      </c>
      <c r="C70" s="12"/>
      <c r="D70" s="12"/>
      <c r="E70" s="12"/>
      <c r="F70" s="12"/>
      <c r="G70" s="12"/>
      <c r="H70" s="13"/>
      <c r="I70">
        <v>30</v>
      </c>
      <c r="J70" s="13"/>
      <c r="K70" s="13"/>
      <c r="L70" s="12"/>
      <c r="M70" s="12"/>
      <c r="N70">
        <v>30</v>
      </c>
      <c r="O70" s="190">
        <f t="shared" si="4"/>
        <v>3704.83</v>
      </c>
    </row>
    <row r="71" spans="1:15">
      <c r="A71" s="16"/>
      <c r="B71" s="15" t="s">
        <v>554</v>
      </c>
      <c r="C71" s="12"/>
      <c r="D71" s="12"/>
      <c r="E71" s="12"/>
      <c r="F71" s="12"/>
      <c r="G71" s="12"/>
      <c r="H71" s="13"/>
      <c r="I71">
        <v>150</v>
      </c>
      <c r="J71" s="13"/>
      <c r="K71" s="13"/>
      <c r="L71" s="12"/>
      <c r="M71" s="12"/>
      <c r="N71">
        <v>150</v>
      </c>
      <c r="O71" s="190">
        <f t="shared" si="4"/>
        <v>3554.83</v>
      </c>
    </row>
    <row r="72" spans="1:15">
      <c r="A72" s="16"/>
      <c r="B72" s="15" t="s">
        <v>547</v>
      </c>
      <c r="C72" s="13"/>
      <c r="D72" s="12"/>
      <c r="E72" s="13"/>
      <c r="F72" s="12"/>
      <c r="G72" s="12"/>
      <c r="H72" s="12"/>
      <c r="I72">
        <v>68.400000000000006</v>
      </c>
      <c r="J72" s="12"/>
      <c r="K72" s="13"/>
      <c r="L72" s="12"/>
      <c r="M72" s="12"/>
      <c r="N72">
        <v>68.400000000000006</v>
      </c>
      <c r="O72" s="191">
        <f t="shared" si="4"/>
        <v>3486.43</v>
      </c>
    </row>
    <row r="73" spans="1:15">
      <c r="A73" s="16"/>
      <c r="B73" s="15" t="s">
        <v>547</v>
      </c>
      <c r="C73" s="12"/>
      <c r="D73" s="12"/>
      <c r="E73" s="12"/>
      <c r="F73" s="12"/>
      <c r="G73" s="12"/>
      <c r="H73" s="13"/>
      <c r="I73">
        <v>71.400000000000006</v>
      </c>
      <c r="J73" s="12"/>
      <c r="K73" s="13"/>
      <c r="L73" s="12"/>
      <c r="M73" s="12"/>
      <c r="N73">
        <v>71.400000000000006</v>
      </c>
      <c r="O73" s="190">
        <f t="shared" si="4"/>
        <v>3415.0299999999997</v>
      </c>
    </row>
    <row r="74" spans="1:15">
      <c r="A74" s="16"/>
      <c r="B74" s="15" t="s">
        <v>555</v>
      </c>
      <c r="C74" s="13">
        <v>36</v>
      </c>
      <c r="D74" s="12"/>
      <c r="E74" s="13"/>
      <c r="F74" s="12"/>
      <c r="G74" s="12"/>
      <c r="H74" s="12">
        <v>36</v>
      </c>
      <c r="I74" s="12"/>
      <c r="J74" s="12"/>
      <c r="K74" s="13"/>
      <c r="L74" s="12"/>
      <c r="M74" s="12"/>
      <c r="O74" s="190">
        <f t="shared" si="4"/>
        <v>3451.0299999999997</v>
      </c>
    </row>
    <row r="75" spans="1:15">
      <c r="A75" s="16"/>
      <c r="B75" s="15" t="s">
        <v>530</v>
      </c>
      <c r="C75" s="12"/>
      <c r="D75" s="12"/>
      <c r="E75" s="12"/>
      <c r="F75" s="12"/>
      <c r="G75" s="12"/>
      <c r="H75" s="13"/>
      <c r="I75" s="13">
        <v>150</v>
      </c>
      <c r="J75" s="12"/>
      <c r="K75" s="13"/>
      <c r="L75" s="12"/>
      <c r="M75" s="12"/>
      <c r="N75">
        <v>150</v>
      </c>
      <c r="O75" s="191">
        <f t="shared" si="4"/>
        <v>3301.0299999999997</v>
      </c>
    </row>
    <row r="76" spans="1:15">
      <c r="A76" s="16"/>
      <c r="B76" s="11" t="s">
        <v>556</v>
      </c>
      <c r="C76" s="13"/>
      <c r="D76" s="13"/>
      <c r="E76" s="13"/>
      <c r="F76" s="12"/>
      <c r="G76" s="12"/>
      <c r="H76" s="13"/>
      <c r="I76" s="13">
        <v>7</v>
      </c>
      <c r="J76" s="13"/>
      <c r="K76" s="12"/>
      <c r="L76" s="12"/>
      <c r="M76" s="12"/>
      <c r="N76">
        <v>7</v>
      </c>
      <c r="O76" s="190">
        <f t="shared" si="4"/>
        <v>3294.0299999999997</v>
      </c>
    </row>
    <row r="77" spans="1:15">
      <c r="B77" t="s">
        <v>515</v>
      </c>
      <c r="C77">
        <v>22</v>
      </c>
      <c r="H77">
        <v>22</v>
      </c>
      <c r="O77" s="190">
        <f t="shared" si="4"/>
        <v>3316.0299999999997</v>
      </c>
    </row>
    <row r="78" spans="1:15">
      <c r="B78" t="s">
        <v>544</v>
      </c>
      <c r="C78">
        <v>22</v>
      </c>
      <c r="H78">
        <v>22</v>
      </c>
      <c r="O78" s="191">
        <f t="shared" si="4"/>
        <v>3338.0299999999997</v>
      </c>
    </row>
    <row r="79" spans="1:15">
      <c r="B79" t="s">
        <v>543</v>
      </c>
      <c r="C79">
        <v>20</v>
      </c>
      <c r="H79">
        <v>20</v>
      </c>
      <c r="O79" s="190">
        <f t="shared" si="4"/>
        <v>3358.0299999999997</v>
      </c>
    </row>
    <row r="80" spans="1:15">
      <c r="B80" t="s">
        <v>561</v>
      </c>
      <c r="I80">
        <v>29</v>
      </c>
      <c r="N80">
        <v>29</v>
      </c>
      <c r="O80" s="190">
        <f>O79+C80-I80</f>
        <v>3329.0299999999997</v>
      </c>
    </row>
    <row r="81" spans="1:15">
      <c r="B81" t="s">
        <v>561</v>
      </c>
      <c r="I81">
        <v>29</v>
      </c>
      <c r="N81">
        <v>29</v>
      </c>
      <c r="O81" s="190">
        <f>O80+C81-I81</f>
        <v>3300.0299999999997</v>
      </c>
    </row>
    <row r="82" spans="1:15">
      <c r="B82" t="s">
        <v>557</v>
      </c>
      <c r="C82">
        <v>20</v>
      </c>
      <c r="H82">
        <v>20</v>
      </c>
      <c r="O82" s="190">
        <f>O81+C82-I82</f>
        <v>3320.0299999999997</v>
      </c>
    </row>
    <row r="83" spans="1:15">
      <c r="B83" t="s">
        <v>557</v>
      </c>
      <c r="C83">
        <v>75</v>
      </c>
      <c r="H83">
        <v>75</v>
      </c>
      <c r="O83" s="191">
        <f t="shared" si="4"/>
        <v>3395.0299999999997</v>
      </c>
    </row>
    <row r="84" spans="1:15">
      <c r="B84" t="s">
        <v>532</v>
      </c>
      <c r="C84">
        <v>220</v>
      </c>
      <c r="G84">
        <v>220</v>
      </c>
      <c r="O84" s="190">
        <f t="shared" si="4"/>
        <v>3615.0299999999997</v>
      </c>
    </row>
    <row r="85" spans="1:15">
      <c r="B85" t="s">
        <v>514</v>
      </c>
      <c r="C85">
        <v>75</v>
      </c>
      <c r="H85">
        <v>75</v>
      </c>
      <c r="O85" s="190">
        <f t="shared" si="4"/>
        <v>3690.0299999999997</v>
      </c>
    </row>
    <row r="86" spans="1:15">
      <c r="B86" t="s">
        <v>516</v>
      </c>
      <c r="C86">
        <v>20</v>
      </c>
      <c r="H86">
        <v>20</v>
      </c>
      <c r="O86" s="191">
        <f t="shared" si="4"/>
        <v>3710.0299999999997</v>
      </c>
    </row>
    <row r="87" spans="1:15">
      <c r="B87" t="s">
        <v>544</v>
      </c>
      <c r="C87">
        <v>75</v>
      </c>
      <c r="H87">
        <v>75</v>
      </c>
      <c r="O87" s="190">
        <f t="shared" si="4"/>
        <v>3785.0299999999997</v>
      </c>
    </row>
    <row r="88" spans="1:15">
      <c r="B88" t="s">
        <v>518</v>
      </c>
      <c r="C88">
        <v>72</v>
      </c>
      <c r="H88">
        <v>72</v>
      </c>
      <c r="O88" s="190">
        <f t="shared" si="4"/>
        <v>3857.0299999999997</v>
      </c>
    </row>
    <row r="89" spans="1:15">
      <c r="B89" t="s">
        <v>558</v>
      </c>
      <c r="C89">
        <v>20</v>
      </c>
      <c r="H89">
        <v>20</v>
      </c>
      <c r="O89" s="191">
        <f t="shared" si="4"/>
        <v>3877.0299999999997</v>
      </c>
    </row>
    <row r="90" spans="1:15" ht="19.8" customHeight="1">
      <c r="B90" t="s">
        <v>559</v>
      </c>
      <c r="I90">
        <v>30</v>
      </c>
      <c r="N90">
        <v>30</v>
      </c>
      <c r="O90" s="176">
        <f>O89+C90-I90</f>
        <v>3847.0299999999997</v>
      </c>
    </row>
    <row r="91" spans="1:15" ht="19.8" customHeight="1">
      <c r="A91" s="193">
        <v>44652</v>
      </c>
      <c r="B91" s="185" t="s">
        <v>562</v>
      </c>
      <c r="C91">
        <v>29</v>
      </c>
      <c r="H91">
        <v>29</v>
      </c>
      <c r="O91" s="190">
        <f t="shared" si="4"/>
        <v>3876.0299999999997</v>
      </c>
    </row>
    <row r="92" spans="1:15" ht="19.8" customHeight="1">
      <c r="B92" s="185" t="s">
        <v>563</v>
      </c>
      <c r="C92">
        <v>20</v>
      </c>
      <c r="H92">
        <v>20</v>
      </c>
      <c r="O92" s="190">
        <f t="shared" si="4"/>
        <v>3896.0299999999997</v>
      </c>
    </row>
    <row r="93" spans="1:15" ht="19.8" customHeight="1">
      <c r="B93" s="185" t="s">
        <v>564</v>
      </c>
      <c r="I93">
        <v>29</v>
      </c>
      <c r="N93">
        <v>29</v>
      </c>
      <c r="O93" s="191">
        <f t="shared" si="4"/>
        <v>3867.0299999999997</v>
      </c>
    </row>
    <row r="94" spans="1:15" ht="19.8" customHeight="1">
      <c r="B94" s="185" t="s">
        <v>565</v>
      </c>
      <c r="C94">
        <v>145</v>
      </c>
      <c r="F94">
        <v>145</v>
      </c>
      <c r="O94" s="190">
        <f t="shared" si="4"/>
        <v>4012.0299999999997</v>
      </c>
    </row>
    <row r="95" spans="1:15" ht="19.8" customHeight="1">
      <c r="B95" s="185" t="s">
        <v>566</v>
      </c>
      <c r="C95">
        <v>100</v>
      </c>
      <c r="F95">
        <v>100</v>
      </c>
      <c r="O95" s="190">
        <f t="shared" si="4"/>
        <v>4112.03</v>
      </c>
    </row>
    <row r="96" spans="1:15" ht="19.8" customHeight="1">
      <c r="B96" s="185" t="s">
        <v>557</v>
      </c>
      <c r="C96">
        <v>145</v>
      </c>
      <c r="F96">
        <v>145</v>
      </c>
      <c r="O96" s="191">
        <f t="shared" si="4"/>
        <v>4257.03</v>
      </c>
    </row>
    <row r="97" spans="1:15" ht="19.8" customHeight="1">
      <c r="B97" s="185" t="s">
        <v>567</v>
      </c>
      <c r="C97">
        <v>245</v>
      </c>
      <c r="F97">
        <v>245</v>
      </c>
      <c r="O97" s="176">
        <f t="shared" si="4"/>
        <v>4502.03</v>
      </c>
    </row>
    <row r="98" spans="1:15" ht="19.8" customHeight="1">
      <c r="B98" s="185" t="s">
        <v>568</v>
      </c>
      <c r="C98">
        <v>220</v>
      </c>
      <c r="F98">
        <v>220</v>
      </c>
      <c r="O98" s="190">
        <f t="shared" si="4"/>
        <v>4722.03</v>
      </c>
    </row>
    <row r="99" spans="1:15" ht="19.8" customHeight="1">
      <c r="B99" s="185" t="s">
        <v>568</v>
      </c>
      <c r="C99">
        <v>20</v>
      </c>
      <c r="E99">
        <v>20</v>
      </c>
      <c r="O99" s="190">
        <f t="shared" si="4"/>
        <v>4742.03</v>
      </c>
    </row>
    <row r="100" spans="1:15" ht="19.8" customHeight="1">
      <c r="B100" s="185" t="s">
        <v>569</v>
      </c>
      <c r="C100">
        <v>2245.77</v>
      </c>
      <c r="F100">
        <v>2245.77</v>
      </c>
      <c r="O100" s="191">
        <f t="shared" si="4"/>
        <v>6987.7999999999993</v>
      </c>
    </row>
    <row r="101" spans="1:15" ht="19.8" customHeight="1">
      <c r="B101" s="185" t="s">
        <v>570</v>
      </c>
      <c r="I101">
        <v>484</v>
      </c>
      <c r="L101">
        <v>484</v>
      </c>
      <c r="O101" s="190">
        <f t="shared" si="4"/>
        <v>6503.7999999999993</v>
      </c>
    </row>
    <row r="102" spans="1:15" ht="19.8" customHeight="1">
      <c r="B102" s="185" t="s">
        <v>571</v>
      </c>
      <c r="C102">
        <v>145</v>
      </c>
      <c r="F102">
        <v>145</v>
      </c>
      <c r="O102" s="190">
        <f t="shared" si="4"/>
        <v>6648.7999999999993</v>
      </c>
    </row>
    <row r="103" spans="1:15" ht="19.8" customHeight="1">
      <c r="B103" s="185" t="s">
        <v>572</v>
      </c>
      <c r="I103">
        <v>85</v>
      </c>
      <c r="L103">
        <v>85</v>
      </c>
      <c r="O103" s="190">
        <f t="shared" si="4"/>
        <v>6563.7999999999993</v>
      </c>
    </row>
    <row r="104" spans="1:15" ht="19.8" customHeight="1">
      <c r="B104" s="185" t="s">
        <v>573</v>
      </c>
      <c r="I104">
        <v>450</v>
      </c>
      <c r="L104">
        <v>450</v>
      </c>
      <c r="O104" s="190">
        <f t="shared" si="4"/>
        <v>6113.7999999999993</v>
      </c>
    </row>
    <row r="105" spans="1:15" ht="19.8" customHeight="1">
      <c r="B105" s="185" t="s">
        <v>574</v>
      </c>
      <c r="I105">
        <v>66.599999999999994</v>
      </c>
      <c r="L105">
        <v>66.599999999999994</v>
      </c>
      <c r="O105" s="191">
        <f t="shared" si="4"/>
        <v>6047.1999999999989</v>
      </c>
    </row>
    <row r="106" spans="1:15" ht="19.8" customHeight="1">
      <c r="B106" s="185" t="s">
        <v>575</v>
      </c>
      <c r="I106">
        <v>236.2</v>
      </c>
      <c r="M106">
        <v>236.2</v>
      </c>
      <c r="O106" s="190">
        <f t="shared" si="4"/>
        <v>5810.9999999999991</v>
      </c>
    </row>
    <row r="107" spans="1:15" ht="19.8" customHeight="1">
      <c r="B107" s="185" t="s">
        <v>18</v>
      </c>
      <c r="I107">
        <v>63</v>
      </c>
      <c r="L107">
        <v>63</v>
      </c>
      <c r="O107" s="190">
        <f t="shared" si="4"/>
        <v>5747.9999999999991</v>
      </c>
    </row>
    <row r="108" spans="1:15" ht="19.8" customHeight="1">
      <c r="B108" s="185" t="s">
        <v>18</v>
      </c>
      <c r="I108">
        <v>15</v>
      </c>
      <c r="L108">
        <v>15</v>
      </c>
      <c r="O108" s="190">
        <f t="shared" si="4"/>
        <v>5732.9999999999991</v>
      </c>
    </row>
    <row r="109" spans="1:15" ht="19.8" customHeight="1">
      <c r="A109" s="193">
        <v>44682</v>
      </c>
      <c r="B109" s="185" t="s">
        <v>576</v>
      </c>
      <c r="I109">
        <v>24.37</v>
      </c>
      <c r="L109">
        <v>24.37</v>
      </c>
      <c r="O109" s="190">
        <f t="shared" si="4"/>
        <v>5708.6299999999992</v>
      </c>
    </row>
    <row r="110" spans="1:15" ht="19.8" customHeight="1">
      <c r="B110" s="185" t="s">
        <v>577</v>
      </c>
      <c r="I110">
        <v>236.2</v>
      </c>
      <c r="M110">
        <v>236.2</v>
      </c>
      <c r="O110" s="190">
        <f t="shared" si="4"/>
        <v>5472.4299999999994</v>
      </c>
    </row>
    <row r="111" spans="1:15" ht="19.8" customHeight="1">
      <c r="B111" s="185" t="s">
        <v>578</v>
      </c>
      <c r="I111">
        <v>50</v>
      </c>
      <c r="L111">
        <v>50</v>
      </c>
      <c r="O111" s="191">
        <f t="shared" si="4"/>
        <v>5422.4299999999994</v>
      </c>
    </row>
    <row r="112" spans="1:15" ht="19.8" customHeight="1">
      <c r="B112" s="185" t="s">
        <v>578</v>
      </c>
      <c r="I112">
        <v>50</v>
      </c>
      <c r="L112">
        <v>50</v>
      </c>
      <c r="O112" s="190">
        <f t="shared" si="4"/>
        <v>5372.4299999999994</v>
      </c>
    </row>
    <row r="113" spans="1:15" ht="19.8" customHeight="1">
      <c r="B113" s="185" t="s">
        <v>579</v>
      </c>
      <c r="I113">
        <v>1036</v>
      </c>
      <c r="L113">
        <v>1036</v>
      </c>
      <c r="O113" s="190">
        <f t="shared" si="4"/>
        <v>4336.4299999999994</v>
      </c>
    </row>
    <row r="114" spans="1:15" ht="19.8" customHeight="1">
      <c r="B114" s="185" t="s">
        <v>580</v>
      </c>
      <c r="I114">
        <v>180</v>
      </c>
      <c r="L114">
        <v>180</v>
      </c>
      <c r="O114" s="190">
        <f t="shared" si="4"/>
        <v>4156.4299999999994</v>
      </c>
    </row>
    <row r="115" spans="1:15" ht="19.8" customHeight="1">
      <c r="B115" s="185" t="s">
        <v>581</v>
      </c>
      <c r="I115">
        <v>300</v>
      </c>
      <c r="L115">
        <v>300</v>
      </c>
      <c r="O115" s="190">
        <f t="shared" si="4"/>
        <v>3856.4299999999994</v>
      </c>
    </row>
    <row r="116" spans="1:15" ht="19.8" customHeight="1">
      <c r="B116" s="185" t="s">
        <v>574</v>
      </c>
      <c r="I116">
        <v>24.6</v>
      </c>
      <c r="L116">
        <v>24.6</v>
      </c>
      <c r="O116" s="191">
        <f t="shared" si="4"/>
        <v>3831.8299999999995</v>
      </c>
    </row>
    <row r="117" spans="1:15" ht="19.8" customHeight="1">
      <c r="A117" s="193">
        <v>44713</v>
      </c>
      <c r="B117" s="185" t="s">
        <v>582</v>
      </c>
      <c r="C117">
        <v>200</v>
      </c>
      <c r="H117">
        <v>200</v>
      </c>
      <c r="O117" s="190">
        <f t="shared" si="4"/>
        <v>4031.8299999999995</v>
      </c>
    </row>
    <row r="118" spans="1:15" ht="19.8" customHeight="1">
      <c r="B118" s="185" t="s">
        <v>583</v>
      </c>
      <c r="C118">
        <v>75</v>
      </c>
      <c r="H118">
        <v>75</v>
      </c>
      <c r="O118" s="190">
        <f t="shared" si="4"/>
        <v>4106.83</v>
      </c>
    </row>
    <row r="119" spans="1:15" ht="19.8" customHeight="1">
      <c r="B119" s="185" t="s">
        <v>584</v>
      </c>
      <c r="C119">
        <v>20</v>
      </c>
      <c r="E119">
        <v>20</v>
      </c>
      <c r="O119" s="190">
        <f t="shared" si="4"/>
        <v>4126.83</v>
      </c>
    </row>
    <row r="120" spans="1:15" ht="19.8" customHeight="1">
      <c r="B120" s="185" t="s">
        <v>585</v>
      </c>
      <c r="C120">
        <v>30</v>
      </c>
      <c r="H120">
        <v>30</v>
      </c>
      <c r="O120" s="190">
        <f t="shared" si="4"/>
        <v>4156.83</v>
      </c>
    </row>
    <row r="121" spans="1:15" ht="19.8" customHeight="1">
      <c r="B121" s="185" t="s">
        <v>586</v>
      </c>
      <c r="C121">
        <v>750</v>
      </c>
      <c r="D121">
        <v>750</v>
      </c>
      <c r="O121" s="191">
        <f t="shared" si="4"/>
        <v>4906.83</v>
      </c>
    </row>
    <row r="122" spans="1:15" ht="19.8" customHeight="1">
      <c r="B122" s="185" t="s">
        <v>587</v>
      </c>
      <c r="C122">
        <v>30</v>
      </c>
      <c r="H122">
        <v>30</v>
      </c>
      <c r="O122" s="190">
        <f t="shared" si="4"/>
        <v>4936.83</v>
      </c>
    </row>
    <row r="123" spans="1:15" ht="19.8" customHeight="1">
      <c r="B123" s="185" t="s">
        <v>588</v>
      </c>
      <c r="C123">
        <v>20</v>
      </c>
      <c r="H123">
        <v>20</v>
      </c>
      <c r="O123" s="190">
        <f t="shared" si="4"/>
        <v>4956.83</v>
      </c>
    </row>
    <row r="124" spans="1:15" ht="19.8" customHeight="1">
      <c r="B124" s="185" t="s">
        <v>589</v>
      </c>
      <c r="I124">
        <v>15</v>
      </c>
      <c r="N124">
        <v>15</v>
      </c>
      <c r="O124" s="190">
        <f t="shared" ref="O124:O157" si="5">O123+C124-I124</f>
        <v>4941.83</v>
      </c>
    </row>
    <row r="125" spans="1:15" ht="19.8" customHeight="1">
      <c r="B125" s="185" t="s">
        <v>515</v>
      </c>
      <c r="C125">
        <v>30</v>
      </c>
      <c r="H125">
        <v>30</v>
      </c>
      <c r="O125" s="190">
        <f t="shared" si="5"/>
        <v>4971.83</v>
      </c>
    </row>
    <row r="126" spans="1:15" ht="19.8" customHeight="1">
      <c r="B126" s="185" t="s">
        <v>590</v>
      </c>
      <c r="C126">
        <v>20</v>
      </c>
      <c r="H126">
        <v>20</v>
      </c>
      <c r="O126" s="191">
        <f t="shared" si="5"/>
        <v>4991.83</v>
      </c>
    </row>
    <row r="127" spans="1:15" ht="19.8" customHeight="1">
      <c r="B127" s="185" t="s">
        <v>591</v>
      </c>
      <c r="C127">
        <v>20</v>
      </c>
      <c r="H127">
        <v>20</v>
      </c>
      <c r="O127" s="190">
        <f t="shared" si="5"/>
        <v>5011.83</v>
      </c>
    </row>
    <row r="128" spans="1:15" ht="19.8" customHeight="1">
      <c r="A128" s="193">
        <v>44743</v>
      </c>
      <c r="B128" s="185" t="s">
        <v>592</v>
      </c>
      <c r="C128">
        <v>20</v>
      </c>
      <c r="H128">
        <v>20</v>
      </c>
      <c r="O128" s="190">
        <f t="shared" si="5"/>
        <v>5031.83</v>
      </c>
    </row>
    <row r="129" spans="1:16" ht="19.8" customHeight="1">
      <c r="B129" s="185" t="s">
        <v>593</v>
      </c>
      <c r="C129">
        <v>30</v>
      </c>
      <c r="H129">
        <v>30</v>
      </c>
      <c r="O129" s="190">
        <f t="shared" si="5"/>
        <v>5061.83</v>
      </c>
    </row>
    <row r="130" spans="1:16" ht="19.8" customHeight="1">
      <c r="B130" s="185" t="s">
        <v>594</v>
      </c>
      <c r="C130">
        <v>10</v>
      </c>
      <c r="D130">
        <v>10</v>
      </c>
      <c r="O130" s="190">
        <f t="shared" si="5"/>
        <v>5071.83</v>
      </c>
    </row>
    <row r="131" spans="1:16" ht="19.8" customHeight="1">
      <c r="B131" s="185" t="s">
        <v>110</v>
      </c>
      <c r="C131">
        <v>396.04</v>
      </c>
      <c r="H131">
        <v>396.04</v>
      </c>
      <c r="O131" s="191">
        <f t="shared" si="5"/>
        <v>5467.87</v>
      </c>
    </row>
    <row r="132" spans="1:16" ht="19.8" customHeight="1">
      <c r="B132" s="185" t="s">
        <v>595</v>
      </c>
      <c r="C132">
        <v>30</v>
      </c>
      <c r="H132">
        <v>30</v>
      </c>
      <c r="O132" s="190">
        <f t="shared" si="5"/>
        <v>5497.87</v>
      </c>
    </row>
    <row r="133" spans="1:16" ht="19.8" customHeight="1">
      <c r="B133" s="185" t="s">
        <v>596</v>
      </c>
      <c r="C133">
        <v>40</v>
      </c>
      <c r="H133">
        <v>40</v>
      </c>
      <c r="O133" s="190">
        <f t="shared" si="5"/>
        <v>5537.87</v>
      </c>
    </row>
    <row r="134" spans="1:16" ht="19.8" customHeight="1">
      <c r="A134" s="193">
        <v>44774</v>
      </c>
      <c r="B134" s="185" t="s">
        <v>597</v>
      </c>
      <c r="I134">
        <v>80</v>
      </c>
      <c r="N134">
        <v>80</v>
      </c>
      <c r="O134" s="190">
        <f t="shared" si="5"/>
        <v>5457.87</v>
      </c>
      <c r="P134" t="s">
        <v>614</v>
      </c>
    </row>
    <row r="135" spans="1:16" ht="19.8" customHeight="1">
      <c r="B135" s="185" t="s">
        <v>594</v>
      </c>
      <c r="C135">
        <v>30</v>
      </c>
      <c r="D135">
        <v>30</v>
      </c>
      <c r="O135" s="191">
        <f t="shared" si="5"/>
        <v>5487.87</v>
      </c>
    </row>
    <row r="136" spans="1:16">
      <c r="B136" s="185" t="s">
        <v>594</v>
      </c>
      <c r="C136">
        <v>10</v>
      </c>
      <c r="D136">
        <v>10</v>
      </c>
      <c r="O136" s="190">
        <f t="shared" si="5"/>
        <v>5497.87</v>
      </c>
      <c r="P136" t="s">
        <v>614</v>
      </c>
    </row>
    <row r="137" spans="1:16">
      <c r="A137" s="193">
        <v>44805</v>
      </c>
      <c r="B137" s="185" t="s">
        <v>598</v>
      </c>
      <c r="C137">
        <v>40</v>
      </c>
      <c r="H137">
        <v>40</v>
      </c>
      <c r="O137" s="190">
        <f t="shared" si="5"/>
        <v>5537.87</v>
      </c>
    </row>
    <row r="138" spans="1:16">
      <c r="B138" s="185" t="s">
        <v>599</v>
      </c>
      <c r="I138">
        <v>168.6</v>
      </c>
      <c r="N138">
        <v>168.6</v>
      </c>
      <c r="O138" s="190">
        <f t="shared" si="5"/>
        <v>5369.2699999999995</v>
      </c>
    </row>
    <row r="139" spans="1:16">
      <c r="B139" s="185" t="s">
        <v>600</v>
      </c>
      <c r="C139">
        <v>20</v>
      </c>
      <c r="H139">
        <v>20</v>
      </c>
      <c r="O139" s="191">
        <f t="shared" si="5"/>
        <v>5389.2699999999995</v>
      </c>
    </row>
    <row r="140" spans="1:16">
      <c r="B140" s="185" t="s">
        <v>601</v>
      </c>
      <c r="C140">
        <v>40</v>
      </c>
      <c r="H140">
        <v>40</v>
      </c>
      <c r="O140" s="190">
        <f t="shared" si="5"/>
        <v>5429.2699999999995</v>
      </c>
      <c r="P140" t="s">
        <v>614</v>
      </c>
    </row>
    <row r="141" spans="1:16">
      <c r="B141" s="185" t="s">
        <v>602</v>
      </c>
      <c r="I141">
        <v>50</v>
      </c>
      <c r="N141">
        <v>50</v>
      </c>
      <c r="O141" s="190">
        <f t="shared" si="5"/>
        <v>5379.2699999999995</v>
      </c>
    </row>
    <row r="142" spans="1:16">
      <c r="B142" s="185" t="s">
        <v>603</v>
      </c>
      <c r="I142">
        <v>130</v>
      </c>
      <c r="N142">
        <v>130</v>
      </c>
      <c r="O142" s="190">
        <f t="shared" si="5"/>
        <v>5249.2699999999995</v>
      </c>
    </row>
    <row r="143" spans="1:16">
      <c r="B143" s="185" t="s">
        <v>604</v>
      </c>
      <c r="C143">
        <v>45</v>
      </c>
      <c r="H143">
        <v>45</v>
      </c>
      <c r="O143" s="191">
        <f t="shared" si="5"/>
        <v>5294.2699999999995</v>
      </c>
    </row>
    <row r="144" spans="1:16">
      <c r="B144" s="185" t="s">
        <v>615</v>
      </c>
      <c r="C144">
        <v>55</v>
      </c>
      <c r="H144">
        <v>55</v>
      </c>
      <c r="O144" s="190">
        <f t="shared" si="5"/>
        <v>5349.2699999999995</v>
      </c>
    </row>
    <row r="145" spans="2:16">
      <c r="B145" s="185" t="s">
        <v>543</v>
      </c>
      <c r="C145">
        <v>40</v>
      </c>
      <c r="H145">
        <v>40</v>
      </c>
      <c r="O145" s="190">
        <f t="shared" si="5"/>
        <v>5389.2699999999995</v>
      </c>
    </row>
    <row r="146" spans="2:16" ht="17.399999999999999" customHeight="1">
      <c r="B146" s="185" t="s">
        <v>605</v>
      </c>
      <c r="C146">
        <v>40</v>
      </c>
      <c r="H146">
        <v>40</v>
      </c>
      <c r="O146" s="190">
        <f t="shared" si="5"/>
        <v>5429.2699999999995</v>
      </c>
      <c r="P146" t="s">
        <v>614</v>
      </c>
    </row>
    <row r="147" spans="2:16">
      <c r="B147" s="185" t="s">
        <v>606</v>
      </c>
      <c r="I147">
        <v>53.94</v>
      </c>
      <c r="N147">
        <v>53.94</v>
      </c>
      <c r="O147" s="191">
        <f t="shared" si="5"/>
        <v>5375.33</v>
      </c>
    </row>
    <row r="148" spans="2:16">
      <c r="B148" s="185" t="s">
        <v>607</v>
      </c>
      <c r="C148">
        <v>55</v>
      </c>
      <c r="H148">
        <v>55</v>
      </c>
      <c r="O148" s="190">
        <f t="shared" si="5"/>
        <v>5430.33</v>
      </c>
    </row>
    <row r="149" spans="2:16">
      <c r="B149" s="185" t="s">
        <v>608</v>
      </c>
      <c r="C149">
        <v>90</v>
      </c>
      <c r="H149">
        <v>90</v>
      </c>
      <c r="O149" s="190">
        <f t="shared" si="5"/>
        <v>5520.33</v>
      </c>
      <c r="P149" t="s">
        <v>614</v>
      </c>
    </row>
    <row r="150" spans="2:16">
      <c r="B150" s="185" t="s">
        <v>609</v>
      </c>
      <c r="C150">
        <v>45</v>
      </c>
      <c r="H150">
        <v>45</v>
      </c>
      <c r="O150" s="190">
        <f t="shared" si="5"/>
        <v>5565.33</v>
      </c>
    </row>
    <row r="151" spans="2:16">
      <c r="B151" s="185" t="s">
        <v>95</v>
      </c>
      <c r="I151">
        <v>525</v>
      </c>
      <c r="J151">
        <v>525</v>
      </c>
      <c r="O151" s="191">
        <f t="shared" si="5"/>
        <v>5040.33</v>
      </c>
    </row>
    <row r="152" spans="2:16">
      <c r="B152" s="185" t="s">
        <v>610</v>
      </c>
      <c r="C152">
        <v>40</v>
      </c>
      <c r="H152">
        <v>40</v>
      </c>
      <c r="O152" s="190">
        <f t="shared" si="5"/>
        <v>5080.33</v>
      </c>
    </row>
    <row r="153" spans="2:16">
      <c r="B153" s="185" t="s">
        <v>611</v>
      </c>
      <c r="C153">
        <v>100</v>
      </c>
      <c r="H153">
        <v>100</v>
      </c>
      <c r="O153" s="190">
        <f t="shared" si="5"/>
        <v>5180.33</v>
      </c>
    </row>
    <row r="154" spans="2:16">
      <c r="B154" s="185" t="s">
        <v>612</v>
      </c>
      <c r="C154">
        <v>50</v>
      </c>
      <c r="H154">
        <v>50</v>
      </c>
      <c r="O154" s="190">
        <f t="shared" si="5"/>
        <v>5230.33</v>
      </c>
      <c r="P154" t="s">
        <v>614</v>
      </c>
    </row>
    <row r="155" spans="2:16">
      <c r="B155" s="185" t="s">
        <v>613</v>
      </c>
      <c r="I155">
        <v>470</v>
      </c>
      <c r="K155">
        <v>470</v>
      </c>
      <c r="O155" s="191">
        <f t="shared" si="5"/>
        <v>4760.33</v>
      </c>
    </row>
    <row r="156" spans="2:16">
      <c r="B156" s="185" t="s">
        <v>114</v>
      </c>
      <c r="I156">
        <v>346.66</v>
      </c>
      <c r="J156">
        <v>346.66</v>
      </c>
      <c r="O156" s="190">
        <f t="shared" si="5"/>
        <v>4413.67</v>
      </c>
    </row>
    <row r="157" spans="2:16">
      <c r="B157" s="185" t="s">
        <v>110</v>
      </c>
      <c r="C157">
        <v>407.51</v>
      </c>
      <c r="H157">
        <v>407.51</v>
      </c>
      <c r="O157" s="190">
        <f t="shared" si="5"/>
        <v>4821.18</v>
      </c>
    </row>
    <row r="158" spans="2:16">
      <c r="B158" s="185"/>
      <c r="O158" s="176"/>
    </row>
    <row r="159" spans="2:16" s="185" customFormat="1">
      <c r="O159" s="191"/>
    </row>
    <row r="160" spans="2:16">
      <c r="C160" s="195">
        <f>SUM(C3:C159)</f>
        <v>9303.33</v>
      </c>
      <c r="D160" s="195">
        <f>SUM(D3:D159)</f>
        <v>800</v>
      </c>
      <c r="E160" s="195">
        <f t="shared" ref="E160:N160" si="6">SUM(E3:E159)</f>
        <v>400</v>
      </c>
      <c r="F160" s="195">
        <f t="shared" si="6"/>
        <v>3245.77</v>
      </c>
      <c r="G160" s="195">
        <f t="shared" si="6"/>
        <v>220</v>
      </c>
      <c r="H160" s="195">
        <f t="shared" si="6"/>
        <v>4637.5600000000004</v>
      </c>
      <c r="I160" s="195">
        <f>SUM(I3:I159)</f>
        <v>8259.4</v>
      </c>
      <c r="J160" s="195">
        <f>SUM(J3:J159)</f>
        <v>1718.3200000000002</v>
      </c>
      <c r="K160" s="195">
        <f t="shared" si="6"/>
        <v>685.72</v>
      </c>
      <c r="L160" s="195">
        <f t="shared" si="6"/>
        <v>3152.5699999999997</v>
      </c>
      <c r="M160" s="195">
        <f t="shared" si="6"/>
        <v>472.4</v>
      </c>
      <c r="N160" s="195">
        <f t="shared" si="6"/>
        <v>2230.39</v>
      </c>
    </row>
    <row r="161" spans="3:14">
      <c r="C161" s="195" t="s">
        <v>630</v>
      </c>
      <c r="D161" s="195" t="s">
        <v>456</v>
      </c>
      <c r="E161" s="195" t="s">
        <v>52</v>
      </c>
      <c r="F161" s="195" t="s">
        <v>501</v>
      </c>
      <c r="G161" s="195" t="s">
        <v>631</v>
      </c>
      <c r="H161" s="196" t="s">
        <v>632</v>
      </c>
      <c r="I161" s="195" t="s">
        <v>630</v>
      </c>
      <c r="J161" s="195" t="s">
        <v>634</v>
      </c>
      <c r="K161" s="195" t="s">
        <v>633</v>
      </c>
      <c r="L161" s="195" t="s">
        <v>501</v>
      </c>
      <c r="M161" s="195" t="s">
        <v>635</v>
      </c>
      <c r="N161" s="196" t="s">
        <v>632</v>
      </c>
    </row>
  </sheetData>
  <printOptions headings="1" gridLines="1"/>
  <pageMargins left="0.70866141732283472" right="0.70866141732283472" top="0.74803149606299213" bottom="0.74803149606299213" header="0.31496062992125984" footer="0.31496062992125984"/>
  <pageSetup paperSize="9" scale="67" fitToHeight="5" orientation="landscape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33C7F-EFFE-4CEF-9B0B-85F2B399F970}">
  <dimension ref="A1:G26"/>
  <sheetViews>
    <sheetView topLeftCell="A6" workbookViewId="0">
      <selection activeCell="A6" sqref="A6:G27"/>
    </sheetView>
  </sheetViews>
  <sheetFormatPr defaultRowHeight="14.4"/>
  <cols>
    <col min="1" max="1" width="26.109375" customWidth="1"/>
    <col min="2" max="2" width="11.33203125" customWidth="1"/>
  </cols>
  <sheetData>
    <row r="1" spans="1:7" ht="18">
      <c r="A1" s="187" t="s">
        <v>500</v>
      </c>
    </row>
    <row r="5" spans="1:7">
      <c r="A5" t="s">
        <v>487</v>
      </c>
      <c r="B5">
        <v>3454</v>
      </c>
    </row>
    <row r="6" spans="1:7">
      <c r="A6" t="s">
        <v>488</v>
      </c>
      <c r="B6">
        <v>6063</v>
      </c>
    </row>
    <row r="7" spans="1:7">
      <c r="A7" t="s">
        <v>489</v>
      </c>
      <c r="B7">
        <v>5741</v>
      </c>
    </row>
    <row r="8" spans="1:7">
      <c r="A8" t="s">
        <v>490</v>
      </c>
      <c r="B8" s="13">
        <v>3777</v>
      </c>
    </row>
    <row r="9" spans="1:7">
      <c r="A9" t="s">
        <v>494</v>
      </c>
    </row>
    <row r="10" spans="1:7">
      <c r="A10" t="s">
        <v>491</v>
      </c>
      <c r="B10">
        <v>500</v>
      </c>
    </row>
    <row r="11" spans="1:7">
      <c r="A11" t="s">
        <v>492</v>
      </c>
      <c r="B11">
        <v>346</v>
      </c>
    </row>
    <row r="12" spans="1:7">
      <c r="A12" t="s">
        <v>493</v>
      </c>
      <c r="B12" s="182">
        <v>2930</v>
      </c>
    </row>
    <row r="14" spans="1:7">
      <c r="A14" s="11"/>
      <c r="B14" s="12" t="s">
        <v>475</v>
      </c>
      <c r="C14" s="12" t="s">
        <v>476</v>
      </c>
      <c r="D14" s="12" t="s">
        <v>477</v>
      </c>
      <c r="E14" s="12"/>
      <c r="F14" s="175" t="s">
        <v>495</v>
      </c>
      <c r="G14" s="12"/>
    </row>
    <row r="15" spans="1:7">
      <c r="A15" s="11" t="s">
        <v>474</v>
      </c>
      <c r="B15" s="12">
        <v>4125</v>
      </c>
      <c r="C15" s="12">
        <v>3230</v>
      </c>
      <c r="D15" s="183">
        <f>B15-C15</f>
        <v>895</v>
      </c>
      <c r="E15" s="12"/>
      <c r="F15" s="175" t="s">
        <v>478</v>
      </c>
      <c r="G15" s="183">
        <v>1350</v>
      </c>
    </row>
    <row r="16" spans="1:7">
      <c r="A16" s="1" t="s">
        <v>456</v>
      </c>
      <c r="B16" s="1">
        <v>125</v>
      </c>
      <c r="C16" s="1"/>
      <c r="D16" s="184">
        <v>125</v>
      </c>
      <c r="E16" s="12"/>
      <c r="F16" s="175"/>
      <c r="G16" s="12"/>
    </row>
    <row r="17" spans="1:7">
      <c r="A17" s="11" t="s">
        <v>479</v>
      </c>
      <c r="B17" s="12">
        <v>257</v>
      </c>
      <c r="C17" s="12">
        <v>49</v>
      </c>
      <c r="D17" s="183">
        <f>B17-C17</f>
        <v>208</v>
      </c>
      <c r="E17" s="12"/>
      <c r="F17" s="175"/>
      <c r="G17" s="12"/>
    </row>
    <row r="18" spans="1:7">
      <c r="A18" s="11" t="s">
        <v>480</v>
      </c>
      <c r="B18" s="12">
        <v>1211</v>
      </c>
      <c r="C18" s="12">
        <v>353</v>
      </c>
      <c r="D18" s="183">
        <f>B18-C18</f>
        <v>858</v>
      </c>
      <c r="E18" s="12"/>
      <c r="F18" s="175"/>
      <c r="G18" s="12"/>
    </row>
    <row r="19" spans="1:7">
      <c r="A19" s="11" t="s">
        <v>52</v>
      </c>
      <c r="B19" s="12">
        <v>480</v>
      </c>
      <c r="C19" s="12">
        <v>0</v>
      </c>
      <c r="D19" s="183">
        <f>B19-C19</f>
        <v>480</v>
      </c>
      <c r="E19" s="12"/>
      <c r="F19" s="175"/>
      <c r="G19" s="12"/>
    </row>
    <row r="21" spans="1:7">
      <c r="A21" s="185" t="s">
        <v>496</v>
      </c>
    </row>
    <row r="22" spans="1:7">
      <c r="A22" s="186" t="s">
        <v>18</v>
      </c>
      <c r="B22" s="182">
        <v>500</v>
      </c>
    </row>
    <row r="23" spans="1:7">
      <c r="A23" s="186" t="s">
        <v>497</v>
      </c>
      <c r="B23" s="182">
        <v>346</v>
      </c>
    </row>
    <row r="24" spans="1:7">
      <c r="A24" s="186" t="s">
        <v>498</v>
      </c>
      <c r="B24" s="182">
        <v>194</v>
      </c>
    </row>
    <row r="25" spans="1:7">
      <c r="A25" s="186" t="s">
        <v>134</v>
      </c>
      <c r="B25" s="182">
        <v>85</v>
      </c>
    </row>
    <row r="26" spans="1:7">
      <c r="A26" s="186" t="s">
        <v>499</v>
      </c>
      <c r="B26" s="182">
        <v>215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Y144"/>
  <sheetViews>
    <sheetView showGridLines="0" workbookViewId="0">
      <pane xSplit="1" ySplit="2" topLeftCell="B122" activePane="bottomRight" state="frozen"/>
      <selection pane="topRight"/>
      <selection pane="bottomLeft"/>
      <selection pane="bottomRight" activeCell="D26" sqref="D26"/>
    </sheetView>
  </sheetViews>
  <sheetFormatPr defaultColWidth="16.21875" defaultRowHeight="14.7" customHeight="1"/>
  <cols>
    <col min="1" max="1" width="16.21875" style="1" customWidth="1"/>
    <col min="2" max="8" width="13.5546875" style="1" customWidth="1"/>
    <col min="9" max="9" width="13.5546875" style="176" customWidth="1"/>
    <col min="10" max="10" width="12.77734375" style="1" customWidth="1"/>
    <col min="11" max="11" width="11.44140625" style="1" customWidth="1"/>
    <col min="12" max="12" width="16.21875" style="1" customWidth="1"/>
    <col min="13" max="13" width="10.44140625" style="1" customWidth="1"/>
    <col min="14" max="14" width="11.88671875" style="1" customWidth="1"/>
    <col min="15" max="259" width="16.21875" style="1" customWidth="1"/>
  </cols>
  <sheetData>
    <row r="1" spans="1:17" ht="16.2" customHeight="1">
      <c r="A1" s="229" t="s">
        <v>0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</row>
    <row r="2" spans="1:17" ht="14.7" customHeight="1">
      <c r="A2" s="2"/>
      <c r="B2" s="2"/>
      <c r="C2" s="2"/>
      <c r="D2" s="2"/>
      <c r="E2" s="2"/>
      <c r="F2" s="2"/>
      <c r="G2" s="2"/>
      <c r="H2" s="2"/>
      <c r="I2" s="173"/>
      <c r="J2" s="2"/>
      <c r="K2" s="2"/>
      <c r="L2" s="2"/>
      <c r="M2" s="2"/>
      <c r="N2" s="2"/>
      <c r="O2" s="2"/>
      <c r="P2" s="2"/>
      <c r="Q2" s="2"/>
    </row>
    <row r="3" spans="1:17" ht="27" customHeight="1">
      <c r="A3" s="3" t="s">
        <v>1</v>
      </c>
      <c r="B3" s="4" t="s">
        <v>2</v>
      </c>
      <c r="C3" s="5" t="s">
        <v>3</v>
      </c>
      <c r="D3" s="6" t="s">
        <v>4</v>
      </c>
      <c r="E3" s="5" t="s">
        <v>52</v>
      </c>
      <c r="F3" s="6" t="s">
        <v>481</v>
      </c>
      <c r="G3" s="7" t="s">
        <v>482</v>
      </c>
      <c r="H3" s="7" t="s">
        <v>484</v>
      </c>
      <c r="I3" s="174" t="s">
        <v>6</v>
      </c>
      <c r="J3" s="5" t="s">
        <v>7</v>
      </c>
      <c r="K3" s="5" t="s">
        <v>485</v>
      </c>
      <c r="L3" s="6" t="s">
        <v>481</v>
      </c>
      <c r="M3" s="7" t="s">
        <v>482</v>
      </c>
      <c r="N3" s="7" t="s">
        <v>484</v>
      </c>
      <c r="O3" s="5" t="s">
        <v>9</v>
      </c>
      <c r="P3" s="8"/>
      <c r="Q3" s="9"/>
    </row>
    <row r="4" spans="1:17" ht="14.7" customHeight="1">
      <c r="A4" s="16"/>
      <c r="B4" s="15" t="s">
        <v>473</v>
      </c>
      <c r="C4" s="12"/>
      <c r="D4" s="12"/>
      <c r="E4" s="12"/>
      <c r="F4" s="12"/>
      <c r="G4" s="12"/>
      <c r="H4" s="12"/>
      <c r="I4" s="175"/>
      <c r="J4" s="12"/>
      <c r="K4" s="12"/>
      <c r="L4" s="12"/>
      <c r="M4" s="12"/>
      <c r="N4" s="12"/>
      <c r="O4" s="13">
        <v>3454.83</v>
      </c>
      <c r="P4" s="14"/>
      <c r="Q4" s="14"/>
    </row>
    <row r="5" spans="1:17" ht="14.4" customHeight="1">
      <c r="A5" s="16"/>
      <c r="B5" s="15" t="s">
        <v>53</v>
      </c>
      <c r="C5" s="13">
        <v>15</v>
      </c>
      <c r="D5" s="12"/>
      <c r="E5" s="13">
        <v>15</v>
      </c>
      <c r="F5" s="12"/>
      <c r="G5" s="12"/>
      <c r="H5" s="12"/>
      <c r="I5" s="175"/>
      <c r="J5" s="12"/>
      <c r="K5" s="12"/>
      <c r="L5" s="12"/>
      <c r="M5" s="12"/>
      <c r="N5" s="12"/>
      <c r="O5" s="13">
        <f t="shared" ref="O5:O68" si="0">O4+C5-I5</f>
        <v>3469.83</v>
      </c>
      <c r="P5" s="12"/>
      <c r="Q5" s="12"/>
    </row>
    <row r="6" spans="1:17" ht="14.4" customHeight="1">
      <c r="A6" s="16"/>
      <c r="B6" s="15" t="s">
        <v>18</v>
      </c>
      <c r="C6" s="12"/>
      <c r="D6" s="12"/>
      <c r="E6" s="12"/>
      <c r="F6" s="12"/>
      <c r="G6" s="12"/>
      <c r="H6" s="12"/>
      <c r="I6" s="175">
        <v>30</v>
      </c>
      <c r="J6" s="12"/>
      <c r="K6" s="12"/>
      <c r="L6" s="12"/>
      <c r="M6" s="12"/>
      <c r="N6" s="12">
        <v>30</v>
      </c>
      <c r="O6" s="13">
        <f t="shared" si="0"/>
        <v>3439.83</v>
      </c>
      <c r="P6" s="12"/>
      <c r="Q6" s="12"/>
    </row>
    <row r="7" spans="1:17" ht="14.4" customHeight="1">
      <c r="A7" s="16"/>
      <c r="B7" s="15" t="s">
        <v>54</v>
      </c>
      <c r="C7" s="13">
        <v>22</v>
      </c>
      <c r="D7" s="12"/>
      <c r="E7" s="12"/>
      <c r="G7" s="12"/>
      <c r="H7" s="13">
        <v>22</v>
      </c>
      <c r="I7" s="175"/>
      <c r="J7" s="12"/>
      <c r="K7" s="12"/>
      <c r="L7" s="12"/>
      <c r="M7" s="12"/>
      <c r="N7" s="12"/>
      <c r="O7" s="13">
        <f t="shared" si="0"/>
        <v>3461.83</v>
      </c>
      <c r="P7" s="12"/>
      <c r="Q7" s="12"/>
    </row>
    <row r="8" spans="1:17" ht="14.4" customHeight="1">
      <c r="A8" s="16"/>
      <c r="B8" s="15" t="s">
        <v>55</v>
      </c>
      <c r="C8" s="13">
        <v>15</v>
      </c>
      <c r="D8" s="12"/>
      <c r="E8" s="13">
        <v>15</v>
      </c>
      <c r="G8" s="12"/>
      <c r="H8" s="12"/>
      <c r="I8" s="175"/>
      <c r="J8" s="12"/>
      <c r="K8" s="12"/>
      <c r="L8" s="12"/>
      <c r="M8" s="12"/>
      <c r="N8" s="12"/>
      <c r="O8" s="13">
        <f t="shared" si="0"/>
        <v>3476.83</v>
      </c>
      <c r="P8" s="12"/>
      <c r="Q8" s="12"/>
    </row>
    <row r="9" spans="1:17" ht="14.4" customHeight="1">
      <c r="A9" s="21">
        <v>44105</v>
      </c>
      <c r="B9" s="15" t="s">
        <v>56</v>
      </c>
      <c r="C9" s="12"/>
      <c r="D9" s="12"/>
      <c r="E9" s="12"/>
      <c r="G9" s="12"/>
      <c r="H9" s="12"/>
      <c r="I9" s="175">
        <v>28.78</v>
      </c>
      <c r="J9" s="13">
        <v>28.78</v>
      </c>
      <c r="K9" s="12"/>
      <c r="L9" s="12"/>
      <c r="M9" s="12"/>
      <c r="N9" s="12"/>
      <c r="O9" s="13">
        <f t="shared" si="0"/>
        <v>3448.0499999999997</v>
      </c>
      <c r="P9" s="12"/>
      <c r="Q9" s="12"/>
    </row>
    <row r="10" spans="1:17" ht="14.4" customHeight="1">
      <c r="A10" s="16"/>
      <c r="B10" s="15" t="s">
        <v>57</v>
      </c>
      <c r="C10" s="13">
        <v>15</v>
      </c>
      <c r="D10" s="12"/>
      <c r="E10" s="13">
        <v>15</v>
      </c>
      <c r="G10" s="12"/>
      <c r="H10" s="12"/>
      <c r="I10" s="175"/>
      <c r="J10" s="12"/>
      <c r="K10" s="12"/>
      <c r="L10" s="12"/>
      <c r="M10" s="12"/>
      <c r="N10" s="12"/>
      <c r="O10" s="13">
        <f t="shared" si="0"/>
        <v>3463.0499999999997</v>
      </c>
      <c r="P10" s="12"/>
      <c r="Q10" s="12"/>
    </row>
    <row r="11" spans="1:17" ht="14.4" customHeight="1">
      <c r="A11" s="16"/>
      <c r="B11" s="15" t="s">
        <v>58</v>
      </c>
      <c r="C11" s="13">
        <v>25</v>
      </c>
      <c r="D11" s="12"/>
      <c r="E11" s="12"/>
      <c r="G11" s="12"/>
      <c r="H11" s="13">
        <v>25</v>
      </c>
      <c r="I11" s="175"/>
      <c r="J11" s="12"/>
      <c r="K11" s="12"/>
      <c r="L11" s="12"/>
      <c r="M11" s="12"/>
      <c r="N11" s="12"/>
      <c r="O11" s="13">
        <f t="shared" si="0"/>
        <v>3488.0499999999997</v>
      </c>
      <c r="P11" s="12"/>
      <c r="Q11" s="12"/>
    </row>
    <row r="12" spans="1:17" ht="14.4" customHeight="1">
      <c r="A12" s="16"/>
      <c r="B12" s="15" t="s">
        <v>59</v>
      </c>
      <c r="C12" s="13">
        <v>20</v>
      </c>
      <c r="D12" s="12"/>
      <c r="E12" s="12"/>
      <c r="G12" s="12"/>
      <c r="H12" s="13">
        <v>20</v>
      </c>
      <c r="I12" s="175">
        <v>20</v>
      </c>
      <c r="J12" s="12"/>
      <c r="K12" s="12"/>
      <c r="L12" s="12"/>
      <c r="M12" s="12"/>
      <c r="N12" s="12">
        <v>20</v>
      </c>
      <c r="O12" s="13">
        <f t="shared" si="0"/>
        <v>3488.0499999999997</v>
      </c>
      <c r="P12" s="12"/>
      <c r="Q12" s="12"/>
    </row>
    <row r="13" spans="1:17" ht="14.4" customHeight="1">
      <c r="A13" s="16"/>
      <c r="B13" s="15" t="s">
        <v>60</v>
      </c>
      <c r="C13" s="12"/>
      <c r="D13" s="12"/>
      <c r="E13" s="12"/>
      <c r="F13" s="12"/>
      <c r="G13" s="12"/>
      <c r="H13" s="12"/>
      <c r="I13" s="175">
        <v>215.71</v>
      </c>
      <c r="J13" s="13">
        <v>215.71</v>
      </c>
      <c r="K13" s="12"/>
      <c r="L13" s="12"/>
      <c r="M13" s="12"/>
      <c r="N13" s="12"/>
      <c r="O13" s="13">
        <f t="shared" si="0"/>
        <v>3272.3399999999997</v>
      </c>
      <c r="P13" s="12"/>
      <c r="Q13" s="12"/>
    </row>
    <row r="14" spans="1:17" ht="14.4" customHeight="1">
      <c r="A14" s="10" t="s">
        <v>61</v>
      </c>
      <c r="B14" s="15" t="s">
        <v>62</v>
      </c>
      <c r="C14" s="12"/>
      <c r="D14" s="12"/>
      <c r="E14" s="13">
        <v>15</v>
      </c>
      <c r="F14" s="12"/>
      <c r="G14" s="12"/>
      <c r="H14" s="12"/>
      <c r="I14" s="175"/>
      <c r="J14" s="12"/>
      <c r="K14" s="12"/>
      <c r="L14" s="12"/>
      <c r="M14" s="12"/>
      <c r="N14" s="12"/>
      <c r="O14" s="13">
        <f t="shared" si="0"/>
        <v>3272.3399999999997</v>
      </c>
      <c r="P14" s="12"/>
      <c r="Q14" s="12"/>
    </row>
    <row r="15" spans="1:17" ht="14.4" customHeight="1">
      <c r="A15" s="10" t="s">
        <v>61</v>
      </c>
      <c r="B15" s="15" t="s">
        <v>63</v>
      </c>
      <c r="C15" s="12"/>
      <c r="D15" s="12"/>
      <c r="E15" s="13">
        <v>15</v>
      </c>
      <c r="F15" s="12"/>
      <c r="G15" s="12"/>
      <c r="H15" s="12"/>
      <c r="I15" s="175"/>
      <c r="J15" s="12"/>
      <c r="K15" s="12"/>
      <c r="L15" s="12"/>
      <c r="M15" s="12"/>
      <c r="N15" s="12"/>
      <c r="O15" s="13">
        <f t="shared" si="0"/>
        <v>3272.3399999999997</v>
      </c>
      <c r="P15" s="12"/>
      <c r="Q15" s="12"/>
    </row>
    <row r="16" spans="1:17" ht="14.4" customHeight="1">
      <c r="A16" s="10" t="s">
        <v>61</v>
      </c>
      <c r="B16" s="15" t="s">
        <v>64</v>
      </c>
      <c r="C16" s="12"/>
      <c r="D16" s="12"/>
      <c r="E16" s="13">
        <v>15</v>
      </c>
      <c r="F16" s="12"/>
      <c r="G16" s="12"/>
      <c r="H16" s="12"/>
      <c r="I16" s="175"/>
      <c r="J16" s="12"/>
      <c r="K16" s="12"/>
      <c r="L16" s="12"/>
      <c r="M16" s="12"/>
      <c r="N16" s="12"/>
      <c r="O16" s="13">
        <f t="shared" si="0"/>
        <v>3272.3399999999997</v>
      </c>
      <c r="P16" s="12"/>
      <c r="Q16" s="12"/>
    </row>
    <row r="17" spans="1:17" ht="14.4" customHeight="1">
      <c r="A17" s="10" t="s">
        <v>61</v>
      </c>
      <c r="B17" s="15" t="s">
        <v>65</v>
      </c>
      <c r="C17" s="12"/>
      <c r="D17" s="12"/>
      <c r="E17" s="13">
        <v>15</v>
      </c>
      <c r="F17" s="12"/>
      <c r="G17" s="12"/>
      <c r="H17" s="12"/>
      <c r="I17" s="175"/>
      <c r="J17" s="12"/>
      <c r="K17" s="12"/>
      <c r="L17" s="12"/>
      <c r="M17" s="12"/>
      <c r="N17" s="12"/>
      <c r="O17" s="13">
        <f t="shared" si="0"/>
        <v>3272.3399999999997</v>
      </c>
      <c r="P17" s="12"/>
      <c r="Q17" s="12"/>
    </row>
    <row r="18" spans="1:17" ht="14.4" customHeight="1">
      <c r="A18" s="10" t="s">
        <v>61</v>
      </c>
      <c r="B18" s="15" t="s">
        <v>66</v>
      </c>
      <c r="C18" s="12"/>
      <c r="D18" s="12"/>
      <c r="E18" s="13">
        <v>15</v>
      </c>
      <c r="F18" s="12"/>
      <c r="G18" s="12"/>
      <c r="H18" s="12"/>
      <c r="I18" s="175"/>
      <c r="J18" s="12"/>
      <c r="K18" s="12"/>
      <c r="L18" s="12"/>
      <c r="M18" s="12"/>
      <c r="N18" s="12"/>
      <c r="O18" s="13">
        <f t="shared" si="0"/>
        <v>3272.3399999999997</v>
      </c>
      <c r="P18" s="12"/>
      <c r="Q18" s="12"/>
    </row>
    <row r="19" spans="1:17" ht="14.4" customHeight="1">
      <c r="A19" s="10" t="s">
        <v>61</v>
      </c>
      <c r="B19" s="15" t="s">
        <v>67</v>
      </c>
      <c r="C19" s="12"/>
      <c r="D19" s="12"/>
      <c r="E19" s="13">
        <v>15</v>
      </c>
      <c r="F19" s="12"/>
      <c r="G19" s="12"/>
      <c r="H19" s="12"/>
      <c r="I19" s="175"/>
      <c r="J19" s="12"/>
      <c r="K19" s="12"/>
      <c r="L19" s="12"/>
      <c r="M19" s="12"/>
      <c r="N19" s="12"/>
      <c r="O19" s="13">
        <f t="shared" si="0"/>
        <v>3272.3399999999997</v>
      </c>
      <c r="P19" s="12"/>
      <c r="Q19" s="12"/>
    </row>
    <row r="20" spans="1:17" ht="14.4" customHeight="1">
      <c r="A20" s="10" t="s">
        <v>61</v>
      </c>
      <c r="B20" s="15" t="s">
        <v>68</v>
      </c>
      <c r="C20" s="12"/>
      <c r="D20" s="12"/>
      <c r="E20" s="13">
        <v>15</v>
      </c>
      <c r="F20" s="12"/>
      <c r="G20" s="12"/>
      <c r="H20" s="12"/>
      <c r="I20" s="175"/>
      <c r="J20" s="12"/>
      <c r="K20" s="12"/>
      <c r="L20" s="12"/>
      <c r="M20" s="12"/>
      <c r="N20" s="12"/>
      <c r="O20" s="13">
        <f t="shared" si="0"/>
        <v>3272.3399999999997</v>
      </c>
      <c r="P20" s="12"/>
      <c r="Q20" s="12"/>
    </row>
    <row r="21" spans="1:17" ht="14.4" customHeight="1">
      <c r="A21" s="10" t="s">
        <v>61</v>
      </c>
      <c r="B21" s="15" t="s">
        <v>69</v>
      </c>
      <c r="C21" s="12"/>
      <c r="D21" s="12"/>
      <c r="E21" s="13">
        <v>15</v>
      </c>
      <c r="F21" s="12"/>
      <c r="G21" s="12"/>
      <c r="H21" s="12"/>
      <c r="I21" s="175"/>
      <c r="J21" s="12"/>
      <c r="K21" s="12"/>
      <c r="L21" s="12"/>
      <c r="M21" s="12"/>
      <c r="N21" s="12"/>
      <c r="O21" s="13">
        <f t="shared" si="0"/>
        <v>3272.3399999999997</v>
      </c>
      <c r="P21" s="12"/>
      <c r="Q21" s="12"/>
    </row>
    <row r="22" spans="1:17" ht="14.4" customHeight="1">
      <c r="A22" s="10" t="s">
        <v>61</v>
      </c>
      <c r="B22" s="15" t="s">
        <v>70</v>
      </c>
      <c r="C22" s="12"/>
      <c r="D22" s="12"/>
      <c r="E22" s="13">
        <v>15</v>
      </c>
      <c r="F22" s="12"/>
      <c r="G22" s="12"/>
      <c r="H22" s="12"/>
      <c r="I22" s="175"/>
      <c r="J22" s="12"/>
      <c r="K22" s="12"/>
      <c r="L22" s="12"/>
      <c r="M22" s="12"/>
      <c r="N22" s="12"/>
      <c r="O22" s="13">
        <f t="shared" si="0"/>
        <v>3272.3399999999997</v>
      </c>
      <c r="P22" s="12"/>
      <c r="Q22" s="12"/>
    </row>
    <row r="23" spans="1:17" ht="14.4" customHeight="1">
      <c r="A23" s="16"/>
      <c r="B23" s="15" t="s">
        <v>71</v>
      </c>
      <c r="C23" s="13">
        <v>15</v>
      </c>
      <c r="D23" s="12"/>
      <c r="E23" s="13">
        <v>15</v>
      </c>
      <c r="F23" s="12"/>
      <c r="G23" s="12"/>
      <c r="H23" s="12"/>
      <c r="I23" s="175"/>
      <c r="J23" s="12"/>
      <c r="K23" s="12"/>
      <c r="L23" s="12"/>
      <c r="M23" s="12"/>
      <c r="N23" s="12"/>
      <c r="O23" s="13">
        <f t="shared" si="0"/>
        <v>3287.3399999999997</v>
      </c>
      <c r="P23" s="12"/>
      <c r="Q23" s="12"/>
    </row>
    <row r="24" spans="1:17" ht="14.4" customHeight="1">
      <c r="A24" s="19">
        <v>44501</v>
      </c>
      <c r="B24" s="15" t="s">
        <v>72</v>
      </c>
      <c r="C24" s="13">
        <v>15</v>
      </c>
      <c r="D24" s="12"/>
      <c r="E24" s="13">
        <v>15</v>
      </c>
      <c r="F24" s="12"/>
      <c r="G24" s="12"/>
      <c r="H24" s="12"/>
      <c r="I24" s="175"/>
      <c r="J24" s="12"/>
      <c r="K24" s="12"/>
      <c r="L24" s="12"/>
      <c r="M24" s="12"/>
      <c r="N24" s="12"/>
      <c r="O24" s="13">
        <f t="shared" si="0"/>
        <v>3302.3399999999997</v>
      </c>
      <c r="P24" s="12"/>
      <c r="Q24" s="12"/>
    </row>
    <row r="25" spans="1:17" ht="14.4" customHeight="1">
      <c r="A25" s="16"/>
      <c r="B25" s="15" t="s">
        <v>73</v>
      </c>
      <c r="C25" s="13">
        <v>50</v>
      </c>
      <c r="D25" s="12"/>
      <c r="E25" s="12"/>
      <c r="F25" s="13"/>
      <c r="G25" s="12">
        <v>50</v>
      </c>
      <c r="H25" s="12"/>
      <c r="I25" s="175"/>
      <c r="J25" s="12"/>
      <c r="K25" s="12"/>
      <c r="L25" s="12"/>
      <c r="M25" s="12"/>
      <c r="N25" s="12"/>
      <c r="O25" s="13">
        <f t="shared" si="0"/>
        <v>3352.3399999999997</v>
      </c>
      <c r="P25" s="12"/>
      <c r="Q25" s="12"/>
    </row>
    <row r="26" spans="1:17" ht="14.4" customHeight="1">
      <c r="A26" s="16"/>
      <c r="B26" s="15" t="s">
        <v>14</v>
      </c>
      <c r="C26" s="12"/>
      <c r="D26" s="12"/>
      <c r="E26" s="12"/>
      <c r="F26" s="12"/>
      <c r="G26" s="12"/>
      <c r="H26" s="12"/>
      <c r="I26" s="175">
        <v>80</v>
      </c>
      <c r="J26" s="12"/>
      <c r="K26" s="12"/>
      <c r="L26" s="12"/>
      <c r="M26" s="12"/>
      <c r="N26" s="12">
        <v>80</v>
      </c>
      <c r="O26" s="13">
        <f t="shared" si="0"/>
        <v>3272.3399999999997</v>
      </c>
      <c r="P26" s="12"/>
      <c r="Q26" s="12"/>
    </row>
    <row r="27" spans="1:17" ht="14.4" customHeight="1">
      <c r="A27" s="16"/>
      <c r="B27" s="15" t="s">
        <v>74</v>
      </c>
      <c r="C27" s="13">
        <v>15</v>
      </c>
      <c r="D27" s="12"/>
      <c r="E27" s="13">
        <v>15</v>
      </c>
      <c r="F27" s="12"/>
      <c r="G27" s="12"/>
      <c r="H27" s="12"/>
      <c r="I27" s="175"/>
      <c r="J27" s="12"/>
      <c r="K27" s="12"/>
      <c r="L27" s="12"/>
      <c r="M27" s="12"/>
      <c r="N27" s="12"/>
      <c r="O27" s="13">
        <f t="shared" si="0"/>
        <v>3287.3399999999997</v>
      </c>
      <c r="P27" s="12"/>
      <c r="Q27" s="12"/>
    </row>
    <row r="28" spans="1:17" ht="14.4" customHeight="1">
      <c r="A28" s="16"/>
      <c r="B28" s="15" t="s">
        <v>75</v>
      </c>
      <c r="C28" s="12"/>
      <c r="D28" s="12"/>
      <c r="E28" s="12"/>
      <c r="F28" s="12"/>
      <c r="G28" s="12"/>
      <c r="H28" s="12"/>
      <c r="I28" s="175">
        <v>15</v>
      </c>
      <c r="J28" s="12"/>
      <c r="K28" s="12"/>
      <c r="L28" s="12"/>
      <c r="M28" s="12"/>
      <c r="N28" s="12">
        <v>15</v>
      </c>
      <c r="O28" s="13">
        <f t="shared" si="0"/>
        <v>3272.3399999999997</v>
      </c>
      <c r="P28" s="12"/>
      <c r="Q28" s="12"/>
    </row>
    <row r="29" spans="1:17" ht="14.4" customHeight="1">
      <c r="A29" s="16"/>
      <c r="B29" s="15" t="s">
        <v>76</v>
      </c>
      <c r="C29" s="13">
        <v>25</v>
      </c>
      <c r="D29" s="12"/>
      <c r="E29" s="12"/>
      <c r="G29" s="12"/>
      <c r="H29" s="13">
        <v>25</v>
      </c>
      <c r="I29" s="175"/>
      <c r="J29" s="12"/>
      <c r="K29" s="12"/>
      <c r="L29" s="12"/>
      <c r="M29" s="12"/>
      <c r="N29" s="12"/>
      <c r="O29" s="13">
        <f t="shared" si="0"/>
        <v>3297.3399999999997</v>
      </c>
      <c r="P29" s="12"/>
      <c r="Q29" s="12"/>
    </row>
    <row r="30" spans="1:17" ht="14.4" customHeight="1">
      <c r="A30" s="16"/>
      <c r="B30" s="15" t="s">
        <v>77</v>
      </c>
      <c r="C30" s="13">
        <v>20</v>
      </c>
      <c r="D30" s="12"/>
      <c r="E30" s="12"/>
      <c r="G30" s="12"/>
      <c r="H30" s="13">
        <v>20</v>
      </c>
      <c r="I30" s="175"/>
      <c r="J30" s="12"/>
      <c r="K30" s="12"/>
      <c r="L30" s="12"/>
      <c r="M30" s="12"/>
      <c r="N30" s="12"/>
      <c r="O30" s="13">
        <f t="shared" si="0"/>
        <v>3317.3399999999997</v>
      </c>
      <c r="P30" s="12"/>
      <c r="Q30" s="12"/>
    </row>
    <row r="31" spans="1:17" ht="14.4" customHeight="1">
      <c r="A31" s="16"/>
      <c r="B31" s="15" t="s">
        <v>78</v>
      </c>
      <c r="C31" s="13">
        <v>27.5</v>
      </c>
      <c r="D31" s="12"/>
      <c r="E31" s="12"/>
      <c r="G31" s="12"/>
      <c r="H31" s="13">
        <v>27.5</v>
      </c>
      <c r="I31" s="175"/>
      <c r="J31" s="12"/>
      <c r="K31" s="12"/>
      <c r="L31" s="12"/>
      <c r="M31" s="12"/>
      <c r="N31" s="12"/>
      <c r="O31" s="13">
        <f t="shared" si="0"/>
        <v>3344.8399999999997</v>
      </c>
      <c r="P31" s="12"/>
      <c r="Q31" s="12"/>
    </row>
    <row r="32" spans="1:17" ht="14.4" customHeight="1">
      <c r="A32" s="16"/>
      <c r="B32" s="15" t="s">
        <v>79</v>
      </c>
      <c r="C32" s="13">
        <v>25</v>
      </c>
      <c r="D32" s="12"/>
      <c r="E32" s="12"/>
      <c r="G32" s="12"/>
      <c r="H32" s="13">
        <v>25</v>
      </c>
      <c r="I32" s="175"/>
      <c r="J32" s="12"/>
      <c r="K32" s="12"/>
      <c r="L32" s="12"/>
      <c r="M32" s="12"/>
      <c r="N32" s="12"/>
      <c r="O32" s="13">
        <f t="shared" si="0"/>
        <v>3369.8399999999997</v>
      </c>
      <c r="P32" s="12"/>
      <c r="Q32" s="12"/>
    </row>
    <row r="33" spans="1:17" ht="14.4" customHeight="1">
      <c r="A33" s="16"/>
      <c r="B33" s="15" t="s">
        <v>80</v>
      </c>
      <c r="C33" s="13">
        <v>27.5</v>
      </c>
      <c r="D33" s="12"/>
      <c r="E33" s="12"/>
      <c r="G33" s="12"/>
      <c r="H33" s="13">
        <v>27.5</v>
      </c>
      <c r="I33" s="175"/>
      <c r="J33" s="12"/>
      <c r="K33" s="12"/>
      <c r="L33" s="12"/>
      <c r="M33" s="12"/>
      <c r="N33" s="12"/>
      <c r="O33" s="13">
        <f t="shared" si="0"/>
        <v>3397.3399999999997</v>
      </c>
      <c r="P33" s="12"/>
      <c r="Q33" s="12"/>
    </row>
    <row r="34" spans="1:17" ht="14.4" customHeight="1">
      <c r="A34" s="16"/>
      <c r="B34" s="15" t="s">
        <v>81</v>
      </c>
      <c r="C34" s="13">
        <v>15</v>
      </c>
      <c r="D34" s="12"/>
      <c r="E34" s="13">
        <v>15</v>
      </c>
      <c r="G34" s="12"/>
      <c r="H34" s="12"/>
      <c r="I34" s="175"/>
      <c r="J34" s="12"/>
      <c r="K34" s="12"/>
      <c r="L34" s="12"/>
      <c r="M34" s="12"/>
      <c r="N34" s="12"/>
      <c r="O34" s="13">
        <f t="shared" si="0"/>
        <v>3412.3399999999997</v>
      </c>
      <c r="P34" s="12"/>
      <c r="Q34" s="12"/>
    </row>
    <row r="35" spans="1:17" ht="14.4" customHeight="1">
      <c r="A35" s="16"/>
      <c r="B35" s="15" t="s">
        <v>82</v>
      </c>
      <c r="C35" s="12"/>
      <c r="D35" s="12"/>
      <c r="E35" s="12"/>
      <c r="G35" s="12"/>
      <c r="H35" s="12"/>
      <c r="I35" s="175">
        <v>4.4000000000000004</v>
      </c>
      <c r="J35" s="12"/>
      <c r="K35" s="12"/>
      <c r="L35" s="12"/>
      <c r="M35" s="12"/>
      <c r="N35" s="12">
        <v>4.4000000000000004</v>
      </c>
      <c r="O35" s="13">
        <f t="shared" si="0"/>
        <v>3407.9399999999996</v>
      </c>
      <c r="P35" s="12"/>
      <c r="Q35" s="12"/>
    </row>
    <row r="36" spans="1:17" ht="14.4" customHeight="1">
      <c r="A36" s="16"/>
      <c r="B36" s="15" t="s">
        <v>83</v>
      </c>
      <c r="C36" s="13">
        <v>27.5</v>
      </c>
      <c r="D36" s="12"/>
      <c r="E36" s="12"/>
      <c r="G36" s="12"/>
      <c r="H36" s="13">
        <v>27.5</v>
      </c>
      <c r="I36" s="175"/>
      <c r="J36" s="12"/>
      <c r="K36" s="12"/>
      <c r="L36" s="12"/>
      <c r="M36" s="12"/>
      <c r="N36" s="12"/>
      <c r="O36" s="13">
        <f t="shared" si="0"/>
        <v>3435.4399999999996</v>
      </c>
      <c r="P36" s="12"/>
      <c r="Q36" s="12"/>
    </row>
    <row r="37" spans="1:17" ht="14.4" customHeight="1">
      <c r="A37" s="19">
        <v>44531</v>
      </c>
      <c r="B37" s="15" t="s">
        <v>84</v>
      </c>
      <c r="C37" s="13">
        <v>5</v>
      </c>
      <c r="D37" s="12"/>
      <c r="E37" s="12"/>
      <c r="G37" s="12"/>
      <c r="H37" s="13">
        <v>5</v>
      </c>
      <c r="I37" s="175"/>
      <c r="J37" s="12"/>
      <c r="K37" s="12"/>
      <c r="L37" s="12"/>
      <c r="M37" s="12"/>
      <c r="N37" s="12"/>
      <c r="O37" s="13">
        <f t="shared" si="0"/>
        <v>3440.4399999999996</v>
      </c>
      <c r="P37" s="12"/>
      <c r="Q37" s="12"/>
    </row>
    <row r="38" spans="1:17" ht="14.4" customHeight="1">
      <c r="A38" s="16"/>
      <c r="B38" s="15" t="s">
        <v>85</v>
      </c>
      <c r="C38" s="13">
        <v>15</v>
      </c>
      <c r="D38" s="12"/>
      <c r="E38" s="13">
        <v>15</v>
      </c>
      <c r="F38" s="12"/>
      <c r="G38" s="12"/>
      <c r="H38" s="12"/>
      <c r="I38" s="175"/>
      <c r="J38" s="12"/>
      <c r="K38" s="12"/>
      <c r="L38" s="12"/>
      <c r="M38" s="12"/>
      <c r="N38" s="12"/>
      <c r="O38" s="13">
        <f t="shared" si="0"/>
        <v>3455.4399999999996</v>
      </c>
      <c r="P38" s="12"/>
      <c r="Q38" s="12"/>
    </row>
    <row r="39" spans="1:17" ht="14.4" customHeight="1">
      <c r="A39" s="16"/>
      <c r="B39" s="15" t="s">
        <v>86</v>
      </c>
      <c r="C39" s="13">
        <v>35</v>
      </c>
      <c r="D39" s="12"/>
      <c r="E39" s="12"/>
      <c r="G39" s="13">
        <v>35</v>
      </c>
      <c r="H39" s="12"/>
      <c r="I39" s="175"/>
      <c r="J39" s="12"/>
      <c r="K39" s="12"/>
      <c r="L39" s="12"/>
      <c r="M39" s="12"/>
      <c r="N39" s="12"/>
      <c r="O39" s="13">
        <f t="shared" si="0"/>
        <v>3490.4399999999996</v>
      </c>
      <c r="P39" s="12"/>
      <c r="Q39" s="12"/>
    </row>
    <row r="40" spans="1:17" ht="14.4" customHeight="1">
      <c r="A40" s="16"/>
      <c r="B40" s="15" t="s">
        <v>28</v>
      </c>
      <c r="C40" s="12"/>
      <c r="D40" s="12"/>
      <c r="E40" s="12"/>
      <c r="F40" s="12"/>
      <c r="G40" s="12"/>
      <c r="H40" s="12"/>
      <c r="I40" s="175">
        <v>194.89</v>
      </c>
      <c r="J40" s="12"/>
      <c r="K40" s="13">
        <v>194.89</v>
      </c>
      <c r="L40" s="13"/>
      <c r="M40" s="13"/>
      <c r="N40" s="13"/>
      <c r="O40" s="13">
        <f t="shared" si="0"/>
        <v>3295.5499999999997</v>
      </c>
      <c r="P40" s="12"/>
      <c r="Q40" s="12"/>
    </row>
    <row r="41" spans="1:17" ht="14.4" customHeight="1">
      <c r="A41" s="16"/>
      <c r="B41" s="15" t="s">
        <v>87</v>
      </c>
      <c r="C41" s="12"/>
      <c r="D41" s="12"/>
      <c r="E41" s="12"/>
      <c r="F41" s="12"/>
      <c r="G41" s="12"/>
      <c r="H41" s="12"/>
      <c r="I41" s="175">
        <v>20</v>
      </c>
      <c r="J41" s="12"/>
      <c r="K41" s="13"/>
      <c r="L41" s="13"/>
      <c r="M41" s="13"/>
      <c r="N41" s="13">
        <v>20</v>
      </c>
      <c r="O41" s="13">
        <f t="shared" si="0"/>
        <v>3275.5499999999997</v>
      </c>
      <c r="P41" s="12"/>
      <c r="Q41" s="12"/>
    </row>
    <row r="42" spans="1:17" ht="14.4" customHeight="1">
      <c r="A42" s="16"/>
      <c r="B42" s="15" t="s">
        <v>22</v>
      </c>
      <c r="C42" s="12"/>
      <c r="D42" s="12"/>
      <c r="E42" s="12"/>
      <c r="F42" s="12"/>
      <c r="G42" s="12"/>
      <c r="H42" s="12"/>
      <c r="I42" s="175">
        <v>33.56</v>
      </c>
      <c r="J42" s="12"/>
      <c r="L42" s="13"/>
      <c r="M42" s="13"/>
      <c r="N42" s="13">
        <v>33.56</v>
      </c>
      <c r="O42" s="13">
        <f t="shared" si="0"/>
        <v>3241.99</v>
      </c>
      <c r="P42" s="12"/>
      <c r="Q42" s="12"/>
    </row>
    <row r="43" spans="1:17" ht="14.4" customHeight="1">
      <c r="A43" s="16"/>
      <c r="B43" s="15" t="s">
        <v>88</v>
      </c>
      <c r="C43" s="12"/>
      <c r="D43" s="12"/>
      <c r="E43" s="12"/>
      <c r="F43" s="12"/>
      <c r="G43" s="12"/>
      <c r="H43" s="12"/>
      <c r="I43" s="175">
        <v>20.36</v>
      </c>
      <c r="J43" s="12"/>
      <c r="L43" s="13"/>
      <c r="M43" s="13"/>
      <c r="N43" s="13">
        <v>20.36</v>
      </c>
      <c r="O43" s="13">
        <f t="shared" si="0"/>
        <v>3221.6299999999997</v>
      </c>
      <c r="P43" s="12"/>
      <c r="Q43" s="12"/>
    </row>
    <row r="44" spans="1:17" ht="14.4" customHeight="1">
      <c r="A44" s="16"/>
      <c r="B44" s="15" t="s">
        <v>89</v>
      </c>
      <c r="C44" s="13">
        <v>15</v>
      </c>
      <c r="D44" s="12"/>
      <c r="E44" s="13">
        <v>15</v>
      </c>
      <c r="F44" s="12"/>
      <c r="G44" s="12"/>
      <c r="H44" s="12"/>
      <c r="I44" s="175"/>
      <c r="J44" s="12"/>
      <c r="K44" s="12"/>
      <c r="L44" s="12"/>
      <c r="M44" s="12"/>
      <c r="N44" s="12"/>
      <c r="O44" s="13">
        <f t="shared" si="0"/>
        <v>3236.6299999999997</v>
      </c>
      <c r="P44" s="12"/>
      <c r="Q44" s="12"/>
    </row>
    <row r="45" spans="1:17" ht="14.4" customHeight="1">
      <c r="A45" s="16"/>
      <c r="B45" s="15" t="s">
        <v>90</v>
      </c>
      <c r="C45" s="12"/>
      <c r="D45" s="12"/>
      <c r="E45" s="12"/>
      <c r="F45" s="12"/>
      <c r="G45" s="12"/>
      <c r="H45" s="12"/>
      <c r="I45" s="175">
        <v>25.75</v>
      </c>
      <c r="J45" s="12"/>
      <c r="K45" s="13">
        <v>25.75</v>
      </c>
      <c r="L45" s="13"/>
      <c r="M45" s="13"/>
      <c r="N45" s="13"/>
      <c r="O45" s="13">
        <f t="shared" si="0"/>
        <v>3210.8799999999997</v>
      </c>
      <c r="P45" s="12"/>
      <c r="Q45" s="12"/>
    </row>
    <row r="46" spans="1:17" ht="14.4" customHeight="1">
      <c r="A46" s="16"/>
      <c r="B46" s="15" t="s">
        <v>14</v>
      </c>
      <c r="C46" s="12"/>
      <c r="D46" s="12"/>
      <c r="E46" s="12"/>
      <c r="F46" s="12"/>
      <c r="G46" s="12"/>
      <c r="H46" s="12"/>
      <c r="I46" s="175">
        <v>120</v>
      </c>
      <c r="J46" s="12"/>
      <c r="K46" s="13">
        <v>120</v>
      </c>
      <c r="L46" s="13"/>
      <c r="M46" s="13"/>
      <c r="N46" s="13"/>
      <c r="O46" s="13">
        <f t="shared" si="0"/>
        <v>3090.8799999999997</v>
      </c>
      <c r="P46" s="12"/>
      <c r="Q46" s="12"/>
    </row>
    <row r="47" spans="1:17" ht="14.4" customHeight="1">
      <c r="A47" s="16"/>
      <c r="B47" s="15" t="s">
        <v>91</v>
      </c>
      <c r="C47" s="12"/>
      <c r="D47" s="12"/>
      <c r="E47" s="12"/>
      <c r="F47" s="12"/>
      <c r="G47" s="12"/>
      <c r="H47" s="12"/>
      <c r="I47" s="175">
        <v>68.23</v>
      </c>
      <c r="J47" s="12"/>
      <c r="K47" s="13">
        <v>68.23</v>
      </c>
      <c r="L47" s="13"/>
      <c r="M47" s="13"/>
      <c r="N47" s="13"/>
      <c r="O47" s="13">
        <f t="shared" si="0"/>
        <v>3022.6499999999996</v>
      </c>
      <c r="P47" s="12"/>
      <c r="Q47" s="12"/>
    </row>
    <row r="48" spans="1:17" ht="14.4" customHeight="1">
      <c r="A48" s="16"/>
      <c r="B48" s="15" t="s">
        <v>86</v>
      </c>
      <c r="C48" s="13">
        <v>35</v>
      </c>
      <c r="D48" s="12"/>
      <c r="E48" s="12"/>
      <c r="G48" s="13">
        <v>35</v>
      </c>
      <c r="H48" s="12"/>
      <c r="I48" s="175"/>
      <c r="J48" s="12"/>
      <c r="K48" s="12"/>
      <c r="L48" s="12"/>
      <c r="M48" s="12"/>
      <c r="N48" s="12"/>
      <c r="O48" s="13">
        <f t="shared" si="0"/>
        <v>3057.6499999999996</v>
      </c>
      <c r="P48" s="12"/>
      <c r="Q48" s="12"/>
    </row>
    <row r="49" spans="1:17" ht="14.4" customHeight="1">
      <c r="A49" s="172" t="s">
        <v>560</v>
      </c>
      <c r="B49" s="15" t="s">
        <v>92</v>
      </c>
      <c r="C49" s="13">
        <v>377.03</v>
      </c>
      <c r="D49" s="12"/>
      <c r="E49" s="12"/>
      <c r="H49" s="13">
        <v>242.03</v>
      </c>
      <c r="I49" s="175"/>
      <c r="J49" s="12"/>
      <c r="K49" s="12"/>
      <c r="L49" s="12"/>
      <c r="M49" s="12"/>
      <c r="N49" s="12"/>
      <c r="O49" s="13">
        <f t="shared" si="0"/>
        <v>3434.6799999999994</v>
      </c>
      <c r="P49" s="12"/>
      <c r="Q49" s="12"/>
    </row>
    <row r="50" spans="1:17" ht="14.4" customHeight="1">
      <c r="A50" s="16"/>
      <c r="B50" s="11" t="s">
        <v>442</v>
      </c>
      <c r="C50" s="12">
        <v>50</v>
      </c>
      <c r="D50" s="12"/>
      <c r="E50" s="12"/>
      <c r="G50" s="12"/>
      <c r="H50" s="12">
        <v>50</v>
      </c>
      <c r="I50" s="175"/>
      <c r="J50" s="12"/>
      <c r="K50" s="12"/>
      <c r="L50" s="12"/>
      <c r="M50" s="12"/>
      <c r="N50" s="12"/>
      <c r="O50" s="13">
        <f t="shared" si="0"/>
        <v>3484.6799999999994</v>
      </c>
      <c r="P50" s="12"/>
      <c r="Q50" s="12"/>
    </row>
    <row r="51" spans="1:17" ht="14.4" customHeight="1">
      <c r="A51" s="16" t="s">
        <v>447</v>
      </c>
      <c r="B51" s="11" t="s">
        <v>443</v>
      </c>
      <c r="C51" s="12">
        <v>20</v>
      </c>
      <c r="D51" s="12"/>
      <c r="E51" s="12"/>
      <c r="G51" s="12">
        <v>20</v>
      </c>
      <c r="H51" s="12"/>
      <c r="I51" s="175"/>
      <c r="J51" s="12"/>
      <c r="K51" s="12"/>
      <c r="L51" s="12"/>
      <c r="M51" s="12"/>
      <c r="N51" s="12"/>
      <c r="O51" s="13">
        <f t="shared" si="0"/>
        <v>3504.6799999999994</v>
      </c>
      <c r="P51" s="12"/>
      <c r="Q51" s="12"/>
    </row>
    <row r="52" spans="1:17" ht="14.4" customHeight="1">
      <c r="A52" s="16" t="s">
        <v>446</v>
      </c>
      <c r="B52" s="11" t="s">
        <v>86</v>
      </c>
      <c r="C52" s="12">
        <v>30</v>
      </c>
      <c r="D52" s="12"/>
      <c r="E52" s="12"/>
      <c r="G52" s="12">
        <v>30</v>
      </c>
      <c r="H52" s="12"/>
      <c r="I52" s="175"/>
      <c r="J52" s="12"/>
      <c r="K52" s="12"/>
      <c r="L52" s="12"/>
      <c r="M52" s="12"/>
      <c r="N52" s="12"/>
      <c r="O52" s="13">
        <f t="shared" si="0"/>
        <v>3534.6799999999994</v>
      </c>
      <c r="P52" s="12"/>
      <c r="Q52" s="12"/>
    </row>
    <row r="53" spans="1:17" ht="14.4" customHeight="1">
      <c r="A53" s="16"/>
      <c r="B53" s="11" t="s">
        <v>444</v>
      </c>
      <c r="C53" s="12"/>
      <c r="D53" s="12"/>
      <c r="E53" s="12"/>
      <c r="G53" s="12"/>
      <c r="H53" s="12"/>
      <c r="I53" s="175">
        <v>49.47</v>
      </c>
      <c r="J53" s="12"/>
      <c r="L53" s="12"/>
      <c r="M53" s="12">
        <v>49.47</v>
      </c>
      <c r="N53" s="12"/>
      <c r="O53" s="13">
        <f t="shared" si="0"/>
        <v>3485.2099999999996</v>
      </c>
      <c r="P53" s="12"/>
      <c r="Q53" s="12"/>
    </row>
    <row r="54" spans="1:17" ht="14.4" customHeight="1">
      <c r="A54" s="16" t="s">
        <v>448</v>
      </c>
      <c r="B54" s="11" t="s">
        <v>86</v>
      </c>
      <c r="C54" s="12">
        <v>50</v>
      </c>
      <c r="D54" s="12"/>
      <c r="E54" s="12"/>
      <c r="G54" s="12">
        <v>50</v>
      </c>
      <c r="H54" s="12"/>
      <c r="I54" s="175"/>
      <c r="J54" s="12"/>
      <c r="K54" s="12"/>
      <c r="L54" s="12"/>
      <c r="M54" s="12"/>
      <c r="N54" s="12"/>
      <c r="O54" s="13">
        <f t="shared" si="0"/>
        <v>3535.2099999999996</v>
      </c>
      <c r="P54" s="12"/>
      <c r="Q54" s="12"/>
    </row>
    <row r="55" spans="1:17" ht="14.4" customHeight="1">
      <c r="A55" s="16"/>
      <c r="B55" s="180" t="s">
        <v>486</v>
      </c>
      <c r="C55" s="181">
        <v>41.67</v>
      </c>
      <c r="D55" s="181"/>
      <c r="E55" s="181"/>
      <c r="F55" s="181">
        <v>41.67</v>
      </c>
      <c r="G55" s="12"/>
      <c r="H55" s="12"/>
      <c r="I55" s="175"/>
      <c r="J55" s="12"/>
      <c r="K55" s="12"/>
      <c r="L55" s="12"/>
      <c r="M55" s="12"/>
      <c r="N55" s="12"/>
      <c r="O55" s="13">
        <f t="shared" si="0"/>
        <v>3576.8799999999997</v>
      </c>
      <c r="P55" s="12"/>
      <c r="Q55" s="12"/>
    </row>
    <row r="56" spans="1:17" ht="14.4" customHeight="1">
      <c r="A56" s="16"/>
      <c r="B56" s="11" t="s">
        <v>445</v>
      </c>
      <c r="C56" s="12">
        <v>30</v>
      </c>
      <c r="D56" s="12"/>
      <c r="E56" s="12"/>
      <c r="G56" s="12"/>
      <c r="H56" s="12">
        <v>30</v>
      </c>
      <c r="I56" s="175"/>
      <c r="J56" s="12"/>
      <c r="K56" s="12"/>
      <c r="L56" s="12"/>
      <c r="M56" s="12"/>
      <c r="N56" s="12"/>
      <c r="O56" s="13">
        <f t="shared" si="0"/>
        <v>3606.8799999999997</v>
      </c>
      <c r="P56" s="12"/>
      <c r="Q56" s="12"/>
    </row>
    <row r="57" spans="1:17" ht="14.4" customHeight="1">
      <c r="A57" s="16"/>
      <c r="B57" s="11" t="s">
        <v>445</v>
      </c>
      <c r="C57" s="12">
        <v>85</v>
      </c>
      <c r="D57" s="12"/>
      <c r="E57" s="12"/>
      <c r="G57" s="12"/>
      <c r="H57" s="12">
        <v>85</v>
      </c>
      <c r="I57" s="175"/>
      <c r="J57" s="12"/>
      <c r="K57" s="12"/>
      <c r="L57" s="12"/>
      <c r="M57" s="12"/>
      <c r="N57" s="12"/>
      <c r="O57" s="13">
        <f t="shared" si="0"/>
        <v>3691.8799999999997</v>
      </c>
      <c r="P57" s="12"/>
      <c r="Q57" s="12"/>
    </row>
    <row r="58" spans="1:17" ht="14.4" customHeight="1">
      <c r="A58" s="16" t="s">
        <v>450</v>
      </c>
      <c r="B58" s="11" t="s">
        <v>449</v>
      </c>
      <c r="C58" s="12"/>
      <c r="D58" s="12"/>
      <c r="E58" s="12"/>
      <c r="G58" s="12"/>
      <c r="H58" s="12"/>
      <c r="I58" s="175">
        <v>15</v>
      </c>
      <c r="J58" s="12"/>
      <c r="K58" s="12"/>
      <c r="L58" s="12"/>
      <c r="M58" s="12"/>
      <c r="N58" s="12">
        <v>15</v>
      </c>
      <c r="O58" s="13">
        <f t="shared" si="0"/>
        <v>3676.8799999999997</v>
      </c>
      <c r="P58" s="12"/>
      <c r="Q58" s="12"/>
    </row>
    <row r="59" spans="1:17" ht="14.4" customHeight="1">
      <c r="A59" s="16"/>
      <c r="B59" s="11" t="s">
        <v>445</v>
      </c>
      <c r="C59" s="12">
        <v>30</v>
      </c>
      <c r="D59" s="12"/>
      <c r="E59" s="12"/>
      <c r="G59" s="12"/>
      <c r="H59" s="12">
        <v>30</v>
      </c>
      <c r="I59" s="175"/>
      <c r="J59" s="12"/>
      <c r="K59" s="12"/>
      <c r="L59" s="12"/>
      <c r="M59" s="12"/>
      <c r="N59" s="12"/>
      <c r="O59" s="13">
        <f t="shared" si="0"/>
        <v>3706.8799999999997</v>
      </c>
      <c r="P59" s="12"/>
      <c r="Q59" s="12"/>
    </row>
    <row r="60" spans="1:17" ht="14.4" customHeight="1">
      <c r="A60" s="16"/>
      <c r="B60" s="11" t="s">
        <v>445</v>
      </c>
      <c r="C60" s="12">
        <v>55</v>
      </c>
      <c r="D60" s="12"/>
      <c r="E60" s="12"/>
      <c r="G60" s="12"/>
      <c r="H60" s="12">
        <v>55</v>
      </c>
      <c r="I60" s="175"/>
      <c r="J60" s="12"/>
      <c r="K60" s="12"/>
      <c r="L60" s="12"/>
      <c r="M60" s="12"/>
      <c r="N60" s="12"/>
      <c r="O60" s="13">
        <f t="shared" si="0"/>
        <v>3761.8799999999997</v>
      </c>
      <c r="P60" s="12"/>
      <c r="Q60" s="12"/>
    </row>
    <row r="61" spans="1:17" ht="14.4" customHeight="1">
      <c r="A61" s="16"/>
      <c r="B61" s="11" t="s">
        <v>451</v>
      </c>
      <c r="C61" s="12"/>
      <c r="D61" s="12"/>
      <c r="E61" s="12"/>
      <c r="F61" s="12"/>
      <c r="G61" s="12"/>
      <c r="H61" s="12"/>
      <c r="I61" s="175">
        <v>85</v>
      </c>
      <c r="J61" s="12"/>
      <c r="K61" s="12">
        <v>85</v>
      </c>
      <c r="L61" s="12"/>
      <c r="M61" s="12"/>
      <c r="N61" s="12"/>
      <c r="O61" s="13">
        <f t="shared" si="0"/>
        <v>3676.8799999999997</v>
      </c>
      <c r="P61" s="12"/>
      <c r="Q61" s="12"/>
    </row>
    <row r="62" spans="1:17" ht="14.4" customHeight="1">
      <c r="A62" s="16"/>
      <c r="B62" s="11" t="s">
        <v>445</v>
      </c>
      <c r="C62" s="12">
        <v>30</v>
      </c>
      <c r="D62" s="12"/>
      <c r="E62" s="12"/>
      <c r="F62" s="12"/>
      <c r="G62" s="12"/>
      <c r="H62" s="12">
        <v>30</v>
      </c>
      <c r="I62" s="175"/>
      <c r="J62" s="12"/>
      <c r="K62" s="12"/>
      <c r="L62" s="12"/>
      <c r="M62" s="12"/>
      <c r="N62" s="12"/>
      <c r="O62" s="13">
        <f t="shared" si="0"/>
        <v>3706.8799999999997</v>
      </c>
      <c r="P62" s="12"/>
      <c r="Q62" s="12"/>
    </row>
    <row r="63" spans="1:17" ht="14.7" customHeight="1">
      <c r="A63" s="16" t="s">
        <v>452</v>
      </c>
      <c r="B63" s="11" t="s">
        <v>449</v>
      </c>
      <c r="C63" s="12"/>
      <c r="D63" s="12"/>
      <c r="E63" s="12"/>
      <c r="F63" s="12"/>
      <c r="G63" s="12"/>
      <c r="H63" s="12"/>
      <c r="I63" s="175">
        <v>15</v>
      </c>
      <c r="J63" s="12"/>
      <c r="K63" s="12"/>
      <c r="L63" s="12"/>
      <c r="M63" s="12"/>
      <c r="N63" s="12">
        <v>15</v>
      </c>
      <c r="O63" s="13">
        <f t="shared" si="0"/>
        <v>3691.8799999999997</v>
      </c>
    </row>
    <row r="64" spans="1:17" ht="14.7" customHeight="1">
      <c r="A64" s="16"/>
      <c r="B64" s="11" t="s">
        <v>453</v>
      </c>
      <c r="C64" s="12">
        <v>8.33</v>
      </c>
      <c r="D64" s="12"/>
      <c r="E64" s="12"/>
      <c r="F64" s="12"/>
      <c r="G64" s="12">
        <v>8.33</v>
      </c>
      <c r="H64" s="12"/>
      <c r="I64" s="175"/>
      <c r="J64" s="12"/>
      <c r="K64" s="12"/>
      <c r="L64" s="12"/>
      <c r="M64" s="12"/>
      <c r="N64" s="12"/>
      <c r="O64" s="13">
        <f t="shared" si="0"/>
        <v>3700.2099999999996</v>
      </c>
    </row>
    <row r="65" spans="1:15" ht="14.7" customHeight="1">
      <c r="A65" s="16"/>
      <c r="B65" s="11" t="s">
        <v>52</v>
      </c>
      <c r="C65" s="12">
        <v>15</v>
      </c>
      <c r="D65" s="12"/>
      <c r="E65" s="12">
        <v>15</v>
      </c>
      <c r="F65" s="12"/>
      <c r="G65" s="12"/>
      <c r="H65" s="12"/>
      <c r="I65" s="175"/>
      <c r="J65" s="12"/>
      <c r="K65" s="12"/>
      <c r="L65" s="12"/>
      <c r="M65" s="12"/>
      <c r="N65" s="12"/>
      <c r="O65" s="13">
        <f t="shared" si="0"/>
        <v>3715.2099999999996</v>
      </c>
    </row>
    <row r="66" spans="1:15" ht="14.7" customHeight="1">
      <c r="A66" s="16"/>
      <c r="B66" s="11" t="s">
        <v>445</v>
      </c>
      <c r="C66" s="12">
        <v>35</v>
      </c>
      <c r="D66" s="12"/>
      <c r="E66" s="12"/>
      <c r="G66" s="12"/>
      <c r="H66" s="12">
        <v>35</v>
      </c>
      <c r="I66" s="175"/>
      <c r="J66" s="12"/>
      <c r="K66" s="12"/>
      <c r="L66" s="12"/>
      <c r="M66" s="12"/>
      <c r="N66" s="12"/>
      <c r="O66" s="13">
        <f t="shared" si="0"/>
        <v>3750.2099999999996</v>
      </c>
    </row>
    <row r="67" spans="1:15" ht="14.7" customHeight="1">
      <c r="A67" s="16"/>
      <c r="B67" s="11" t="s">
        <v>52</v>
      </c>
      <c r="C67" s="12">
        <v>30</v>
      </c>
      <c r="D67" s="12"/>
      <c r="E67" s="12">
        <v>30</v>
      </c>
      <c r="G67" s="12"/>
      <c r="H67" s="12"/>
      <c r="I67" s="175"/>
      <c r="J67" s="12"/>
      <c r="K67" s="12"/>
      <c r="L67" s="12"/>
      <c r="M67" s="12"/>
      <c r="N67" s="12"/>
      <c r="O67" s="13">
        <f t="shared" si="0"/>
        <v>3780.2099999999996</v>
      </c>
    </row>
    <row r="68" spans="1:15" ht="14.7" customHeight="1">
      <c r="A68" s="16"/>
      <c r="B68" s="11" t="s">
        <v>454</v>
      </c>
      <c r="C68" s="12"/>
      <c r="D68" s="12"/>
      <c r="E68" s="12"/>
      <c r="G68" s="12"/>
      <c r="H68" s="12"/>
      <c r="I68" s="175">
        <v>120</v>
      </c>
      <c r="J68" s="12"/>
      <c r="K68" s="12"/>
      <c r="L68" s="12"/>
      <c r="M68" s="12"/>
      <c r="N68" s="12">
        <v>120</v>
      </c>
      <c r="O68" s="13">
        <f t="shared" si="0"/>
        <v>3660.2099999999996</v>
      </c>
    </row>
    <row r="69" spans="1:15" ht="14.7" customHeight="1">
      <c r="A69" s="16" t="s">
        <v>455</v>
      </c>
      <c r="B69" s="11" t="s">
        <v>445</v>
      </c>
      <c r="C69" s="12">
        <v>429.89</v>
      </c>
      <c r="D69" s="12"/>
      <c r="E69" s="12"/>
      <c r="G69" s="12"/>
      <c r="H69" s="12">
        <v>429.89</v>
      </c>
      <c r="I69" s="175"/>
      <c r="J69" s="12"/>
      <c r="K69" s="12"/>
      <c r="L69" s="12"/>
      <c r="M69" s="12"/>
      <c r="N69" s="12"/>
      <c r="O69" s="13">
        <f t="shared" ref="O69:O130" si="1">O68+C69-I69</f>
        <v>4090.0999999999995</v>
      </c>
    </row>
    <row r="70" spans="1:15" ht="14.7" customHeight="1">
      <c r="A70" s="16"/>
      <c r="B70" s="11" t="s">
        <v>445</v>
      </c>
      <c r="C70" s="12">
        <v>105</v>
      </c>
      <c r="D70" s="12"/>
      <c r="E70" s="12"/>
      <c r="F70" s="12">
        <v>105</v>
      </c>
      <c r="G70" s="12"/>
      <c r="H70" s="12"/>
      <c r="I70" s="175"/>
      <c r="J70" s="12"/>
      <c r="K70" s="12"/>
      <c r="L70" s="12"/>
      <c r="M70" s="12"/>
      <c r="N70" s="12"/>
      <c r="O70" s="13">
        <f t="shared" si="1"/>
        <v>4195.0999999999995</v>
      </c>
    </row>
    <row r="71" spans="1:15" ht="14.7" customHeight="1">
      <c r="A71" s="16"/>
      <c r="B71" s="11" t="s">
        <v>445</v>
      </c>
      <c r="C71" s="12">
        <v>90</v>
      </c>
      <c r="D71" s="12"/>
      <c r="E71" s="12"/>
      <c r="F71" s="12">
        <v>90</v>
      </c>
      <c r="G71" s="12"/>
      <c r="H71" s="12"/>
      <c r="I71" s="175"/>
      <c r="J71" s="12"/>
      <c r="K71" s="12"/>
      <c r="L71" s="12"/>
      <c r="M71" s="12"/>
      <c r="N71" s="12"/>
      <c r="O71" s="13">
        <f t="shared" si="1"/>
        <v>4285.0999999999995</v>
      </c>
    </row>
    <row r="72" spans="1:15" ht="14.7" customHeight="1">
      <c r="A72" s="16"/>
      <c r="B72" s="11" t="s">
        <v>445</v>
      </c>
      <c r="C72" s="12">
        <v>75</v>
      </c>
      <c r="D72" s="12"/>
      <c r="E72" s="12"/>
      <c r="F72" s="12">
        <v>75</v>
      </c>
      <c r="G72" s="12"/>
      <c r="H72" s="12"/>
      <c r="I72" s="175"/>
      <c r="J72" s="12"/>
      <c r="K72" s="12"/>
      <c r="L72" s="12"/>
      <c r="M72" s="12"/>
      <c r="N72" s="12"/>
      <c r="O72" s="13">
        <f t="shared" si="1"/>
        <v>4360.0999999999995</v>
      </c>
    </row>
    <row r="73" spans="1:15" ht="14.7" customHeight="1">
      <c r="A73" s="16"/>
      <c r="B73" s="11" t="s">
        <v>456</v>
      </c>
      <c r="C73" s="12">
        <v>25</v>
      </c>
      <c r="D73" s="12">
        <v>25</v>
      </c>
      <c r="E73" s="12"/>
      <c r="F73" s="12"/>
      <c r="G73" s="12"/>
      <c r="H73" s="12"/>
      <c r="I73" s="175"/>
      <c r="J73" s="12"/>
      <c r="K73" s="12"/>
      <c r="L73" s="12"/>
      <c r="M73" s="12"/>
      <c r="N73" s="12"/>
      <c r="O73" s="13">
        <f t="shared" si="1"/>
        <v>4385.0999999999995</v>
      </c>
    </row>
    <row r="74" spans="1:15" ht="14.7" customHeight="1">
      <c r="A74" s="16"/>
      <c r="B74" s="11" t="s">
        <v>445</v>
      </c>
      <c r="C74" s="12">
        <v>90</v>
      </c>
      <c r="D74" s="12"/>
      <c r="E74" s="12"/>
      <c r="F74" s="12">
        <v>90</v>
      </c>
      <c r="G74" s="12"/>
      <c r="H74" s="12"/>
      <c r="I74" s="175"/>
      <c r="J74" s="12"/>
      <c r="K74" s="12"/>
      <c r="L74" s="12"/>
      <c r="M74" s="12"/>
      <c r="N74" s="12"/>
      <c r="O74" s="13">
        <f t="shared" si="1"/>
        <v>4475.0999999999995</v>
      </c>
    </row>
    <row r="75" spans="1:15" ht="14.7" customHeight="1">
      <c r="A75" s="16"/>
      <c r="B75" s="11" t="s">
        <v>445</v>
      </c>
      <c r="C75" s="12">
        <v>90</v>
      </c>
      <c r="D75" s="12"/>
      <c r="E75" s="12"/>
      <c r="F75" s="12">
        <v>90</v>
      </c>
      <c r="G75" s="12"/>
      <c r="H75" s="12"/>
      <c r="I75" s="175"/>
      <c r="J75" s="12"/>
      <c r="K75" s="12"/>
      <c r="L75" s="12"/>
      <c r="M75" s="12"/>
      <c r="N75" s="12"/>
      <c r="O75" s="13">
        <f t="shared" si="1"/>
        <v>4565.0999999999995</v>
      </c>
    </row>
    <row r="76" spans="1:15" ht="14.7" customHeight="1">
      <c r="A76" s="16"/>
      <c r="B76" s="11" t="s">
        <v>445</v>
      </c>
      <c r="C76" s="12">
        <v>105</v>
      </c>
      <c r="D76" s="12"/>
      <c r="E76" s="12"/>
      <c r="F76" s="12">
        <v>105</v>
      </c>
      <c r="G76" s="12"/>
      <c r="H76" s="12"/>
      <c r="I76" s="175"/>
      <c r="J76" s="12"/>
      <c r="K76" s="12"/>
      <c r="L76" s="12"/>
      <c r="M76" s="12"/>
      <c r="N76" s="12"/>
      <c r="O76" s="13">
        <f t="shared" si="1"/>
        <v>4670.0999999999995</v>
      </c>
    </row>
    <row r="77" spans="1:15" ht="14.7" customHeight="1">
      <c r="A77" s="16"/>
      <c r="B77" s="11" t="s">
        <v>445</v>
      </c>
      <c r="C77" s="12">
        <v>105</v>
      </c>
      <c r="D77" s="12"/>
      <c r="E77" s="12"/>
      <c r="F77" s="12">
        <v>105</v>
      </c>
      <c r="G77" s="12"/>
      <c r="H77" s="12"/>
      <c r="I77" s="175"/>
      <c r="J77" s="12"/>
      <c r="K77" s="12"/>
      <c r="L77" s="12"/>
      <c r="M77" s="12"/>
      <c r="N77" s="12"/>
      <c r="O77" s="13">
        <f t="shared" si="1"/>
        <v>4775.0999999999995</v>
      </c>
    </row>
    <row r="78" spans="1:15" ht="14.7" customHeight="1">
      <c r="A78" s="16"/>
      <c r="B78" s="11" t="s">
        <v>445</v>
      </c>
      <c r="C78" s="12">
        <v>80</v>
      </c>
      <c r="D78" s="12"/>
      <c r="E78" s="12"/>
      <c r="F78" s="12">
        <v>80</v>
      </c>
      <c r="G78" s="12"/>
      <c r="H78" s="12"/>
      <c r="I78" s="175"/>
      <c r="J78" s="12"/>
      <c r="K78" s="12"/>
      <c r="L78" s="12"/>
      <c r="M78" s="12"/>
      <c r="N78" s="12"/>
      <c r="O78" s="13">
        <f t="shared" si="1"/>
        <v>4855.0999999999995</v>
      </c>
    </row>
    <row r="79" spans="1:15" ht="14.7" customHeight="1">
      <c r="A79" s="16"/>
      <c r="B79" s="11" t="s">
        <v>445</v>
      </c>
      <c r="C79" s="12">
        <v>80</v>
      </c>
      <c r="D79" s="12"/>
      <c r="E79" s="12"/>
      <c r="F79" s="12">
        <v>80</v>
      </c>
      <c r="G79" s="12"/>
      <c r="H79" s="12"/>
      <c r="I79" s="175"/>
      <c r="J79" s="12"/>
      <c r="K79" s="12"/>
      <c r="L79" s="12"/>
      <c r="M79" s="12"/>
      <c r="N79" s="12"/>
      <c r="O79" s="13">
        <f t="shared" si="1"/>
        <v>4935.0999999999995</v>
      </c>
    </row>
    <row r="80" spans="1:15" ht="14.7" customHeight="1">
      <c r="A80" s="16"/>
      <c r="B80" s="11" t="s">
        <v>445</v>
      </c>
      <c r="C80" s="12">
        <v>75</v>
      </c>
      <c r="D80" s="12"/>
      <c r="E80" s="12"/>
      <c r="F80" s="12">
        <v>75</v>
      </c>
      <c r="G80" s="12"/>
      <c r="H80" s="12"/>
      <c r="I80" s="175"/>
      <c r="J80" s="12"/>
      <c r="K80" s="12"/>
      <c r="L80" s="12"/>
      <c r="M80" s="12"/>
      <c r="N80" s="12"/>
      <c r="O80" s="13">
        <f t="shared" si="1"/>
        <v>5010.0999999999995</v>
      </c>
    </row>
    <row r="81" spans="1:15" ht="14.7" customHeight="1">
      <c r="A81" s="16"/>
      <c r="B81" s="11" t="s">
        <v>445</v>
      </c>
      <c r="C81" s="12">
        <v>85</v>
      </c>
      <c r="D81" s="12"/>
      <c r="E81" s="12"/>
      <c r="F81" s="12">
        <v>85</v>
      </c>
      <c r="G81" s="12"/>
      <c r="H81" s="12"/>
      <c r="I81" s="175"/>
      <c r="J81" s="12"/>
      <c r="K81" s="12"/>
      <c r="L81" s="12"/>
      <c r="M81" s="12"/>
      <c r="N81" s="12"/>
      <c r="O81" s="13">
        <f t="shared" si="1"/>
        <v>5095.0999999999995</v>
      </c>
    </row>
    <row r="82" spans="1:15" ht="14.7" customHeight="1">
      <c r="A82" s="16"/>
      <c r="B82" s="11" t="s">
        <v>52</v>
      </c>
      <c r="C82" s="12">
        <v>15</v>
      </c>
      <c r="D82" s="12"/>
      <c r="E82" s="12">
        <v>15</v>
      </c>
      <c r="F82" s="12"/>
      <c r="G82" s="12"/>
      <c r="H82" s="12"/>
      <c r="I82" s="175"/>
      <c r="J82" s="12"/>
      <c r="K82" s="12"/>
      <c r="L82" s="12"/>
      <c r="M82" s="12"/>
      <c r="N82" s="12"/>
      <c r="O82" s="13">
        <f t="shared" si="1"/>
        <v>5110.0999999999995</v>
      </c>
    </row>
    <row r="83" spans="1:15" ht="14.7" customHeight="1">
      <c r="A83" s="16"/>
      <c r="B83" s="11" t="s">
        <v>445</v>
      </c>
      <c r="C83" s="12">
        <v>75</v>
      </c>
      <c r="D83" s="12"/>
      <c r="E83" s="12"/>
      <c r="F83" s="12">
        <v>75</v>
      </c>
      <c r="G83" s="12"/>
      <c r="H83" s="12"/>
      <c r="I83" s="175"/>
      <c r="J83" s="12"/>
      <c r="K83" s="12"/>
      <c r="L83" s="12"/>
      <c r="M83" s="12"/>
      <c r="N83" s="12"/>
      <c r="O83" s="13">
        <f t="shared" si="1"/>
        <v>5185.0999999999995</v>
      </c>
    </row>
    <row r="84" spans="1:15" ht="14.7" customHeight="1">
      <c r="A84" s="16"/>
      <c r="B84" s="11" t="s">
        <v>445</v>
      </c>
      <c r="C84" s="12">
        <v>85</v>
      </c>
      <c r="D84" s="12"/>
      <c r="E84" s="12"/>
      <c r="F84" s="12">
        <v>85</v>
      </c>
      <c r="G84" s="12"/>
      <c r="H84" s="12"/>
      <c r="I84" s="175"/>
      <c r="J84" s="12"/>
      <c r="K84" s="12"/>
      <c r="L84" s="12"/>
      <c r="M84" s="12"/>
      <c r="N84" s="12"/>
      <c r="O84" s="13">
        <f t="shared" si="1"/>
        <v>5270.0999999999995</v>
      </c>
    </row>
    <row r="85" spans="1:15" ht="14.7" customHeight="1">
      <c r="A85" s="16"/>
      <c r="B85" s="11" t="s">
        <v>445</v>
      </c>
      <c r="C85" s="12">
        <v>80</v>
      </c>
      <c r="D85" s="12"/>
      <c r="E85" s="12"/>
      <c r="F85" s="12">
        <v>80</v>
      </c>
      <c r="G85" s="12"/>
      <c r="H85" s="12"/>
      <c r="I85" s="175"/>
      <c r="J85" s="12"/>
      <c r="K85" s="12"/>
      <c r="L85" s="12"/>
      <c r="M85" s="12"/>
      <c r="N85" s="12"/>
      <c r="O85" s="13">
        <f t="shared" si="1"/>
        <v>5350.0999999999995</v>
      </c>
    </row>
    <row r="86" spans="1:15" ht="14.7" customHeight="1">
      <c r="A86" s="16"/>
      <c r="B86" s="11" t="s">
        <v>445</v>
      </c>
      <c r="C86" s="12">
        <v>85</v>
      </c>
      <c r="D86" s="12"/>
      <c r="E86" s="12"/>
      <c r="F86" s="12">
        <v>85</v>
      </c>
      <c r="G86" s="12"/>
      <c r="H86" s="12"/>
      <c r="I86" s="175"/>
      <c r="J86" s="12"/>
      <c r="K86" s="12"/>
      <c r="L86" s="12"/>
      <c r="M86" s="12"/>
      <c r="N86" s="12"/>
      <c r="O86" s="13">
        <f t="shared" si="1"/>
        <v>5435.0999999999995</v>
      </c>
    </row>
    <row r="87" spans="1:15" ht="14.7" customHeight="1">
      <c r="A87" s="16"/>
      <c r="B87" s="11" t="s">
        <v>445</v>
      </c>
      <c r="C87" s="12">
        <v>509.29</v>
      </c>
      <c r="D87" s="12">
        <v>50</v>
      </c>
      <c r="E87" s="12"/>
      <c r="F87" s="12">
        <v>459.29</v>
      </c>
      <c r="G87" s="12"/>
      <c r="H87" s="12"/>
      <c r="I87" s="175"/>
      <c r="J87" s="12"/>
      <c r="K87" s="12"/>
      <c r="L87" s="12"/>
      <c r="M87" s="12"/>
      <c r="N87" s="12"/>
      <c r="O87" s="13">
        <f t="shared" si="1"/>
        <v>5944.3899999999994</v>
      </c>
    </row>
    <row r="88" spans="1:15" ht="14.7" customHeight="1">
      <c r="A88" s="16"/>
      <c r="B88" s="11" t="s">
        <v>445</v>
      </c>
      <c r="C88" s="12">
        <v>90</v>
      </c>
      <c r="D88" s="12"/>
      <c r="E88" s="12"/>
      <c r="F88" s="12">
        <v>90</v>
      </c>
      <c r="G88" s="12"/>
      <c r="H88" s="12"/>
      <c r="I88" s="175"/>
      <c r="J88" s="12"/>
      <c r="K88" s="12"/>
      <c r="L88" s="12"/>
      <c r="M88" s="12"/>
      <c r="N88" s="12"/>
      <c r="O88" s="13">
        <f t="shared" si="1"/>
        <v>6034.3899999999994</v>
      </c>
    </row>
    <row r="89" spans="1:15" ht="14.7" customHeight="1">
      <c r="A89" s="16"/>
      <c r="B89" s="11" t="s">
        <v>445</v>
      </c>
      <c r="C89" s="12">
        <v>75</v>
      </c>
      <c r="D89" s="12"/>
      <c r="E89" s="12"/>
      <c r="F89" s="12">
        <v>75</v>
      </c>
      <c r="G89" s="12"/>
      <c r="H89" s="12"/>
      <c r="I89" s="175"/>
      <c r="J89" s="12"/>
      <c r="K89" s="12"/>
      <c r="L89" s="12"/>
      <c r="M89" s="12"/>
      <c r="N89" s="12"/>
      <c r="O89" s="13">
        <f t="shared" si="1"/>
        <v>6109.3899999999994</v>
      </c>
    </row>
    <row r="90" spans="1:15" ht="14.7" customHeight="1">
      <c r="A90" s="16"/>
      <c r="B90" s="11" t="s">
        <v>445</v>
      </c>
      <c r="C90" s="12">
        <v>90</v>
      </c>
      <c r="D90" s="12"/>
      <c r="E90" s="12"/>
      <c r="F90" s="12">
        <v>90</v>
      </c>
      <c r="G90" s="12"/>
      <c r="H90" s="12"/>
      <c r="I90" s="175"/>
      <c r="J90" s="12"/>
      <c r="K90" s="12"/>
      <c r="L90" s="12"/>
      <c r="M90" s="12"/>
      <c r="N90" s="12"/>
      <c r="O90" s="13">
        <f t="shared" si="1"/>
        <v>6199.3899999999994</v>
      </c>
    </row>
    <row r="91" spans="1:15" ht="14.7" customHeight="1">
      <c r="A91" s="16"/>
      <c r="B91" s="11" t="s">
        <v>445</v>
      </c>
      <c r="C91" s="12">
        <v>170</v>
      </c>
      <c r="D91" s="12"/>
      <c r="E91" s="12"/>
      <c r="F91" s="12">
        <v>170</v>
      </c>
      <c r="G91" s="12"/>
      <c r="H91" s="12"/>
      <c r="I91" s="175"/>
      <c r="J91" s="12"/>
      <c r="K91" s="12"/>
      <c r="L91" s="12"/>
      <c r="M91" s="12"/>
      <c r="N91" s="12"/>
      <c r="O91" s="13">
        <f t="shared" si="1"/>
        <v>6369.3899999999994</v>
      </c>
    </row>
    <row r="92" spans="1:15" ht="14.7" customHeight="1">
      <c r="A92" s="16"/>
      <c r="B92" s="11" t="s">
        <v>445</v>
      </c>
      <c r="C92" s="12">
        <v>85</v>
      </c>
      <c r="D92" s="12"/>
      <c r="E92" s="12"/>
      <c r="F92" s="12">
        <v>85</v>
      </c>
      <c r="G92" s="12"/>
      <c r="H92" s="12"/>
      <c r="I92" s="175"/>
      <c r="J92" s="12"/>
      <c r="K92" s="12"/>
      <c r="L92" s="12"/>
      <c r="M92" s="12"/>
      <c r="N92" s="12"/>
      <c r="O92" s="13">
        <f t="shared" si="1"/>
        <v>6454.3899999999994</v>
      </c>
    </row>
    <row r="93" spans="1:15" ht="14.7" customHeight="1">
      <c r="A93" s="16"/>
      <c r="B93" s="11" t="s">
        <v>445</v>
      </c>
      <c r="C93" s="12">
        <v>80</v>
      </c>
      <c r="D93" s="12"/>
      <c r="E93" s="12"/>
      <c r="F93" s="12">
        <v>80</v>
      </c>
      <c r="G93" s="12"/>
      <c r="H93" s="12"/>
      <c r="I93" s="175"/>
      <c r="J93" s="12"/>
      <c r="K93" s="12"/>
      <c r="L93" s="12"/>
      <c r="M93" s="12"/>
      <c r="N93" s="12"/>
      <c r="O93" s="13">
        <f t="shared" si="1"/>
        <v>6534.3899999999994</v>
      </c>
    </row>
    <row r="94" spans="1:15" ht="14.7" customHeight="1">
      <c r="A94" s="16"/>
      <c r="B94" s="11" t="s">
        <v>445</v>
      </c>
      <c r="C94" s="12">
        <v>85</v>
      </c>
      <c r="D94" s="12"/>
      <c r="E94" s="12"/>
      <c r="F94" s="12">
        <v>85</v>
      </c>
      <c r="G94" s="12"/>
      <c r="H94" s="12"/>
      <c r="I94" s="175"/>
      <c r="J94" s="12"/>
      <c r="K94" s="12"/>
      <c r="L94" s="12"/>
      <c r="M94" s="12"/>
      <c r="N94" s="12"/>
      <c r="O94" s="13">
        <f t="shared" si="1"/>
        <v>6619.3899999999994</v>
      </c>
    </row>
    <row r="95" spans="1:15" ht="14.7" customHeight="1">
      <c r="A95" s="16"/>
      <c r="B95" s="11" t="s">
        <v>454</v>
      </c>
      <c r="C95" s="12"/>
      <c r="D95" s="12"/>
      <c r="E95" s="12"/>
      <c r="F95" s="12"/>
      <c r="G95" s="12"/>
      <c r="H95" s="12"/>
      <c r="I95" s="175">
        <v>160</v>
      </c>
      <c r="J95" s="12"/>
      <c r="K95" s="12"/>
      <c r="L95" s="12">
        <v>160</v>
      </c>
      <c r="M95" s="12"/>
      <c r="N95" s="12"/>
      <c r="O95" s="13">
        <f t="shared" si="1"/>
        <v>6459.3899999999994</v>
      </c>
    </row>
    <row r="96" spans="1:15" ht="14.7" customHeight="1">
      <c r="A96" s="16"/>
      <c r="B96" s="11" t="s">
        <v>445</v>
      </c>
      <c r="C96" s="12">
        <v>80</v>
      </c>
      <c r="D96" s="12"/>
      <c r="E96" s="12"/>
      <c r="F96" s="12">
        <v>80</v>
      </c>
      <c r="G96" s="12"/>
      <c r="H96" s="12"/>
      <c r="I96" s="175"/>
      <c r="J96" s="12"/>
      <c r="K96" s="12"/>
      <c r="L96" s="12"/>
      <c r="M96" s="12"/>
      <c r="N96" s="12"/>
      <c r="O96" s="13">
        <f t="shared" si="1"/>
        <v>6539.3899999999994</v>
      </c>
    </row>
    <row r="97" spans="1:16" ht="14.7" customHeight="1">
      <c r="A97" s="16"/>
      <c r="B97" s="11" t="s">
        <v>52</v>
      </c>
      <c r="C97" s="12">
        <v>15</v>
      </c>
      <c r="D97" s="12"/>
      <c r="E97" s="12">
        <v>15</v>
      </c>
      <c r="G97" s="12"/>
      <c r="H97" s="12"/>
      <c r="I97" s="175"/>
      <c r="J97" s="12"/>
      <c r="K97" s="12"/>
      <c r="L97" s="12"/>
      <c r="M97" s="12"/>
      <c r="N97" s="12"/>
      <c r="O97" s="13">
        <f t="shared" si="1"/>
        <v>6554.3899999999994</v>
      </c>
    </row>
    <row r="98" spans="1:16" ht="14.7" customHeight="1">
      <c r="A98" s="16"/>
      <c r="B98" s="11" t="s">
        <v>445</v>
      </c>
      <c r="C98" s="12">
        <v>75</v>
      </c>
      <c r="D98" s="12"/>
      <c r="E98" s="12"/>
      <c r="F98" s="12">
        <v>75</v>
      </c>
      <c r="G98" s="12"/>
      <c r="H98" s="12"/>
      <c r="I98" s="175"/>
      <c r="J98" s="12"/>
      <c r="K98" s="12"/>
      <c r="L98" s="12"/>
      <c r="M98" s="12"/>
      <c r="N98" s="12"/>
      <c r="O98" s="13">
        <f t="shared" si="1"/>
        <v>6629.3899999999994</v>
      </c>
    </row>
    <row r="99" spans="1:16" ht="14.7" customHeight="1">
      <c r="A99" s="16"/>
      <c r="B99" s="11" t="s">
        <v>86</v>
      </c>
      <c r="C99" s="12">
        <v>12</v>
      </c>
      <c r="D99" s="12"/>
      <c r="E99" s="12"/>
      <c r="G99" s="12">
        <v>12</v>
      </c>
      <c r="H99" s="12"/>
      <c r="I99" s="175"/>
      <c r="J99" s="12"/>
      <c r="K99" s="12"/>
      <c r="L99" s="12"/>
      <c r="M99" s="12"/>
      <c r="N99" s="12"/>
      <c r="O99" s="13">
        <f t="shared" si="1"/>
        <v>6641.3899999999994</v>
      </c>
    </row>
    <row r="100" spans="1:16" ht="14.7" customHeight="1">
      <c r="A100" s="16"/>
      <c r="B100" s="11" t="s">
        <v>457</v>
      </c>
      <c r="C100" s="12"/>
      <c r="D100" s="12"/>
      <c r="E100" s="12"/>
      <c r="F100" s="12"/>
      <c r="G100" s="12"/>
      <c r="H100" s="12"/>
      <c r="I100" s="175">
        <v>110.94</v>
      </c>
      <c r="J100" s="12"/>
      <c r="K100" s="12"/>
      <c r="L100" s="12">
        <v>110.94</v>
      </c>
      <c r="M100" s="12"/>
      <c r="N100" s="12"/>
      <c r="O100" s="13">
        <f t="shared" si="1"/>
        <v>6530.45</v>
      </c>
    </row>
    <row r="101" spans="1:16" ht="14.7" customHeight="1">
      <c r="A101" s="16"/>
      <c r="B101" s="11" t="s">
        <v>445</v>
      </c>
      <c r="C101" s="12">
        <v>10</v>
      </c>
      <c r="D101" s="12"/>
      <c r="E101" s="12"/>
      <c r="F101" s="12">
        <v>10</v>
      </c>
      <c r="G101" s="12"/>
      <c r="H101" s="12"/>
      <c r="I101" s="175"/>
      <c r="J101" s="12"/>
      <c r="K101" s="12"/>
      <c r="L101" s="12"/>
      <c r="M101" s="12"/>
      <c r="N101" s="12"/>
      <c r="O101" s="13">
        <f t="shared" si="1"/>
        <v>6540.45</v>
      </c>
    </row>
    <row r="102" spans="1:16" ht="14.7" customHeight="1">
      <c r="A102" s="178" t="s">
        <v>468</v>
      </c>
      <c r="B102" s="11" t="s">
        <v>445</v>
      </c>
      <c r="C102" s="12">
        <v>5</v>
      </c>
      <c r="D102" s="12"/>
      <c r="E102" s="12"/>
      <c r="F102" s="12">
        <v>5</v>
      </c>
      <c r="G102" s="12"/>
      <c r="H102" s="12"/>
      <c r="I102" s="175"/>
      <c r="J102" s="12"/>
      <c r="K102" s="12"/>
      <c r="L102" s="12"/>
      <c r="M102" s="12"/>
      <c r="N102" s="12"/>
      <c r="O102" s="13">
        <f t="shared" si="1"/>
        <v>6545.45</v>
      </c>
    </row>
    <row r="103" spans="1:16" ht="14.7" customHeight="1">
      <c r="A103" s="16"/>
      <c r="B103" s="11" t="s">
        <v>445</v>
      </c>
      <c r="C103" s="12">
        <v>75</v>
      </c>
      <c r="D103" s="12"/>
      <c r="E103" s="12"/>
      <c r="F103" s="12">
        <v>75</v>
      </c>
      <c r="G103" s="12"/>
      <c r="H103" s="12"/>
      <c r="I103" s="175"/>
      <c r="J103" s="12"/>
      <c r="K103" s="12"/>
      <c r="L103" s="12"/>
      <c r="M103" s="12"/>
      <c r="N103" s="12"/>
      <c r="O103" s="13">
        <f t="shared" si="1"/>
        <v>6620.45</v>
      </c>
    </row>
    <row r="104" spans="1:16" ht="14.7" customHeight="1">
      <c r="A104" s="16"/>
      <c r="B104" s="11" t="s">
        <v>445</v>
      </c>
      <c r="C104" s="12">
        <v>85</v>
      </c>
      <c r="D104" s="12"/>
      <c r="E104" s="12"/>
      <c r="F104" s="12">
        <v>85</v>
      </c>
      <c r="G104" s="12"/>
      <c r="H104" s="12"/>
      <c r="I104" s="175"/>
      <c r="J104" s="12"/>
      <c r="K104" s="12"/>
      <c r="L104" s="12"/>
      <c r="M104" s="12"/>
      <c r="N104" s="12"/>
      <c r="O104" s="13">
        <f t="shared" si="1"/>
        <v>6705.45</v>
      </c>
    </row>
    <row r="105" spans="1:16" ht="14.7" customHeight="1">
      <c r="A105" s="16"/>
      <c r="B105" s="11" t="s">
        <v>460</v>
      </c>
      <c r="C105" s="12"/>
      <c r="D105" s="12"/>
      <c r="E105" s="12"/>
      <c r="F105" s="12"/>
      <c r="G105" s="12"/>
      <c r="H105" s="12"/>
      <c r="I105" s="175">
        <v>1350</v>
      </c>
      <c r="J105" s="12"/>
      <c r="K105" s="12"/>
      <c r="L105" s="12"/>
      <c r="M105" s="12"/>
      <c r="N105" s="12"/>
      <c r="O105" s="13">
        <f t="shared" si="1"/>
        <v>5355.45</v>
      </c>
      <c r="P105" s="1">
        <v>1350</v>
      </c>
    </row>
    <row r="106" spans="1:16" ht="14.7" customHeight="1">
      <c r="A106" s="16"/>
      <c r="B106" s="11" t="s">
        <v>445</v>
      </c>
      <c r="C106" s="12">
        <v>170</v>
      </c>
      <c r="D106" s="12"/>
      <c r="E106" s="12"/>
      <c r="F106" s="12">
        <v>170</v>
      </c>
      <c r="G106" s="12"/>
      <c r="H106" s="12"/>
      <c r="I106" s="175"/>
      <c r="J106" s="12"/>
      <c r="K106" s="12"/>
      <c r="L106" s="12"/>
      <c r="M106" s="12"/>
      <c r="N106" s="12"/>
      <c r="O106" s="13">
        <f t="shared" si="1"/>
        <v>5525.45</v>
      </c>
    </row>
    <row r="107" spans="1:16" ht="14.7" customHeight="1">
      <c r="A107" s="16"/>
      <c r="B107" s="11" t="s">
        <v>458</v>
      </c>
      <c r="C107" s="12"/>
      <c r="D107" s="12"/>
      <c r="E107" s="12"/>
      <c r="F107" s="12"/>
      <c r="G107" s="12"/>
      <c r="H107" s="12"/>
      <c r="I107" s="175">
        <v>82.58</v>
      </c>
      <c r="J107" s="12"/>
      <c r="L107" s="12">
        <v>82.58</v>
      </c>
      <c r="M107" s="12"/>
      <c r="N107" s="12"/>
      <c r="O107" s="13">
        <f t="shared" si="1"/>
        <v>5442.87</v>
      </c>
    </row>
    <row r="108" spans="1:16" ht="14.7" customHeight="1">
      <c r="A108" s="16"/>
      <c r="B108" s="11" t="s">
        <v>445</v>
      </c>
      <c r="C108" s="12">
        <v>105</v>
      </c>
      <c r="D108" s="12"/>
      <c r="E108" s="12"/>
      <c r="F108" s="12">
        <v>105</v>
      </c>
      <c r="G108" s="12"/>
      <c r="H108" s="12"/>
      <c r="I108" s="175"/>
      <c r="J108" s="12"/>
      <c r="K108" s="12"/>
      <c r="L108" s="12"/>
      <c r="M108" s="12"/>
      <c r="N108" s="12"/>
      <c r="O108" s="13">
        <f t="shared" si="1"/>
        <v>5547.87</v>
      </c>
    </row>
    <row r="109" spans="1:16" ht="14.7" customHeight="1">
      <c r="A109" s="16"/>
      <c r="B109" s="11" t="s">
        <v>445</v>
      </c>
      <c r="C109" s="12">
        <v>85</v>
      </c>
      <c r="D109" s="12"/>
      <c r="E109" s="12"/>
      <c r="F109" s="12">
        <v>85</v>
      </c>
      <c r="G109" s="12"/>
      <c r="H109" s="12"/>
      <c r="I109" s="175"/>
      <c r="J109" s="12"/>
      <c r="K109" s="12"/>
      <c r="L109" s="12"/>
      <c r="M109" s="12"/>
      <c r="N109" s="12"/>
      <c r="O109" s="13">
        <f t="shared" si="1"/>
        <v>5632.87</v>
      </c>
    </row>
    <row r="110" spans="1:16" ht="14.7" customHeight="1">
      <c r="A110" s="16"/>
      <c r="B110" s="11" t="s">
        <v>445</v>
      </c>
      <c r="C110" s="12">
        <v>85</v>
      </c>
      <c r="D110" s="12"/>
      <c r="E110" s="12"/>
      <c r="F110" s="12">
        <v>85</v>
      </c>
      <c r="G110" s="12"/>
      <c r="H110" s="12"/>
      <c r="I110" s="175"/>
      <c r="J110" s="12"/>
      <c r="K110" s="12"/>
      <c r="L110" s="12"/>
      <c r="M110" s="12"/>
      <c r="N110" s="12"/>
      <c r="O110" s="13">
        <f t="shared" si="1"/>
        <v>5717.87</v>
      </c>
    </row>
    <row r="111" spans="1:16" ht="14.7" customHeight="1">
      <c r="A111" s="16"/>
      <c r="B111" s="11" t="s">
        <v>445</v>
      </c>
      <c r="C111" s="12">
        <v>10</v>
      </c>
      <c r="D111" s="12"/>
      <c r="E111" s="12"/>
      <c r="F111" s="12">
        <v>10</v>
      </c>
      <c r="G111" s="12"/>
      <c r="H111" s="12"/>
      <c r="I111" s="175"/>
      <c r="J111" s="12"/>
      <c r="K111" s="12"/>
      <c r="L111" s="12"/>
      <c r="M111" s="12"/>
      <c r="N111" s="12"/>
      <c r="O111" s="13">
        <f t="shared" si="1"/>
        <v>5727.87</v>
      </c>
    </row>
    <row r="112" spans="1:16" ht="14.7" customHeight="1">
      <c r="A112" s="16"/>
      <c r="B112" s="11" t="s">
        <v>453</v>
      </c>
      <c r="C112" s="12">
        <v>16.66</v>
      </c>
      <c r="D112" s="12"/>
      <c r="E112" s="12"/>
      <c r="G112" s="12">
        <v>16.66</v>
      </c>
      <c r="H112" s="12"/>
      <c r="I112" s="175"/>
      <c r="J112" s="12"/>
      <c r="K112" s="12"/>
      <c r="L112" s="12"/>
      <c r="M112" s="12"/>
      <c r="N112" s="12"/>
      <c r="O112" s="13">
        <f t="shared" si="1"/>
        <v>5744.53</v>
      </c>
    </row>
    <row r="113" spans="1:15" ht="14.7" customHeight="1">
      <c r="A113" s="16"/>
      <c r="B113" s="11" t="s">
        <v>457</v>
      </c>
      <c r="C113" s="12"/>
      <c r="D113" s="12"/>
      <c r="E113" s="12"/>
      <c r="F113" s="12"/>
      <c r="G113" s="12"/>
      <c r="H113" s="12"/>
      <c r="I113" s="175">
        <v>15.96</v>
      </c>
      <c r="J113" s="12"/>
      <c r="L113" s="12">
        <v>15.96</v>
      </c>
      <c r="M113" s="12"/>
      <c r="N113" s="12"/>
      <c r="O113" s="13">
        <f t="shared" si="1"/>
        <v>5728.57</v>
      </c>
    </row>
    <row r="114" spans="1:15" ht="14.7" customHeight="1">
      <c r="A114" s="16"/>
      <c r="B114" s="11" t="s">
        <v>457</v>
      </c>
      <c r="C114" s="12"/>
      <c r="D114" s="12"/>
      <c r="E114" s="12"/>
      <c r="F114" s="12"/>
      <c r="G114" s="12"/>
      <c r="H114" s="12"/>
      <c r="I114" s="175">
        <v>17.350000000000001</v>
      </c>
      <c r="J114" s="12"/>
      <c r="L114" s="12">
        <v>17.350000000000001</v>
      </c>
      <c r="M114" s="12"/>
      <c r="N114" s="12"/>
      <c r="O114" s="13">
        <f t="shared" si="1"/>
        <v>5711.2199999999993</v>
      </c>
    </row>
    <row r="115" spans="1:15" ht="14.7" customHeight="1">
      <c r="A115" s="16"/>
      <c r="B115" s="11" t="s">
        <v>459</v>
      </c>
      <c r="C115" s="12">
        <v>25</v>
      </c>
      <c r="D115" s="12">
        <v>25</v>
      </c>
      <c r="E115" s="12"/>
      <c r="F115" s="12"/>
      <c r="G115" s="12"/>
      <c r="H115" s="12"/>
      <c r="I115" s="175"/>
      <c r="J115" s="12"/>
      <c r="L115" s="12"/>
      <c r="M115" s="12"/>
      <c r="N115" s="12"/>
      <c r="O115" s="13">
        <f t="shared" si="1"/>
        <v>5736.2199999999993</v>
      </c>
    </row>
    <row r="116" spans="1:15" ht="14.7" customHeight="1">
      <c r="A116" s="16"/>
      <c r="B116" s="11" t="s">
        <v>445</v>
      </c>
      <c r="C116" s="12">
        <v>55</v>
      </c>
      <c r="D116" s="12"/>
      <c r="E116" s="12"/>
      <c r="F116" s="12">
        <v>55</v>
      </c>
      <c r="G116" s="12"/>
      <c r="H116" s="12"/>
      <c r="I116" s="175"/>
      <c r="J116" s="12"/>
      <c r="L116" s="12"/>
      <c r="M116" s="12"/>
      <c r="N116" s="12"/>
      <c r="O116" s="13">
        <f t="shared" si="1"/>
        <v>5791.2199999999993</v>
      </c>
    </row>
    <row r="117" spans="1:15" ht="14.7" customHeight="1">
      <c r="A117" s="16"/>
      <c r="B117" s="11" t="s">
        <v>457</v>
      </c>
      <c r="C117" s="12"/>
      <c r="D117" s="12"/>
      <c r="E117" s="12"/>
      <c r="F117" s="12"/>
      <c r="G117" s="12"/>
      <c r="H117" s="12"/>
      <c r="I117" s="175">
        <v>83.46</v>
      </c>
      <c r="J117" s="12"/>
      <c r="L117" s="12">
        <v>83.46</v>
      </c>
      <c r="M117" s="12"/>
      <c r="N117" s="12"/>
      <c r="O117" s="13">
        <f t="shared" si="1"/>
        <v>5707.7599999999993</v>
      </c>
    </row>
    <row r="118" spans="1:15" ht="14.7" customHeight="1">
      <c r="A118" s="16"/>
      <c r="B118" s="11" t="s">
        <v>461</v>
      </c>
      <c r="C118" s="12"/>
      <c r="D118" s="12"/>
      <c r="E118" s="12"/>
      <c r="F118" s="12"/>
      <c r="G118" s="12"/>
      <c r="H118" s="12"/>
      <c r="I118" s="175">
        <v>20</v>
      </c>
      <c r="J118" s="12"/>
      <c r="L118" s="12">
        <v>20</v>
      </c>
      <c r="M118" s="12"/>
      <c r="N118" s="12"/>
      <c r="O118" s="13">
        <f t="shared" si="1"/>
        <v>5687.7599999999993</v>
      </c>
    </row>
    <row r="119" spans="1:15" ht="14.7" customHeight="1">
      <c r="A119" s="16"/>
      <c r="B119" s="11" t="s">
        <v>461</v>
      </c>
      <c r="C119" s="12"/>
      <c r="D119" s="12"/>
      <c r="E119" s="12"/>
      <c r="F119" s="12"/>
      <c r="G119" s="12"/>
      <c r="H119" s="12"/>
      <c r="I119" s="175">
        <v>80</v>
      </c>
      <c r="J119" s="12"/>
      <c r="L119" s="12">
        <v>80</v>
      </c>
      <c r="M119" s="12"/>
      <c r="N119" s="12"/>
      <c r="O119" s="13">
        <f t="shared" si="1"/>
        <v>5607.7599999999993</v>
      </c>
    </row>
    <row r="120" spans="1:15" ht="14.7" customHeight="1">
      <c r="A120" s="16"/>
      <c r="B120" s="11" t="s">
        <v>457</v>
      </c>
      <c r="C120" s="12"/>
      <c r="D120" s="12"/>
      <c r="E120" s="12"/>
      <c r="F120" s="12"/>
      <c r="G120" s="12"/>
      <c r="H120" s="12"/>
      <c r="I120" s="175">
        <v>26.99</v>
      </c>
      <c r="J120" s="12"/>
      <c r="L120" s="12">
        <v>26.99</v>
      </c>
      <c r="M120" s="12"/>
      <c r="N120" s="12"/>
      <c r="O120" s="13">
        <f t="shared" si="1"/>
        <v>5580.7699999999995</v>
      </c>
    </row>
    <row r="121" spans="1:15" ht="14.7" customHeight="1">
      <c r="A121" s="16"/>
      <c r="B121" s="11" t="s">
        <v>462</v>
      </c>
      <c r="C121" s="12"/>
      <c r="D121" s="12"/>
      <c r="E121" s="12"/>
      <c r="F121" s="12"/>
      <c r="G121" s="12"/>
      <c r="H121" s="12"/>
      <c r="I121" s="175">
        <v>142.81</v>
      </c>
      <c r="J121" s="12"/>
      <c r="L121" s="12">
        <v>142.81</v>
      </c>
      <c r="M121" s="12"/>
      <c r="N121" s="12"/>
      <c r="O121" s="13">
        <f t="shared" si="1"/>
        <v>5437.9599999999991</v>
      </c>
    </row>
    <row r="122" spans="1:15" ht="14.7" customHeight="1">
      <c r="A122" s="16"/>
      <c r="B122" s="11" t="s">
        <v>463</v>
      </c>
      <c r="C122" s="12"/>
      <c r="D122" s="12"/>
      <c r="E122" s="12"/>
      <c r="F122" s="12"/>
      <c r="G122" s="12"/>
      <c r="H122" s="12"/>
      <c r="I122" s="175">
        <v>240</v>
      </c>
      <c r="J122" s="12"/>
      <c r="L122" s="12">
        <v>240</v>
      </c>
      <c r="M122" s="12"/>
      <c r="N122" s="12"/>
      <c r="O122" s="13">
        <f t="shared" si="1"/>
        <v>5197.9599999999991</v>
      </c>
    </row>
    <row r="123" spans="1:15" ht="14.7" customHeight="1">
      <c r="A123" s="16"/>
      <c r="B123" s="11" t="s">
        <v>464</v>
      </c>
      <c r="C123" s="12"/>
      <c r="D123" s="12"/>
      <c r="E123" s="12"/>
      <c r="F123" s="12"/>
      <c r="G123" s="12"/>
      <c r="H123" s="12"/>
      <c r="I123" s="175">
        <v>200</v>
      </c>
      <c r="J123" s="12"/>
      <c r="L123" s="12">
        <v>200</v>
      </c>
      <c r="M123" s="12"/>
      <c r="N123" s="12"/>
      <c r="O123" s="13">
        <f t="shared" si="1"/>
        <v>4997.9599999999991</v>
      </c>
    </row>
    <row r="124" spans="1:15" ht="14.7" customHeight="1">
      <c r="A124" s="178" t="s">
        <v>10</v>
      </c>
      <c r="B124" s="11" t="s">
        <v>457</v>
      </c>
      <c r="C124" s="12"/>
      <c r="D124" s="12"/>
      <c r="E124" s="12"/>
      <c r="F124" s="12"/>
      <c r="G124" s="12"/>
      <c r="H124" s="12"/>
      <c r="I124" s="175">
        <v>17.5</v>
      </c>
      <c r="J124" s="12"/>
      <c r="L124" s="175">
        <v>17.5</v>
      </c>
      <c r="M124" s="175"/>
      <c r="N124" s="175"/>
      <c r="O124" s="13">
        <f t="shared" si="1"/>
        <v>4980.4599999999991</v>
      </c>
    </row>
    <row r="125" spans="1:15" ht="14.7" customHeight="1">
      <c r="A125" s="16"/>
      <c r="B125" s="11" t="s">
        <v>457</v>
      </c>
      <c r="C125" s="12"/>
      <c r="D125" s="12"/>
      <c r="E125" s="12"/>
      <c r="F125" s="12"/>
      <c r="G125" s="12"/>
      <c r="H125" s="12"/>
      <c r="I125" s="175">
        <v>17.2</v>
      </c>
      <c r="J125" s="12"/>
      <c r="L125" s="175">
        <v>17.2</v>
      </c>
      <c r="M125" s="175"/>
      <c r="N125" s="175"/>
      <c r="O125" s="13">
        <f t="shared" si="1"/>
        <v>4963.2599999999993</v>
      </c>
    </row>
    <row r="126" spans="1:15" ht="14.7" customHeight="1">
      <c r="A126" s="16"/>
      <c r="B126" s="11" t="s">
        <v>457</v>
      </c>
      <c r="C126" s="12"/>
      <c r="D126" s="12"/>
      <c r="E126" s="12"/>
      <c r="F126" s="12"/>
      <c r="G126" s="12"/>
      <c r="H126" s="12"/>
      <c r="I126" s="175">
        <v>17.3</v>
      </c>
      <c r="J126" s="12"/>
      <c r="L126" s="175">
        <v>17.3</v>
      </c>
      <c r="M126" s="175"/>
      <c r="N126" s="175"/>
      <c r="O126" s="13">
        <f t="shared" si="1"/>
        <v>4945.9599999999991</v>
      </c>
    </row>
    <row r="127" spans="1:15" ht="14.7" customHeight="1">
      <c r="A127" s="16"/>
      <c r="B127" s="177" t="s">
        <v>465</v>
      </c>
      <c r="C127" s="12"/>
      <c r="D127" s="12"/>
      <c r="E127" s="12"/>
      <c r="F127" s="12"/>
      <c r="G127" s="12"/>
      <c r="H127" s="12"/>
      <c r="I127" s="175">
        <v>940</v>
      </c>
      <c r="J127" s="12"/>
      <c r="L127" s="175">
        <v>940</v>
      </c>
      <c r="M127" s="175"/>
      <c r="N127" s="175"/>
      <c r="O127" s="13">
        <f t="shared" si="1"/>
        <v>4005.9599999999991</v>
      </c>
    </row>
    <row r="128" spans="1:15" ht="14.7" customHeight="1">
      <c r="A128" s="16"/>
      <c r="B128" s="177" t="s">
        <v>483</v>
      </c>
      <c r="C128" s="12"/>
      <c r="D128" s="12"/>
      <c r="E128" s="12"/>
      <c r="F128" s="12"/>
      <c r="G128" s="12"/>
      <c r="H128" s="12"/>
      <c r="I128" s="175">
        <v>315.89999999999998</v>
      </c>
      <c r="J128" s="12"/>
      <c r="L128" s="175">
        <v>315.89999999999998</v>
      </c>
      <c r="M128" s="175"/>
      <c r="N128" s="175"/>
      <c r="O128" s="13">
        <f t="shared" si="1"/>
        <v>3690.059999999999</v>
      </c>
    </row>
    <row r="129" spans="1:16" ht="14.7" customHeight="1">
      <c r="A129" s="16"/>
      <c r="B129" s="177" t="s">
        <v>466</v>
      </c>
      <c r="C129" s="12">
        <v>829.44</v>
      </c>
      <c r="D129" s="12">
        <v>25</v>
      </c>
      <c r="E129" s="12"/>
      <c r="F129" s="12">
        <v>804.44</v>
      </c>
      <c r="G129" s="12"/>
      <c r="H129" s="12"/>
      <c r="I129" s="175"/>
      <c r="J129" s="12"/>
      <c r="L129" s="12"/>
      <c r="M129" s="12"/>
      <c r="N129" s="12"/>
      <c r="O129" s="13">
        <f t="shared" si="1"/>
        <v>4519.4999999999991</v>
      </c>
    </row>
    <row r="130" spans="1:16" ht="14.7" customHeight="1">
      <c r="A130" s="16"/>
      <c r="B130" s="177" t="s">
        <v>467</v>
      </c>
      <c r="C130" s="12"/>
      <c r="D130" s="12"/>
      <c r="E130" s="12"/>
      <c r="F130" s="12"/>
      <c r="G130" s="12"/>
      <c r="H130" s="12"/>
      <c r="I130" s="175">
        <v>742.25</v>
      </c>
      <c r="J130" s="12"/>
      <c r="L130" s="12">
        <v>742.25</v>
      </c>
      <c r="M130" s="12"/>
      <c r="N130" s="12"/>
      <c r="O130" s="13">
        <f t="shared" si="1"/>
        <v>3777.2499999999991</v>
      </c>
    </row>
    <row r="131" spans="1:16" ht="14.7" customHeight="1">
      <c r="A131" s="16"/>
      <c r="B131" s="177" t="s">
        <v>469</v>
      </c>
      <c r="C131" s="12">
        <f t="shared" ref="C131:N131" si="2">SUM(C4:C130)</f>
        <v>6063.8099999999995</v>
      </c>
      <c r="D131" s="12">
        <f t="shared" si="2"/>
        <v>125</v>
      </c>
      <c r="E131" s="12">
        <f t="shared" si="2"/>
        <v>345</v>
      </c>
      <c r="F131" s="12">
        <f t="shared" si="2"/>
        <v>4125.3999999999996</v>
      </c>
      <c r="G131" s="12">
        <f t="shared" si="2"/>
        <v>256.99</v>
      </c>
      <c r="H131" s="12">
        <f t="shared" si="2"/>
        <v>1211.42</v>
      </c>
      <c r="I131" s="175">
        <f t="shared" si="2"/>
        <v>5741.3899999999994</v>
      </c>
      <c r="J131" s="12">
        <f t="shared" si="2"/>
        <v>244.49</v>
      </c>
      <c r="K131" s="12">
        <f t="shared" si="2"/>
        <v>493.87</v>
      </c>
      <c r="L131" s="12">
        <f t="shared" si="2"/>
        <v>3230.2400000000002</v>
      </c>
      <c r="M131" s="12">
        <f t="shared" si="2"/>
        <v>49.47</v>
      </c>
      <c r="N131" s="12">
        <f t="shared" si="2"/>
        <v>373.32</v>
      </c>
      <c r="O131" s="179"/>
      <c r="P131" s="1">
        <f>SUM(P4:P130)</f>
        <v>1350</v>
      </c>
    </row>
    <row r="132" spans="1:16" ht="14.7" customHeight="1">
      <c r="A132" s="16"/>
      <c r="B132" s="4" t="s">
        <v>2</v>
      </c>
      <c r="C132" s="5" t="s">
        <v>3</v>
      </c>
      <c r="D132" s="6" t="s">
        <v>4</v>
      </c>
      <c r="E132" s="5" t="s">
        <v>52</v>
      </c>
      <c r="F132" s="6" t="s">
        <v>481</v>
      </c>
      <c r="G132" s="7" t="s">
        <v>482</v>
      </c>
      <c r="H132" s="7" t="s">
        <v>484</v>
      </c>
      <c r="I132" s="174" t="s">
        <v>6</v>
      </c>
      <c r="J132" s="5" t="s">
        <v>7</v>
      </c>
      <c r="K132" s="5" t="s">
        <v>485</v>
      </c>
      <c r="L132" s="6" t="s">
        <v>481</v>
      </c>
      <c r="M132" s="7" t="s">
        <v>482</v>
      </c>
      <c r="N132" s="7" t="s">
        <v>484</v>
      </c>
      <c r="O132" s="5" t="s">
        <v>9</v>
      </c>
    </row>
    <row r="133" spans="1:16" ht="14.7" customHeight="1">
      <c r="A133" s="16"/>
      <c r="B133" s="177" t="s">
        <v>472</v>
      </c>
      <c r="C133" s="12"/>
      <c r="D133" s="12"/>
      <c r="E133" s="12"/>
      <c r="F133" s="12"/>
      <c r="G133" s="12"/>
      <c r="H133" s="12"/>
      <c r="I133" s="175"/>
      <c r="J133" s="12"/>
      <c r="K133" s="12"/>
      <c r="L133" s="12"/>
      <c r="M133" s="12"/>
      <c r="N133" s="12"/>
      <c r="O133" s="13"/>
    </row>
    <row r="134" spans="1:16" ht="14.7" customHeight="1">
      <c r="A134" s="16"/>
      <c r="B134" s="177" t="s">
        <v>470</v>
      </c>
      <c r="D134" s="12"/>
      <c r="E134" s="12"/>
      <c r="F134" s="12"/>
      <c r="G134" s="12"/>
      <c r="H134" s="12"/>
      <c r="I134" s="12">
        <v>346.66</v>
      </c>
      <c r="J134" s="12"/>
      <c r="K134" s="12"/>
      <c r="L134" s="12"/>
      <c r="M134" s="12"/>
      <c r="N134" s="12"/>
      <c r="O134" s="13"/>
    </row>
    <row r="135" spans="1:16" ht="14.7" customHeight="1">
      <c r="A135" s="16"/>
      <c r="B135" s="177" t="s">
        <v>471</v>
      </c>
      <c r="D135" s="12"/>
      <c r="E135" s="12"/>
      <c r="F135" s="12"/>
      <c r="G135" s="12"/>
      <c r="H135" s="12"/>
      <c r="I135" s="12">
        <v>500</v>
      </c>
      <c r="J135" s="12"/>
      <c r="K135" s="12"/>
      <c r="L135" s="12"/>
      <c r="M135" s="12"/>
      <c r="N135" s="12"/>
      <c r="O135" s="13">
        <f>I134+I135</f>
        <v>846.66000000000008</v>
      </c>
    </row>
    <row r="136" spans="1:16" ht="14.7" customHeight="1">
      <c r="A136" s="16"/>
      <c r="B136" s="11"/>
      <c r="C136" s="12"/>
      <c r="D136" s="12"/>
      <c r="E136" s="12"/>
      <c r="F136" s="12"/>
      <c r="G136" s="12"/>
      <c r="H136" s="12"/>
      <c r="I136" s="175"/>
      <c r="J136" s="12"/>
      <c r="K136" s="12"/>
      <c r="L136" s="12"/>
      <c r="M136" s="12"/>
      <c r="N136" s="12"/>
      <c r="O136" s="179">
        <f>O130-O135</f>
        <v>2930.5899999999992</v>
      </c>
    </row>
    <row r="137" spans="1:16" ht="14.7" customHeight="1">
      <c r="A137" s="16"/>
      <c r="B137" s="11"/>
      <c r="C137" s="12"/>
      <c r="D137" s="12"/>
      <c r="E137" s="12"/>
      <c r="F137" s="12"/>
      <c r="G137" s="12"/>
      <c r="H137" s="12"/>
      <c r="I137" s="175"/>
      <c r="J137" s="12"/>
      <c r="K137" s="12"/>
      <c r="L137" s="12"/>
      <c r="M137" s="12"/>
      <c r="N137" s="12"/>
      <c r="O137" s="13"/>
    </row>
    <row r="138" spans="1:16" ht="14.7" customHeight="1">
      <c r="A138" s="16"/>
      <c r="B138" s="11"/>
      <c r="C138" s="12" t="s">
        <v>475</v>
      </c>
      <c r="D138" s="12" t="s">
        <v>476</v>
      </c>
      <c r="E138" s="12" t="s">
        <v>477</v>
      </c>
      <c r="F138" s="12"/>
      <c r="G138" s="12"/>
      <c r="H138" s="12"/>
      <c r="I138" s="175"/>
      <c r="J138" s="12"/>
      <c r="K138" s="12"/>
      <c r="L138" s="12"/>
      <c r="M138" s="12"/>
      <c r="N138" s="12"/>
      <c r="O138" s="13"/>
    </row>
    <row r="139" spans="1:16" ht="14.7" customHeight="1">
      <c r="A139" s="16"/>
      <c r="B139" s="11" t="s">
        <v>474</v>
      </c>
      <c r="C139" s="12">
        <v>4125</v>
      </c>
      <c r="D139" s="12">
        <v>3230</v>
      </c>
      <c r="E139" s="183">
        <f>C139-D139</f>
        <v>895</v>
      </c>
      <c r="F139" s="12"/>
      <c r="G139" s="12"/>
      <c r="H139" s="12"/>
      <c r="I139" s="175" t="s">
        <v>478</v>
      </c>
      <c r="J139" s="183">
        <v>1350</v>
      </c>
      <c r="K139" s="12"/>
      <c r="L139" s="12"/>
      <c r="M139" s="12"/>
      <c r="N139" s="12"/>
      <c r="O139" s="13"/>
    </row>
    <row r="140" spans="1:16" ht="14.7" customHeight="1">
      <c r="A140" s="16"/>
      <c r="B140" s="1" t="s">
        <v>456</v>
      </c>
      <c r="C140" s="1">
        <v>125</v>
      </c>
      <c r="E140" s="184">
        <v>125</v>
      </c>
      <c r="F140" s="12"/>
      <c r="G140" s="12"/>
      <c r="H140" s="12"/>
      <c r="I140" s="175"/>
      <c r="J140" s="12"/>
      <c r="K140" s="12"/>
      <c r="L140" s="12"/>
      <c r="M140" s="12"/>
      <c r="N140" s="12"/>
      <c r="O140" s="13"/>
    </row>
    <row r="141" spans="1:16" ht="14.7" customHeight="1">
      <c r="A141" s="16"/>
      <c r="B141" s="11" t="s">
        <v>479</v>
      </c>
      <c r="C141" s="12">
        <v>257</v>
      </c>
      <c r="D141" s="12">
        <v>49</v>
      </c>
      <c r="E141" s="183">
        <f>C141-D141</f>
        <v>208</v>
      </c>
      <c r="F141" s="12"/>
      <c r="G141" s="12"/>
      <c r="H141" s="12"/>
      <c r="I141" s="175"/>
      <c r="J141" s="12"/>
      <c r="K141" s="12"/>
      <c r="L141" s="12"/>
      <c r="M141" s="12"/>
      <c r="N141" s="12"/>
      <c r="O141" s="13"/>
    </row>
    <row r="142" spans="1:16" ht="14.7" customHeight="1">
      <c r="A142" s="16"/>
      <c r="B142" s="11" t="s">
        <v>480</v>
      </c>
      <c r="C142" s="12">
        <v>1211</v>
      </c>
      <c r="D142" s="12">
        <v>353</v>
      </c>
      <c r="E142" s="183">
        <f>C142-D142</f>
        <v>858</v>
      </c>
      <c r="F142" s="12"/>
      <c r="G142" s="12"/>
      <c r="H142" s="12"/>
      <c r="I142" s="175"/>
      <c r="J142" s="12"/>
      <c r="K142" s="12"/>
      <c r="L142" s="12"/>
      <c r="M142" s="12"/>
      <c r="N142" s="12"/>
      <c r="O142" s="13"/>
    </row>
    <row r="143" spans="1:16" ht="14.7" customHeight="1">
      <c r="A143" s="16"/>
      <c r="B143" s="11" t="s">
        <v>52</v>
      </c>
      <c r="C143" s="12">
        <v>345</v>
      </c>
      <c r="D143" s="12">
        <v>0</v>
      </c>
      <c r="E143" s="183">
        <f>C143-D143</f>
        <v>345</v>
      </c>
      <c r="F143" s="12"/>
      <c r="G143" s="12"/>
      <c r="H143" s="12"/>
      <c r="I143" s="175"/>
      <c r="J143" s="12"/>
      <c r="K143" s="12"/>
      <c r="L143" s="12"/>
      <c r="M143" s="12"/>
      <c r="N143" s="12"/>
      <c r="O143" s="13"/>
    </row>
    <row r="144" spans="1:16" ht="14.7" customHeight="1">
      <c r="A144" s="16"/>
      <c r="B144" s="11"/>
      <c r="C144" s="12"/>
      <c r="D144" s="12"/>
      <c r="E144" s="183">
        <f>SUM(E139:E143)</f>
        <v>2431</v>
      </c>
      <c r="F144" s="12"/>
      <c r="G144" s="12"/>
      <c r="H144" s="12"/>
      <c r="I144" s="175"/>
      <c r="J144" s="12">
        <f>SUM(J139:J143)</f>
        <v>1350</v>
      </c>
      <c r="K144" s="12">
        <f>E144-J144</f>
        <v>1081</v>
      </c>
      <c r="L144" s="12"/>
      <c r="M144" s="12"/>
      <c r="N144" s="12"/>
      <c r="O144" s="13"/>
    </row>
  </sheetData>
  <mergeCells count="1">
    <mergeCell ref="A1:Q1"/>
  </mergeCells>
  <pageMargins left="0.98425196850393704" right="0.98425196850393704" top="0.98425196850393704" bottom="0.98425196850393704" header="0.23622047244094491" footer="0.23622047244094491"/>
  <pageSetup paperSize="9" scale="60" fitToHeight="3" orientation="landscape" horizontalDpi="4294967293" r:id="rId1"/>
  <headerFooter>
    <oddFooter>&amp;C&amp;"Helvetica Neue,Regular"&amp;12&amp;K000000&amp;P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04853568B40F4E8366B3070197220F" ma:contentTypeVersion="19" ma:contentTypeDescription="Create a new document." ma:contentTypeScope="" ma:versionID="92e2f34063cad783ae2806e55cede758">
  <xsd:schema xmlns:xsd="http://www.w3.org/2001/XMLSchema" xmlns:xs="http://www.w3.org/2001/XMLSchema" xmlns:p="http://schemas.microsoft.com/office/2006/metadata/properties" xmlns:ns2="0efcb20c-a255-4ef4-a666-2774ba48434a" xmlns:ns3="531408f3-8ac9-4346-8fae-7a8076793e8c" targetNamespace="http://schemas.microsoft.com/office/2006/metadata/properties" ma:root="true" ma:fieldsID="b4ca0a0b40554e6041aa1af748586c6c" ns2:_="" ns3:_="">
    <xsd:import namespace="0efcb20c-a255-4ef4-a666-2774ba48434a"/>
    <xsd:import namespace="531408f3-8ac9-4346-8fae-7a8076793e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cb20c-a255-4ef4-a666-2774ba4843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description="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9bda7b3-fa30-4866-a047-bdcbe1038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cTags" ma:index="26" nillable="true" ma:displayName="DocTags" ma:format="Dropdown" ma:internalName="DocTag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counts"/>
                    <xsd:enumeration value="External Scrutiny Report"/>
                    <xsd:enumeration value="Trustee Annual Report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408f3-8ac9-4346-8fae-7a8076793e8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928c1bd-2f72-4b7f-b28c-a0ac07293b38}" ma:internalName="TaxCatchAll" ma:showField="CatchAllData" ma:web="531408f3-8ac9-4346-8fae-7a8076793e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cb20c-a255-4ef4-a666-2774ba48434a">
      <Terms xmlns="http://schemas.microsoft.com/office/infopath/2007/PartnerControls"/>
    </lcf76f155ced4ddcb4097134ff3c332f>
    <TaxCatchAll xmlns="531408f3-8ac9-4346-8fae-7a8076793e8c" xsi:nil="true"/>
    <DocTags xmlns="0efcb20c-a255-4ef4-a666-2774ba48434a" xsi:nil="true"/>
  </documentManagement>
</p:properties>
</file>

<file path=customXml/itemProps1.xml><?xml version="1.0" encoding="utf-8"?>
<ds:datastoreItem xmlns:ds="http://schemas.openxmlformats.org/officeDocument/2006/customXml" ds:itemID="{92886CEB-DFDD-4F8E-BB9D-3DA66869B749}"/>
</file>

<file path=customXml/itemProps2.xml><?xml version="1.0" encoding="utf-8"?>
<ds:datastoreItem xmlns:ds="http://schemas.openxmlformats.org/officeDocument/2006/customXml" ds:itemID="{197D0141-B2F9-46B3-85F4-55C81E9783B1}"/>
</file>

<file path=customXml/itemProps3.xml><?xml version="1.0" encoding="utf-8"?>
<ds:datastoreItem xmlns:ds="http://schemas.openxmlformats.org/officeDocument/2006/customXml" ds:itemID="{57CD007C-070D-4A63-841F-3D5482197CF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7</vt:i4>
      </vt:variant>
    </vt:vector>
  </HeadingPairs>
  <TitlesOfParts>
    <vt:vector size="25" baseType="lpstr">
      <vt:lpstr>R &amp; P 2025</vt:lpstr>
      <vt:lpstr>R &amp; P 2024</vt:lpstr>
      <vt:lpstr>Qualifications</vt:lpstr>
      <vt:lpstr>R&amp; P 2023</vt:lpstr>
      <vt:lpstr>Summary 2023</vt:lpstr>
      <vt:lpstr>summary 2022</vt:lpstr>
      <vt:lpstr>R &amp; P 2022</vt:lpstr>
      <vt:lpstr>summary 2021</vt:lpstr>
      <vt:lpstr>R &amp; P 2021</vt:lpstr>
      <vt:lpstr>R &amp; P 2020</vt:lpstr>
      <vt:lpstr>R &amp; P 2019</vt:lpstr>
      <vt:lpstr>R &amp; P 2018</vt:lpstr>
      <vt:lpstr>R&amp;P 2017</vt:lpstr>
      <vt:lpstr>R&amp;P 2016  from 27th July 2015</vt:lpstr>
      <vt:lpstr>R&amp;P 2015 to 26July</vt:lpstr>
      <vt:lpstr>R &amp; P 2014</vt:lpstr>
      <vt:lpstr>Summary</vt:lpstr>
      <vt:lpstr>Sheet2</vt:lpstr>
      <vt:lpstr>'R &amp; P 2021'!Print_Area</vt:lpstr>
      <vt:lpstr>'R &amp; P 2022'!Print_Area</vt:lpstr>
      <vt:lpstr>'R &amp; P 2024'!Print_Area</vt:lpstr>
      <vt:lpstr>'R &amp; P 2025'!Print_Area</vt:lpstr>
      <vt:lpstr>'R&amp; P 2023'!Print_Area</vt:lpstr>
      <vt:lpstr>'summary 2021'!Print_Area</vt:lpstr>
      <vt:lpstr>'summary 2022'!Print_Area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Registrar</dc:creator>
  <cp:lastModifiedBy>Lorna Holden</cp:lastModifiedBy>
  <cp:lastPrinted>2026-01-28T19:27:59Z</cp:lastPrinted>
  <dcterms:created xsi:type="dcterms:W3CDTF">2021-10-17T18:32:28Z</dcterms:created>
  <dcterms:modified xsi:type="dcterms:W3CDTF">2026-04-29T18:58:35Z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0x010100CD04853568B40F4E8366B3070197220F</vt:lpwstr>
  </property>
</Properties>
</file>