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hidePivotFieldList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4bb7acbe35e9425/Medasi Accounts 26/"/>
    </mc:Choice>
  </mc:AlternateContent>
  <xr:revisionPtr revIDLastSave="211" documentId="8_{26EBAC16-A6D0-45AF-B81B-329142A3132D}" xr6:coauthVersionLast="47" xr6:coauthVersionMax="47" xr10:uidLastSave="{E2A2AC45-E900-4FC1-8A8C-1ABA558E2F03}"/>
  <bookViews>
    <workbookView xWindow="-108" yWindow="-108" windowWidth="23256" windowHeight="12456" xr2:uid="{00000000-000D-0000-FFFF-FFFF00000000}"/>
  </bookViews>
  <sheets>
    <sheet name="Bank Statement" sheetId="1" r:id="rId1"/>
    <sheet name="Income &amp; expenditure" sheetId="5" r:id="rId2"/>
    <sheet name="Income &amp; Expense by Code" sheetId="6" r:id="rId3"/>
  </sheets>
  <definedNames>
    <definedName name="_xlnm._FilterDatabase" localSheetId="0" hidden="1">'Bank Statement'!$A$9:$H$50</definedName>
  </definedNames>
  <calcPr calcId="191029"/>
  <pivotCaches>
    <pivotCache cacheId="34" r:id="rId4"/>
    <pivotCache cacheId="37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9" i="1" l="1"/>
  <c r="F49" i="1"/>
  <c r="G30" i="1"/>
  <c r="G35" i="1"/>
  <c r="G34" i="1"/>
  <c r="G47" i="1"/>
  <c r="G41" i="1"/>
  <c r="G48" i="1"/>
  <c r="G46" i="1"/>
  <c r="G45" i="1"/>
  <c r="G44" i="1"/>
  <c r="G43" i="1"/>
  <c r="G42" i="1"/>
  <c r="H10" i="1" l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G11" i="1"/>
  <c r="G40" i="1"/>
  <c r="G12" i="1"/>
  <c r="G13" i="1"/>
  <c r="G19" i="1"/>
  <c r="G21" i="1"/>
  <c r="G22" i="1"/>
  <c r="G23" i="1"/>
  <c r="G24" i="1"/>
  <c r="G25" i="1"/>
  <c r="G26" i="1"/>
  <c r="G27" i="1"/>
  <c r="G28" i="1"/>
  <c r="G29" i="1"/>
  <c r="G31" i="1"/>
  <c r="G32" i="1"/>
  <c r="G33" i="1"/>
  <c r="G36" i="1"/>
  <c r="G37" i="1"/>
  <c r="G38" i="1"/>
  <c r="G39" i="1"/>
  <c r="G20" i="1"/>
  <c r="G49" i="1" l="1"/>
</calcChain>
</file>

<file path=xl/sharedStrings.xml><?xml version="1.0" encoding="utf-8"?>
<sst xmlns="http://schemas.openxmlformats.org/spreadsheetml/2006/main" count="166" uniqueCount="43">
  <si>
    <t>The Medasi Foundation</t>
  </si>
  <si>
    <t>Name</t>
  </si>
  <si>
    <t>Account</t>
  </si>
  <si>
    <t>Sort Code</t>
  </si>
  <si>
    <t>83-52-00</t>
  </si>
  <si>
    <t>Account No</t>
  </si>
  <si>
    <t>The Royal Bank of Scotland</t>
  </si>
  <si>
    <t>Date</t>
  </si>
  <si>
    <t>Details</t>
  </si>
  <si>
    <t>Type</t>
  </si>
  <si>
    <t>Paid In</t>
  </si>
  <si>
    <t>Withdrawn</t>
  </si>
  <si>
    <t>Balance</t>
  </si>
  <si>
    <t>Opening Balance</t>
  </si>
  <si>
    <t>Grand Total</t>
  </si>
  <si>
    <t>Total</t>
  </si>
  <si>
    <t>Code</t>
  </si>
  <si>
    <t>Bacs</t>
  </si>
  <si>
    <t>Sum of Total</t>
  </si>
  <si>
    <t>£ Total</t>
  </si>
  <si>
    <t>1. Donation</t>
  </si>
  <si>
    <t>2. Fundraising event</t>
  </si>
  <si>
    <t>3. Sponsorship</t>
  </si>
  <si>
    <t>4. Other Income</t>
  </si>
  <si>
    <t>5. Bank Interest</t>
  </si>
  <si>
    <t>6. Fundraising Costs</t>
  </si>
  <si>
    <t>7. Travel Expenses</t>
  </si>
  <si>
    <t>8. Building Costs</t>
  </si>
  <si>
    <t>9. Other Expenses</t>
  </si>
  <si>
    <t>Treasurer's Account</t>
  </si>
  <si>
    <t>BACS</t>
  </si>
  <si>
    <t>(All)</t>
  </si>
  <si>
    <t>10. School Fees</t>
  </si>
  <si>
    <t>S Pollock</t>
  </si>
  <si>
    <t>11. Education Materials</t>
  </si>
  <si>
    <t>MARY MCCLUSKEY</t>
  </si>
  <si>
    <t>INTEREST</t>
  </si>
  <si>
    <t>ANN BRANNAN</t>
  </si>
  <si>
    <t>Sheila Pollock</t>
  </si>
  <si>
    <t xml:space="preserve">Scholarship Fees Medasi Ghana </t>
  </si>
  <si>
    <t>School fees sent to Ghana</t>
  </si>
  <si>
    <t>St John's church G Pollock funeral donation</t>
  </si>
  <si>
    <t xml:space="preserve">RBS Compensation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</si>
</sst>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2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0" borderId="0" xfId="0" pivotButton="1"/>
    <xf numFmtId="2" fontId="1" fillId="0" borderId="0" xfId="0" applyNumberFormat="1" applyFont="1" applyAlignment="1">
      <alignment horizontal="right"/>
    </xf>
    <xf numFmtId="2" fontId="1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0" fontId="3" fillId="0" borderId="0" xfId="0" applyFont="1"/>
    <xf numFmtId="0" fontId="4" fillId="0" borderId="0" xfId="0" applyFont="1"/>
    <xf numFmtId="0" fontId="1" fillId="2" borderId="0" xfId="0" applyFont="1" applyFill="1" applyAlignment="1">
      <alignment horizontal="right"/>
    </xf>
  </cellXfs>
  <cellStyles count="1">
    <cellStyle name="Normal" xfId="0" builtinId="0"/>
  </cellStyles>
  <dxfs count="35">
    <dxf>
      <numFmt numFmtId="2" formatCode="0.00"/>
    </dxf>
    <dxf>
      <numFmt numFmtId="2" formatCode="0.00"/>
    </dxf>
    <dxf>
      <alignment horizontal="right" readingOrder="0"/>
    </dxf>
    <dxf>
      <numFmt numFmtId="2" formatCode="0.00"/>
    </dxf>
    <dxf>
      <alignment horizontal="right" readingOrder="0"/>
    </dxf>
    <dxf>
      <numFmt numFmtId="2" formatCode="0.00"/>
    </dxf>
    <dxf>
      <numFmt numFmtId="2" formatCode="0.00"/>
    </dxf>
    <dxf>
      <alignment horizontal="right" readingOrder="0"/>
    </dxf>
    <dxf>
      <numFmt numFmtId="2" formatCode="0.00"/>
    </dxf>
    <dxf>
      <numFmt numFmtId="2" formatCode="0.00"/>
    </dxf>
    <dxf>
      <alignment horizontal="right" readingOrder="0"/>
    </dxf>
    <dxf>
      <numFmt numFmtId="2" formatCode="0.00"/>
    </dxf>
    <dxf>
      <alignment horizontal="right" readingOrder="0"/>
    </dxf>
    <dxf>
      <numFmt numFmtId="2" formatCode="0.00"/>
    </dxf>
    <dxf>
      <alignment horizontal="right" readingOrder="0"/>
    </dxf>
    <dxf>
      <numFmt numFmtId="2" formatCode="0.00"/>
    </dxf>
    <dxf>
      <alignment horizontal="right" readingOrder="0"/>
    </dxf>
    <dxf>
      <numFmt numFmtId="2" formatCode="0.00"/>
    </dxf>
    <dxf>
      <alignment horizontal="right" readingOrder="0"/>
    </dxf>
    <dxf>
      <numFmt numFmtId="2" formatCode="0.00"/>
    </dxf>
    <dxf>
      <numFmt numFmtId="2" formatCode="0.00"/>
    </dxf>
    <dxf>
      <numFmt numFmtId="2" formatCode="0.00"/>
    </dxf>
    <dxf>
      <alignment horizontal="right" readingOrder="0"/>
    </dxf>
    <dxf>
      <numFmt numFmtId="2" formatCode="0.00"/>
    </dxf>
    <dxf>
      <alignment horizontal="right" readingOrder="0"/>
    </dxf>
    <dxf>
      <numFmt numFmtId="2" formatCode="0.00"/>
    </dxf>
    <dxf>
      <numFmt numFmtId="2" formatCode="0.00"/>
    </dxf>
    <dxf>
      <alignment horizontal="right" readingOrder="0"/>
    </dxf>
    <dxf>
      <numFmt numFmtId="2" formatCode="0.00"/>
    </dxf>
    <dxf>
      <numFmt numFmtId="2" formatCode="0.00"/>
    </dxf>
    <dxf>
      <alignment horizontal="right" readingOrder="0"/>
    </dxf>
    <dxf>
      <numFmt numFmtId="2" formatCode="0.00"/>
    </dxf>
    <dxf>
      <numFmt numFmtId="2" formatCode="0.00"/>
    </dxf>
    <dxf>
      <alignment horizontal="right" readingOrder="0"/>
    </dxf>
    <dxf>
      <numFmt numFmtId="2" formatCode="0.0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2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haron McGowan" refreshedDate="46182.600162615738" createdVersion="6" refreshedVersion="8" minRefreshableVersion="3" recordCount="41" xr:uid="{00000000-000A-0000-FFFF-FFFF00000000}">
  <cacheSource type="worksheet">
    <worksheetSource ref="A9:H50" sheet="Bank Statement"/>
  </cacheSource>
  <cacheFields count="8">
    <cacheField name="Date" numFmtId="14">
      <sharedItems containsNonDate="0" containsDate="1" containsString="0" containsBlank="1" minDate="2024-06-27T00:00:00" maxDate="2026-03-29T00:00:00"/>
    </cacheField>
    <cacheField name="Details" numFmtId="0">
      <sharedItems containsBlank="1" count="52">
        <s v="Opening Balance"/>
        <s v="Sheila Pollock"/>
        <s v="ANN BRANNAN"/>
        <s v="MARY MCCLUSKEY"/>
        <s v="INTEREST"/>
        <s v="S Pollock"/>
        <s v="Scholarship Fees Medasi Ghana "/>
        <s v="RBS Compensation "/>
        <s v="School fees sent to Ghana"/>
        <s v="St John's church G Pollock funeral donation"/>
        <m/>
        <s v="Medasi Account in Ghana John Ofori " u="1"/>
        <s v="R Muir Emily tutoring " u="1"/>
        <s v=" G POLLOCK" u="1"/>
        <s v="John Ofori Ghana " u="1"/>
        <s v="C MCGUIRE" u="1"/>
        <s v="SCHOOL FEES" u="1"/>
        <s v="FOUNDATION SCOTLAND" u="1"/>
        <s v="ST ANGELA'S STAFF" u="1"/>
        <s v="MUIR TUTORING" u="1"/>
        <s v="CLASS KERMIT" u="1"/>
        <s v="ABBEYFIELD NURSING HOME" u="1"/>
        <s v="ST HELEN'S PUPIL, DONATION" u="1"/>
        <s v="A M POLLOCK" u="1"/>
        <s v="MIGHTY CHONDRION GCU" u="1"/>
        <s v="A + F GALLAGHER FAMILY" u="1"/>
        <s v="ECHLIN FAMILY" u="1"/>
        <s v="HMRC CHARITIES" u="1"/>
        <s v="MARYMASS ABBEYFIELD" u="1"/>
        <s v="H MCKAY FAMILY" u="1"/>
        <s v="ARCHER FAMILY" u="1"/>
        <s v="GILLIAN KELLY" u="1"/>
        <s v="MARIE CRITTON" u="1"/>
        <s v="GCU WORLDCUP" u="1"/>
        <s v="SHEILA COYLE" u="1"/>
        <s v="TUTORING AM POLLOCK" u="1"/>
        <s v="M KELLY FAMILY" u="1"/>
        <s v="A WYLIE FAMILY" u="1"/>
        <s v="MILLY DREAM JARS" u="1"/>
        <s v="HMRC CHARITIES GIFTAID" u="1"/>
        <s v="CLASS RAFFLE" u="1"/>
        <s v="L MOLLOY" u="1"/>
        <s v="A BRANNAN" u="1"/>
        <s v="G POLLOCK" u="1"/>
        <s v="P6 PARENT GIFT" u="1"/>
        <s v="ST HELEN'S PTA" u="1"/>
        <s v="E CAIRNEY FAMILY" u="1"/>
        <s v="COMPUTERS &amp; SCHOOL FEES" u="1"/>
        <s v="MCGINLY FAMILY" u="1"/>
        <s v="KELLY FAMILY" u="1"/>
        <s v="DONATION" u="1"/>
        <s v="SHEILA AND GERRY 50TH DONATION" u="1"/>
      </sharedItems>
    </cacheField>
    <cacheField name="Type" numFmtId="0">
      <sharedItems containsBlank="1"/>
    </cacheField>
    <cacheField name="Code" numFmtId="0">
      <sharedItems containsBlank="1" count="6">
        <m/>
        <s v="1. Donation"/>
        <s v="5. Bank Interest"/>
        <s v="10. School Fees"/>
        <s v="4. Other Income"/>
        <s v="2. Fundraising event" u="1"/>
      </sharedItems>
    </cacheField>
    <cacheField name="Withdrawn" numFmtId="0">
      <sharedItems containsString="0" containsBlank="1" containsNumber="1" containsInteger="1" minValue="1022" maxValue="2544"/>
    </cacheField>
    <cacheField name="Paid In" numFmtId="2">
      <sharedItems containsString="0" containsBlank="1" containsNumber="1" minValue="5" maxValue="5879.2399999999989"/>
    </cacheField>
    <cacheField name="Total" numFmtId="2">
      <sharedItems containsString="0" containsBlank="1" containsNumber="1" minValue="-1522" maxValue="4339.75"/>
    </cacheField>
    <cacheField name="Balance" numFmtId="2">
      <sharedItems containsString="0" containsBlank="1" containsNumber="1" minValue="2625.45" maxValue="4630.97999999999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haron McGowan" refreshedDate="46182.60079074074" createdVersion="8" refreshedVersion="8" minRefreshableVersion="3" recordCount="39" xr:uid="{98FF21F3-4EC6-441B-A277-65BA903F87C6}">
  <cacheSource type="worksheet">
    <worksheetSource ref="A9:H48" sheet="Bank Statement"/>
  </cacheSource>
  <cacheFields count="8">
    <cacheField name="Date" numFmtId="14">
      <sharedItems containsSemiMixedTypes="0" containsNonDate="0" containsDate="1" containsString="0" minDate="2024-06-27T00:00:00" maxDate="2026-03-29T00:00:00"/>
    </cacheField>
    <cacheField name="Details" numFmtId="0">
      <sharedItems/>
    </cacheField>
    <cacheField name="Type" numFmtId="0">
      <sharedItems/>
    </cacheField>
    <cacheField name="Code" numFmtId="0">
      <sharedItems containsBlank="1" count="5">
        <m/>
        <s v="1. Donation"/>
        <s v="5. Bank Interest"/>
        <s v="10. School Fees"/>
        <s v="4. Other Income"/>
      </sharedItems>
    </cacheField>
    <cacheField name="Withdrawn" numFmtId="0">
      <sharedItems containsString="0" containsBlank="1" containsNumber="1" containsInteger="1" minValue="1022" maxValue="1522"/>
    </cacheField>
    <cacheField name="Paid In" numFmtId="2">
      <sharedItems containsString="0" containsBlank="1" containsNumber="1" minValue="5" maxValue="4339.75"/>
    </cacheField>
    <cacheField name="Total" numFmtId="2">
      <sharedItems containsSemiMixedTypes="0" containsString="0" containsNumber="1" minValue="-1522" maxValue="4339.75"/>
    </cacheField>
    <cacheField name="Balance" numFmtId="2">
      <sharedItems containsSemiMixedTypes="0" containsString="0" containsNumber="1" minValue="2625.45" maxValue="4630.97999999999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">
  <r>
    <d v="2025-04-01T00:00:00"/>
    <x v="0"/>
    <s v="Bacs"/>
    <x v="0"/>
    <m/>
    <n v="4339.75"/>
    <n v="4339.75"/>
    <n v="4339.75"/>
  </r>
  <r>
    <d v="2025-04-02T00:00:00"/>
    <x v="1"/>
    <s v="Bacs"/>
    <x v="1"/>
    <m/>
    <n v="20"/>
    <n v="20"/>
    <n v="4359.75"/>
  </r>
  <r>
    <d v="2025-04-02T00:00:00"/>
    <x v="2"/>
    <s v="Bacs"/>
    <x v="1"/>
    <m/>
    <n v="20"/>
    <n v="20"/>
    <n v="4379.75"/>
  </r>
  <r>
    <d v="2025-04-05T00:00:00"/>
    <x v="3"/>
    <s v="Bacs"/>
    <x v="1"/>
    <m/>
    <n v="5"/>
    <n v="5"/>
    <n v="4384.75"/>
  </r>
  <r>
    <d v="2025-05-01T00:00:00"/>
    <x v="2"/>
    <s v="Bacs"/>
    <x v="1"/>
    <m/>
    <n v="20"/>
    <n v="20"/>
    <n v="4404.75"/>
  </r>
  <r>
    <d v="2025-05-01T00:00:00"/>
    <x v="1"/>
    <s v="Bacs"/>
    <x v="1"/>
    <m/>
    <n v="20"/>
    <n v="20"/>
    <n v="4424.75"/>
  </r>
  <r>
    <d v="2025-05-07T00:00:00"/>
    <x v="3"/>
    <s v="Bacs"/>
    <x v="1"/>
    <m/>
    <n v="5"/>
    <n v="5"/>
    <n v="4429.75"/>
  </r>
  <r>
    <d v="2025-06-03T00:00:00"/>
    <x v="2"/>
    <s v="Bacs"/>
    <x v="1"/>
    <m/>
    <n v="20"/>
    <n v="20"/>
    <n v="4449.75"/>
  </r>
  <r>
    <d v="2025-06-03T00:00:00"/>
    <x v="1"/>
    <s v="Bacs"/>
    <x v="1"/>
    <m/>
    <n v="20"/>
    <n v="20"/>
    <n v="4469.75"/>
  </r>
  <r>
    <d v="2025-06-05T00:00:00"/>
    <x v="3"/>
    <s v="Bacs"/>
    <x v="1"/>
    <m/>
    <n v="5"/>
    <n v="5"/>
    <n v="4474.75"/>
  </r>
  <r>
    <d v="2024-06-27T00:00:00"/>
    <x v="4"/>
    <s v="Bacs"/>
    <x v="2"/>
    <m/>
    <n v="21.23"/>
    <n v="21.23"/>
    <n v="4495.9799999999996"/>
  </r>
  <r>
    <d v="2025-07-01T00:00:00"/>
    <x v="1"/>
    <s v="Bacs"/>
    <x v="1"/>
    <m/>
    <n v="20"/>
    <n v="20"/>
    <n v="4515.9799999999996"/>
  </r>
  <r>
    <d v="2025-07-01T00:00:00"/>
    <x v="2"/>
    <s v="Bacs"/>
    <x v="1"/>
    <m/>
    <n v="20"/>
    <n v="20"/>
    <n v="4535.9799999999996"/>
  </r>
  <r>
    <d v="2025-07-07T00:00:00"/>
    <x v="3"/>
    <s v="Bacs"/>
    <x v="1"/>
    <m/>
    <n v="5"/>
    <n v="5"/>
    <n v="4540.9799999999996"/>
  </r>
  <r>
    <d v="2025-08-01T00:00:00"/>
    <x v="5"/>
    <s v="Bacs"/>
    <x v="1"/>
    <m/>
    <n v="20"/>
    <n v="20"/>
    <n v="4560.9799999999996"/>
  </r>
  <r>
    <d v="2025-08-01T00:00:00"/>
    <x v="2"/>
    <s v="Bacs"/>
    <x v="1"/>
    <m/>
    <n v="20"/>
    <n v="20"/>
    <n v="4580.9799999999996"/>
  </r>
  <r>
    <d v="2025-09-02T00:00:00"/>
    <x v="1"/>
    <s v="Bacs"/>
    <x v="1"/>
    <m/>
    <n v="30"/>
    <n v="30"/>
    <n v="4610.9799999999996"/>
  </r>
  <r>
    <d v="2025-09-02T00:00:00"/>
    <x v="2"/>
    <s v="Bacs"/>
    <x v="1"/>
    <m/>
    <n v="20"/>
    <n v="20"/>
    <n v="4630.9799999999996"/>
  </r>
  <r>
    <d v="2025-09-18T00:00:00"/>
    <x v="6"/>
    <s v="Bacs"/>
    <x v="3"/>
    <n v="1022"/>
    <m/>
    <n v="-1022"/>
    <n v="3608.9799999999996"/>
  </r>
  <r>
    <d v="2025-09-27T00:00:00"/>
    <x v="4"/>
    <s v="Bacs"/>
    <x v="2"/>
    <m/>
    <n v="33.78"/>
    <n v="33.78"/>
    <n v="3642.7599999999998"/>
  </r>
  <r>
    <d v="2025-10-01T00:00:00"/>
    <x v="7"/>
    <s v="Bacs"/>
    <x v="4"/>
    <m/>
    <n v="150"/>
    <n v="150"/>
    <n v="3792.7599999999998"/>
  </r>
  <r>
    <d v="2025-10-01T00:00:00"/>
    <x v="5"/>
    <s v="Bacs"/>
    <x v="1"/>
    <m/>
    <n v="30"/>
    <n v="30"/>
    <n v="3822.7599999999998"/>
  </r>
  <r>
    <d v="2025-10-01T00:00:00"/>
    <x v="2"/>
    <s v="Bacs"/>
    <x v="1"/>
    <m/>
    <n v="20"/>
    <n v="20"/>
    <n v="3842.7599999999998"/>
  </r>
  <r>
    <d v="2025-11-01T00:00:00"/>
    <x v="5"/>
    <s v="Bacs"/>
    <x v="1"/>
    <m/>
    <n v="30"/>
    <n v="30"/>
    <n v="3872.7599999999998"/>
  </r>
  <r>
    <d v="2025-11-19T00:00:00"/>
    <x v="7"/>
    <s v="Bacs"/>
    <x v="4"/>
    <m/>
    <n v="150"/>
    <n v="150"/>
    <n v="4022.7599999999998"/>
  </r>
  <r>
    <d v="2025-11-24T00:00:00"/>
    <x v="5"/>
    <s v="Bacs"/>
    <x v="1"/>
    <m/>
    <n v="25"/>
    <n v="25"/>
    <n v="4047.7599999999998"/>
  </r>
  <r>
    <d v="2025-11-01T00:00:00"/>
    <x v="2"/>
    <s v="Bacs"/>
    <x v="1"/>
    <m/>
    <n v="20"/>
    <n v="20"/>
    <n v="4067.7599999999998"/>
  </r>
  <r>
    <d v="2025-12-02T00:00:00"/>
    <x v="1"/>
    <s v="Bacs"/>
    <x v="1"/>
    <m/>
    <n v="30"/>
    <n v="30"/>
    <n v="4097.76"/>
  </r>
  <r>
    <d v="2025-12-02T00:00:00"/>
    <x v="2"/>
    <s v="Bacs"/>
    <x v="1"/>
    <m/>
    <n v="20"/>
    <n v="20"/>
    <n v="4117.76"/>
  </r>
  <r>
    <d v="2025-12-30T00:00:00"/>
    <x v="4"/>
    <s v="Bacs"/>
    <x v="2"/>
    <m/>
    <n v="9.69"/>
    <n v="9.69"/>
    <n v="4127.45"/>
  </r>
  <r>
    <d v="2026-01-02T00:00:00"/>
    <x v="2"/>
    <s v="Bacs"/>
    <x v="1"/>
    <m/>
    <n v="20"/>
    <n v="20"/>
    <n v="4147.45"/>
  </r>
  <r>
    <d v="2026-01-12T00:00:00"/>
    <x v="8"/>
    <s v="Bacs"/>
    <x v="3"/>
    <n v="1522"/>
    <m/>
    <n v="-1522"/>
    <n v="2625.45"/>
  </r>
  <r>
    <d v="2026-01-02T00:00:00"/>
    <x v="1"/>
    <s v="Bacs"/>
    <x v="1"/>
    <m/>
    <n v="30"/>
    <n v="30"/>
    <n v="2655.45"/>
  </r>
  <r>
    <d v="2026-02-03T00:00:00"/>
    <x v="2"/>
    <s v="Bacs"/>
    <x v="1"/>
    <m/>
    <n v="20"/>
    <n v="20"/>
    <n v="2675.45"/>
  </r>
  <r>
    <d v="2026-02-03T00:00:00"/>
    <x v="1"/>
    <s v="Bacs"/>
    <x v="1"/>
    <m/>
    <n v="30"/>
    <n v="30"/>
    <n v="2705.45"/>
  </r>
  <r>
    <d v="2026-03-03T00:00:00"/>
    <x v="1"/>
    <s v="Bacs"/>
    <x v="1"/>
    <m/>
    <n v="30"/>
    <n v="30"/>
    <n v="2735.45"/>
  </r>
  <r>
    <d v="2026-03-03T00:00:00"/>
    <x v="2"/>
    <s v="Bacs"/>
    <x v="1"/>
    <m/>
    <n v="20"/>
    <n v="20"/>
    <n v="2755.45"/>
  </r>
  <r>
    <d v="2026-03-20T00:00:00"/>
    <x v="9"/>
    <s v="Bacs"/>
    <x v="1"/>
    <m/>
    <n v="572.6"/>
    <n v="572.6"/>
    <n v="3328.0499999999997"/>
  </r>
  <r>
    <d v="2026-03-28T00:00:00"/>
    <x v="4"/>
    <s v="Bacs"/>
    <x v="2"/>
    <m/>
    <n v="7.19"/>
    <n v="7.19"/>
    <n v="3335.24"/>
  </r>
  <r>
    <m/>
    <x v="10"/>
    <m/>
    <x v="0"/>
    <n v="2544"/>
    <n v="5879.2399999999989"/>
    <n v="3335.24"/>
    <m/>
  </r>
  <r>
    <m/>
    <x v="10"/>
    <m/>
    <x v="0"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">
  <r>
    <d v="2025-04-01T00:00:00"/>
    <s v="Opening Balance"/>
    <s v="Bacs"/>
    <x v="0"/>
    <m/>
    <n v="4339.75"/>
    <n v="4339.75"/>
    <n v="4339.75"/>
  </r>
  <r>
    <d v="2025-04-02T00:00:00"/>
    <s v="Sheila Pollock"/>
    <s v="Bacs"/>
    <x v="1"/>
    <m/>
    <n v="20"/>
    <n v="20"/>
    <n v="4359.75"/>
  </r>
  <r>
    <d v="2025-04-02T00:00:00"/>
    <s v="ANN BRANNAN"/>
    <s v="Bacs"/>
    <x v="1"/>
    <m/>
    <n v="20"/>
    <n v="20"/>
    <n v="4379.75"/>
  </r>
  <r>
    <d v="2025-04-05T00:00:00"/>
    <s v="MARY MCCLUSKEY"/>
    <s v="Bacs"/>
    <x v="1"/>
    <m/>
    <n v="5"/>
    <n v="5"/>
    <n v="4384.75"/>
  </r>
  <r>
    <d v="2025-05-01T00:00:00"/>
    <s v="ANN BRANNAN"/>
    <s v="Bacs"/>
    <x v="1"/>
    <m/>
    <n v="20"/>
    <n v="20"/>
    <n v="4404.75"/>
  </r>
  <r>
    <d v="2025-05-01T00:00:00"/>
    <s v="Sheila Pollock"/>
    <s v="Bacs"/>
    <x v="1"/>
    <m/>
    <n v="20"/>
    <n v="20"/>
    <n v="4424.75"/>
  </r>
  <r>
    <d v="2025-05-07T00:00:00"/>
    <s v="MARY MCCLUSKEY"/>
    <s v="Bacs"/>
    <x v="1"/>
    <m/>
    <n v="5"/>
    <n v="5"/>
    <n v="4429.75"/>
  </r>
  <r>
    <d v="2025-06-03T00:00:00"/>
    <s v="ANN BRANNAN"/>
    <s v="Bacs"/>
    <x v="1"/>
    <m/>
    <n v="20"/>
    <n v="20"/>
    <n v="4449.75"/>
  </r>
  <r>
    <d v="2025-06-03T00:00:00"/>
    <s v="Sheila Pollock"/>
    <s v="Bacs"/>
    <x v="1"/>
    <m/>
    <n v="20"/>
    <n v="20"/>
    <n v="4469.75"/>
  </r>
  <r>
    <d v="2025-06-05T00:00:00"/>
    <s v="MARY MCCLUSKEY"/>
    <s v="Bacs"/>
    <x v="1"/>
    <m/>
    <n v="5"/>
    <n v="5"/>
    <n v="4474.75"/>
  </r>
  <r>
    <d v="2024-06-27T00:00:00"/>
    <s v="INTEREST"/>
    <s v="Bacs"/>
    <x v="2"/>
    <m/>
    <n v="21.23"/>
    <n v="21.23"/>
    <n v="4495.9799999999996"/>
  </r>
  <r>
    <d v="2025-07-01T00:00:00"/>
    <s v="Sheila Pollock"/>
    <s v="Bacs"/>
    <x v="1"/>
    <m/>
    <n v="20"/>
    <n v="20"/>
    <n v="4515.9799999999996"/>
  </r>
  <r>
    <d v="2025-07-01T00:00:00"/>
    <s v="ANN BRANNAN"/>
    <s v="Bacs"/>
    <x v="1"/>
    <m/>
    <n v="20"/>
    <n v="20"/>
    <n v="4535.9799999999996"/>
  </r>
  <r>
    <d v="2025-07-07T00:00:00"/>
    <s v="MARY MCCLUSKEY"/>
    <s v="Bacs"/>
    <x v="1"/>
    <m/>
    <n v="5"/>
    <n v="5"/>
    <n v="4540.9799999999996"/>
  </r>
  <r>
    <d v="2025-08-01T00:00:00"/>
    <s v="S Pollock"/>
    <s v="Bacs"/>
    <x v="1"/>
    <m/>
    <n v="20"/>
    <n v="20"/>
    <n v="4560.9799999999996"/>
  </r>
  <r>
    <d v="2025-08-01T00:00:00"/>
    <s v="ANN BRANNAN"/>
    <s v="Bacs"/>
    <x v="1"/>
    <m/>
    <n v="20"/>
    <n v="20"/>
    <n v="4580.9799999999996"/>
  </r>
  <r>
    <d v="2025-09-02T00:00:00"/>
    <s v="Sheila Pollock"/>
    <s v="Bacs"/>
    <x v="1"/>
    <m/>
    <n v="30"/>
    <n v="30"/>
    <n v="4610.9799999999996"/>
  </r>
  <r>
    <d v="2025-09-02T00:00:00"/>
    <s v="ANN BRANNAN"/>
    <s v="Bacs"/>
    <x v="1"/>
    <m/>
    <n v="20"/>
    <n v="20"/>
    <n v="4630.9799999999996"/>
  </r>
  <r>
    <d v="2025-09-18T00:00:00"/>
    <s v="Scholarship Fees Medasi Ghana "/>
    <s v="Bacs"/>
    <x v="3"/>
    <n v="1022"/>
    <m/>
    <n v="-1022"/>
    <n v="3608.9799999999996"/>
  </r>
  <r>
    <d v="2025-09-27T00:00:00"/>
    <s v="INTEREST"/>
    <s v="Bacs"/>
    <x v="2"/>
    <m/>
    <n v="33.78"/>
    <n v="33.78"/>
    <n v="3642.7599999999998"/>
  </r>
  <r>
    <d v="2025-10-01T00:00:00"/>
    <s v="RBS Compensation "/>
    <s v="Bacs"/>
    <x v="4"/>
    <m/>
    <n v="150"/>
    <n v="150"/>
    <n v="3792.7599999999998"/>
  </r>
  <r>
    <d v="2025-10-01T00:00:00"/>
    <s v="S Pollock"/>
    <s v="Bacs"/>
    <x v="1"/>
    <m/>
    <n v="30"/>
    <n v="30"/>
    <n v="3822.7599999999998"/>
  </r>
  <r>
    <d v="2025-10-01T00:00:00"/>
    <s v="ANN BRANNAN"/>
    <s v="Bacs"/>
    <x v="1"/>
    <m/>
    <n v="20"/>
    <n v="20"/>
    <n v="3842.7599999999998"/>
  </r>
  <r>
    <d v="2025-11-01T00:00:00"/>
    <s v="S Pollock"/>
    <s v="Bacs"/>
    <x v="1"/>
    <m/>
    <n v="30"/>
    <n v="30"/>
    <n v="3872.7599999999998"/>
  </r>
  <r>
    <d v="2025-11-19T00:00:00"/>
    <s v="RBS Compensation "/>
    <s v="Bacs"/>
    <x v="4"/>
    <m/>
    <n v="150"/>
    <n v="150"/>
    <n v="4022.7599999999998"/>
  </r>
  <r>
    <d v="2025-11-24T00:00:00"/>
    <s v="S Pollock"/>
    <s v="Bacs"/>
    <x v="1"/>
    <m/>
    <n v="25"/>
    <n v="25"/>
    <n v="4047.7599999999998"/>
  </r>
  <r>
    <d v="2025-11-01T00:00:00"/>
    <s v="ANN BRANNAN"/>
    <s v="Bacs"/>
    <x v="1"/>
    <m/>
    <n v="20"/>
    <n v="20"/>
    <n v="4067.7599999999998"/>
  </r>
  <r>
    <d v="2025-12-02T00:00:00"/>
    <s v="Sheila Pollock"/>
    <s v="Bacs"/>
    <x v="1"/>
    <m/>
    <n v="30"/>
    <n v="30"/>
    <n v="4097.76"/>
  </r>
  <r>
    <d v="2025-12-02T00:00:00"/>
    <s v="ANN BRANNAN"/>
    <s v="Bacs"/>
    <x v="1"/>
    <m/>
    <n v="20"/>
    <n v="20"/>
    <n v="4117.76"/>
  </r>
  <r>
    <d v="2025-12-30T00:00:00"/>
    <s v="INTEREST"/>
    <s v="Bacs"/>
    <x v="2"/>
    <m/>
    <n v="9.69"/>
    <n v="9.69"/>
    <n v="4127.45"/>
  </r>
  <r>
    <d v="2026-01-02T00:00:00"/>
    <s v="ANN BRANNAN"/>
    <s v="Bacs"/>
    <x v="1"/>
    <m/>
    <n v="20"/>
    <n v="20"/>
    <n v="4147.45"/>
  </r>
  <r>
    <d v="2026-01-12T00:00:00"/>
    <s v="School fees sent to Ghana"/>
    <s v="Bacs"/>
    <x v="3"/>
    <n v="1522"/>
    <m/>
    <n v="-1522"/>
    <n v="2625.45"/>
  </r>
  <r>
    <d v="2026-01-02T00:00:00"/>
    <s v="Sheila Pollock"/>
    <s v="Bacs"/>
    <x v="1"/>
    <m/>
    <n v="30"/>
    <n v="30"/>
    <n v="2655.45"/>
  </r>
  <r>
    <d v="2026-02-03T00:00:00"/>
    <s v="ANN BRANNAN"/>
    <s v="Bacs"/>
    <x v="1"/>
    <m/>
    <n v="20"/>
    <n v="20"/>
    <n v="2675.45"/>
  </r>
  <r>
    <d v="2026-02-03T00:00:00"/>
    <s v="Sheila Pollock"/>
    <s v="Bacs"/>
    <x v="1"/>
    <m/>
    <n v="30"/>
    <n v="30"/>
    <n v="2705.45"/>
  </r>
  <r>
    <d v="2026-03-03T00:00:00"/>
    <s v="Sheila Pollock"/>
    <s v="Bacs"/>
    <x v="1"/>
    <m/>
    <n v="30"/>
    <n v="30"/>
    <n v="2735.45"/>
  </r>
  <r>
    <d v="2026-03-03T00:00:00"/>
    <s v="ANN BRANNAN"/>
    <s v="Bacs"/>
    <x v="1"/>
    <m/>
    <n v="20"/>
    <n v="20"/>
    <n v="2755.45"/>
  </r>
  <r>
    <d v="2026-03-20T00:00:00"/>
    <s v="St John's church G Pollock funeral donation"/>
    <s v="Bacs"/>
    <x v="1"/>
    <m/>
    <n v="572.6"/>
    <n v="572.6"/>
    <n v="3328.0499999999997"/>
  </r>
  <r>
    <d v="2026-03-28T00:00:00"/>
    <s v="INTEREST"/>
    <s v="Bacs"/>
    <x v="2"/>
    <m/>
    <n v="7.19"/>
    <n v="7.19"/>
    <n v="3335.2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FD8EB4-179E-4E29-A368-0EDE031AFE5D}" name="PivotTable2" cacheId="37" applyNumberFormats="0" applyBorderFormats="0" applyFontFormats="0" applyPatternFormats="0" applyAlignmentFormats="0" applyWidthHeightFormats="1" dataCaption="Values" updatedVersion="8" minRefreshableVersion="3" showCalcMbrs="0" useAutoFormatting="1" colGrandTotals="0" itemPrintTitles="1" createdVersion="3" indent="0" compact="0" compactData="0" multipleFieldFilters="0">
  <location ref="A3:B8" firstHeaderRow="1" firstDataRow="1" firstDataCol="1"/>
  <pivotFields count="8"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5">
        <item sd="0" x="1"/>
        <item x="3"/>
        <item sd="0" x="4"/>
        <item sd="0" x="2"/>
        <item h="1" sd="0" x="0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£ Total" fld="6" baseField="0" baseItem="0" numFmtId="2"/>
  </dataFields>
  <formats count="2">
    <format dxfId="23">
      <pivotArea outline="0" collapsedLevelsAreSubtotals="1" fieldPosition="0"/>
    </format>
    <format dxfId="24">
      <pivotArea dataOnly="0" labelOnly="1" outline="0" axis="axisValues" fieldPosition="0"/>
    </format>
  </formats>
  <pivotTableStyleInfo name="PivotStyleDark9" showRowHeaders="1" showColHeaders="1" showRowStripes="1" showColStripes="1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3" cacheId="34" applyNumberFormats="0" applyBorderFormats="0" applyFontFormats="0" applyPatternFormats="0" applyAlignmentFormats="0" applyWidthHeightFormats="1" dataCaption="Values" updatedVersion="8" minRefreshableVersion="3" showCalcMbrs="0" useAutoFormatting="1" itemPrintTitles="1" createdVersion="3" indent="0" outline="1" outlineData="1" multipleFieldFilters="0" rowHeaderCaption="Details">
  <location ref="A4:B14" firstHeaderRow="1" firstDataRow="1" firstDataCol="1" rowPageCount="1" colPageCount="1"/>
  <pivotFields count="8">
    <pivotField numFmtId="14" showAll="0"/>
    <pivotField axis="axisRow" showAll="0">
      <items count="53">
        <item h="1" x="0"/>
        <item m="1" x="15"/>
        <item x="5"/>
        <item m="1" x="21"/>
        <item m="1" x="25"/>
        <item x="3"/>
        <item m="1" x="31"/>
        <item m="1" x="27"/>
        <item m="1" x="42"/>
        <item x="4"/>
        <item m="1" x="37"/>
        <item m="1" x="23"/>
        <item m="1" x="20"/>
        <item m="1" x="40"/>
        <item m="1" x="43"/>
        <item m="1" x="33"/>
        <item m="1" x="29"/>
        <item m="1" x="24"/>
        <item m="1" x="51"/>
        <item m="1" x="26"/>
        <item m="1" x="46"/>
        <item m="1" x="38"/>
        <item m="1" x="44"/>
        <item m="1" x="32"/>
        <item m="1" x="36"/>
        <item m="1" x="30"/>
        <item m="1" x="45"/>
        <item m="1" x="39"/>
        <item m="1" x="47"/>
        <item m="1" x="34"/>
        <item m="1" x="22"/>
        <item m="1" x="50"/>
        <item x="2"/>
        <item m="1" x="28"/>
        <item m="1" x="35"/>
        <item m="1" x="49"/>
        <item m="1" x="48"/>
        <item m="1" x="41"/>
        <item m="1" x="16"/>
        <item h="1" x="10"/>
        <item m="1" x="17"/>
        <item m="1" x="18"/>
        <item m="1" x="19"/>
        <item x="1"/>
        <item m="1" x="12"/>
        <item m="1" x="13"/>
        <item m="1" x="14"/>
        <item m="1" x="11"/>
        <item x="6"/>
        <item x="7"/>
        <item x="8"/>
        <item x="9"/>
        <item t="default"/>
      </items>
    </pivotField>
    <pivotField showAll="0"/>
    <pivotField axis="axisPage" showAll="0">
      <items count="7">
        <item x="1"/>
        <item m="1" x="5"/>
        <item x="0"/>
        <item x="4"/>
        <item x="2"/>
        <item x="3"/>
        <item t="default"/>
      </items>
    </pivotField>
    <pivotField showAll="0"/>
    <pivotField numFmtId="2" showAll="0"/>
    <pivotField dataField="1" numFmtId="2" showAll="0"/>
    <pivotField numFmtId="2" showAll="0"/>
  </pivotFields>
  <rowFields count="1">
    <field x="1"/>
  </rowFields>
  <rowItems count="10">
    <i>
      <x v="2"/>
    </i>
    <i>
      <x v="5"/>
    </i>
    <i>
      <x v="9"/>
    </i>
    <i>
      <x v="32"/>
    </i>
    <i>
      <x v="43"/>
    </i>
    <i>
      <x v="48"/>
    </i>
    <i>
      <x v="49"/>
    </i>
    <i>
      <x v="50"/>
    </i>
    <i>
      <x v="51"/>
    </i>
    <i t="grand">
      <x/>
    </i>
  </rowItems>
  <colItems count="1">
    <i/>
  </colItems>
  <pageFields count="1">
    <pageField fld="3" hier="-1"/>
  </pageFields>
  <dataFields count="1">
    <dataField name="Sum of Total" fld="6" baseField="0" baseItem="0" numFmtId="2"/>
  </dataFields>
  <formats count="1">
    <format dxfId="3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71"/>
  <sheetViews>
    <sheetView tabSelected="1" zoomScale="70" zoomScaleNormal="70" zoomScalePageLayoutView="150" workbookViewId="0">
      <selection activeCell="N44" sqref="N44"/>
    </sheetView>
  </sheetViews>
  <sheetFormatPr defaultColWidth="8.77734375" defaultRowHeight="14.4" x14ac:dyDescent="0.3"/>
  <cols>
    <col min="1" max="1" width="25" style="5" bestFit="1" customWidth="1"/>
    <col min="2" max="2" width="24.21875" style="5" customWidth="1"/>
    <col min="3" max="3" width="7.77734375" style="5" bestFit="1" customWidth="1"/>
    <col min="4" max="4" width="21.77734375" bestFit="1" customWidth="1"/>
    <col min="5" max="5" width="10.44140625" customWidth="1"/>
    <col min="6" max="6" width="10.77734375" customWidth="1"/>
    <col min="7" max="7" width="9" customWidth="1"/>
    <col min="9" max="9" width="17" bestFit="1" customWidth="1"/>
    <col min="11" max="11" width="6.44140625" customWidth="1"/>
    <col min="12" max="12" width="20.44140625" customWidth="1"/>
  </cols>
  <sheetData>
    <row r="1" spans="1:12" x14ac:dyDescent="0.3">
      <c r="A1" s="10" t="s">
        <v>1</v>
      </c>
      <c r="B1" s="12" t="s">
        <v>0</v>
      </c>
      <c r="L1" s="5" t="s">
        <v>9</v>
      </c>
    </row>
    <row r="2" spans="1:12" x14ac:dyDescent="0.3">
      <c r="A2" s="10" t="s">
        <v>2</v>
      </c>
      <c r="B2" s="12" t="s">
        <v>29</v>
      </c>
      <c r="L2" t="s">
        <v>20</v>
      </c>
    </row>
    <row r="3" spans="1:12" x14ac:dyDescent="0.3">
      <c r="L3" t="s">
        <v>21</v>
      </c>
    </row>
    <row r="4" spans="1:12" x14ac:dyDescent="0.3">
      <c r="A4" s="10" t="s">
        <v>3</v>
      </c>
      <c r="B4" s="5" t="s">
        <v>4</v>
      </c>
      <c r="F4" s="1" t="s">
        <v>5</v>
      </c>
      <c r="G4" s="1"/>
      <c r="H4">
        <v>10039696</v>
      </c>
      <c r="I4" s="2"/>
      <c r="L4" t="s">
        <v>22</v>
      </c>
    </row>
    <row r="5" spans="1:12" x14ac:dyDescent="0.3">
      <c r="L5" t="s">
        <v>23</v>
      </c>
    </row>
    <row r="6" spans="1:12" x14ac:dyDescent="0.3">
      <c r="A6" s="10" t="s">
        <v>6</v>
      </c>
      <c r="L6" t="s">
        <v>24</v>
      </c>
    </row>
    <row r="7" spans="1:12" x14ac:dyDescent="0.3">
      <c r="L7" t="s">
        <v>25</v>
      </c>
    </row>
    <row r="8" spans="1:12" x14ac:dyDescent="0.3">
      <c r="L8" t="s">
        <v>26</v>
      </c>
    </row>
    <row r="9" spans="1:12" x14ac:dyDescent="0.3">
      <c r="A9" s="13" t="s">
        <v>7</v>
      </c>
      <c r="B9" s="13" t="s">
        <v>8</v>
      </c>
      <c r="C9" s="13" t="s">
        <v>9</v>
      </c>
      <c r="D9" s="14" t="s">
        <v>16</v>
      </c>
      <c r="E9" s="14" t="s">
        <v>11</v>
      </c>
      <c r="F9" s="14" t="s">
        <v>10</v>
      </c>
      <c r="G9" s="14" t="s">
        <v>15</v>
      </c>
      <c r="H9" s="14" t="s">
        <v>12</v>
      </c>
      <c r="I9" s="17"/>
      <c r="L9" t="s">
        <v>27</v>
      </c>
    </row>
    <row r="10" spans="1:12" x14ac:dyDescent="0.3">
      <c r="A10" s="11">
        <v>45748</v>
      </c>
      <c r="B10" s="5" t="s">
        <v>13</v>
      </c>
      <c r="C10" s="5" t="s">
        <v>17</v>
      </c>
      <c r="D10" s="3"/>
      <c r="E10" s="3"/>
      <c r="F10" s="4">
        <v>4339.75</v>
      </c>
      <c r="G10" s="4">
        <v>4339.75</v>
      </c>
      <c r="H10" s="7">
        <f>F10</f>
        <v>4339.75</v>
      </c>
      <c r="L10" t="s">
        <v>28</v>
      </c>
    </row>
    <row r="11" spans="1:12" x14ac:dyDescent="0.3">
      <c r="A11" s="11">
        <v>45749</v>
      </c>
      <c r="B11" s="5" t="s">
        <v>38</v>
      </c>
      <c r="C11" s="5" t="s">
        <v>17</v>
      </c>
      <c r="D11" t="s">
        <v>20</v>
      </c>
      <c r="F11" s="2">
        <v>20</v>
      </c>
      <c r="G11" s="4">
        <f t="shared" ref="G11:G48" si="0">IF(E11=0,F11,E11*-1)</f>
        <v>20</v>
      </c>
      <c r="H11" s="8">
        <f>IF(E11=0,H10+F11,H10-E11)</f>
        <v>4359.75</v>
      </c>
      <c r="L11" t="s">
        <v>32</v>
      </c>
    </row>
    <row r="12" spans="1:12" x14ac:dyDescent="0.3">
      <c r="A12" s="11">
        <v>45749</v>
      </c>
      <c r="B12" s="5" t="s">
        <v>37</v>
      </c>
      <c r="C12" s="5" t="s">
        <v>17</v>
      </c>
      <c r="D12" t="s">
        <v>20</v>
      </c>
      <c r="F12" s="2">
        <v>20</v>
      </c>
      <c r="G12" s="4">
        <f t="shared" si="0"/>
        <v>20</v>
      </c>
      <c r="H12" s="8">
        <f>IF(E12=0,H11+F12,H11-E12)</f>
        <v>4379.75</v>
      </c>
      <c r="L12" t="s">
        <v>34</v>
      </c>
    </row>
    <row r="13" spans="1:12" x14ac:dyDescent="0.3">
      <c r="A13" s="11">
        <v>45752</v>
      </c>
      <c r="B13" s="5" t="s">
        <v>35</v>
      </c>
      <c r="C13" s="5" t="s">
        <v>17</v>
      </c>
      <c r="D13" t="s">
        <v>20</v>
      </c>
      <c r="F13" s="2">
        <v>5</v>
      </c>
      <c r="G13" s="4">
        <f t="shared" si="0"/>
        <v>5</v>
      </c>
      <c r="H13" s="8">
        <f t="shared" ref="H13:H48" si="1">IF(E13=0,H12+F13,H12-E13)</f>
        <v>4384.75</v>
      </c>
    </row>
    <row r="14" spans="1:12" x14ac:dyDescent="0.3">
      <c r="A14" s="11">
        <v>45778</v>
      </c>
      <c r="B14" s="5" t="s">
        <v>37</v>
      </c>
      <c r="C14" s="5" t="s">
        <v>17</v>
      </c>
      <c r="D14" t="s">
        <v>20</v>
      </c>
      <c r="F14" s="2">
        <v>20</v>
      </c>
      <c r="G14" s="4">
        <v>20</v>
      </c>
      <c r="H14" s="8">
        <f t="shared" si="1"/>
        <v>4404.75</v>
      </c>
    </row>
    <row r="15" spans="1:12" x14ac:dyDescent="0.3">
      <c r="A15" s="11">
        <v>45778</v>
      </c>
      <c r="B15" s="5" t="s">
        <v>38</v>
      </c>
      <c r="C15" s="5" t="s">
        <v>17</v>
      </c>
      <c r="D15" t="s">
        <v>20</v>
      </c>
      <c r="F15" s="2">
        <v>20</v>
      </c>
      <c r="G15" s="4">
        <v>20</v>
      </c>
      <c r="H15" s="8">
        <f t="shared" si="1"/>
        <v>4424.75</v>
      </c>
    </row>
    <row r="16" spans="1:12" x14ac:dyDescent="0.3">
      <c r="A16" s="11">
        <v>45784</v>
      </c>
      <c r="B16" s="5" t="s">
        <v>35</v>
      </c>
      <c r="C16" s="5" t="s">
        <v>17</v>
      </c>
      <c r="D16" t="s">
        <v>20</v>
      </c>
      <c r="F16" s="2">
        <v>5</v>
      </c>
      <c r="G16" s="4">
        <v>5</v>
      </c>
      <c r="H16" s="8">
        <f t="shared" si="1"/>
        <v>4429.75</v>
      </c>
    </row>
    <row r="17" spans="1:8" x14ac:dyDescent="0.3">
      <c r="A17" s="11">
        <v>45811</v>
      </c>
      <c r="B17" s="5" t="s">
        <v>37</v>
      </c>
      <c r="C17" s="5" t="s">
        <v>17</v>
      </c>
      <c r="D17" t="s">
        <v>20</v>
      </c>
      <c r="E17" s="16"/>
      <c r="F17" s="2">
        <v>20</v>
      </c>
      <c r="G17" s="4">
        <v>20</v>
      </c>
      <c r="H17" s="8">
        <f t="shared" si="1"/>
        <v>4449.75</v>
      </c>
    </row>
    <row r="18" spans="1:8" x14ac:dyDescent="0.3">
      <c r="A18" s="11">
        <v>45811</v>
      </c>
      <c r="B18" s="5" t="s">
        <v>38</v>
      </c>
      <c r="C18" s="5" t="s">
        <v>17</v>
      </c>
      <c r="D18" t="s">
        <v>20</v>
      </c>
      <c r="F18" s="2">
        <v>20</v>
      </c>
      <c r="G18" s="4">
        <v>20</v>
      </c>
      <c r="H18" s="8">
        <f t="shared" si="1"/>
        <v>4469.75</v>
      </c>
    </row>
    <row r="19" spans="1:8" x14ac:dyDescent="0.3">
      <c r="A19" s="11">
        <v>45813</v>
      </c>
      <c r="B19" s="5" t="s">
        <v>35</v>
      </c>
      <c r="C19" s="5" t="s">
        <v>17</v>
      </c>
      <c r="D19" t="s">
        <v>20</v>
      </c>
      <c r="F19" s="2">
        <v>5</v>
      </c>
      <c r="G19" s="4">
        <f t="shared" si="0"/>
        <v>5</v>
      </c>
      <c r="H19" s="8">
        <f t="shared" si="1"/>
        <v>4474.75</v>
      </c>
    </row>
    <row r="20" spans="1:8" x14ac:dyDescent="0.3">
      <c r="A20" s="11">
        <v>45470</v>
      </c>
      <c r="B20" s="5" t="s">
        <v>36</v>
      </c>
      <c r="C20" s="5" t="s">
        <v>17</v>
      </c>
      <c r="D20" t="s">
        <v>24</v>
      </c>
      <c r="F20" s="2">
        <v>21.23</v>
      </c>
      <c r="G20" s="4">
        <f t="shared" si="0"/>
        <v>21.23</v>
      </c>
      <c r="H20" s="8">
        <f t="shared" si="1"/>
        <v>4495.9799999999996</v>
      </c>
    </row>
    <row r="21" spans="1:8" x14ac:dyDescent="0.3">
      <c r="A21" s="11">
        <v>45839</v>
      </c>
      <c r="B21" s="5" t="s">
        <v>38</v>
      </c>
      <c r="C21" s="5" t="s">
        <v>30</v>
      </c>
      <c r="D21" t="s">
        <v>20</v>
      </c>
      <c r="F21" s="2">
        <v>20</v>
      </c>
      <c r="G21" s="4">
        <f t="shared" si="0"/>
        <v>20</v>
      </c>
      <c r="H21" s="8">
        <f t="shared" si="1"/>
        <v>4515.9799999999996</v>
      </c>
    </row>
    <row r="22" spans="1:8" x14ac:dyDescent="0.3">
      <c r="A22" s="11">
        <v>45839</v>
      </c>
      <c r="B22" s="5" t="s">
        <v>37</v>
      </c>
      <c r="C22" s="5" t="s">
        <v>17</v>
      </c>
      <c r="D22" t="s">
        <v>20</v>
      </c>
      <c r="F22" s="2">
        <v>20</v>
      </c>
      <c r="G22" s="4">
        <f t="shared" si="0"/>
        <v>20</v>
      </c>
      <c r="H22" s="8">
        <f t="shared" si="1"/>
        <v>4535.9799999999996</v>
      </c>
    </row>
    <row r="23" spans="1:8" x14ac:dyDescent="0.3">
      <c r="A23" s="11">
        <v>45845</v>
      </c>
      <c r="B23" s="5" t="s">
        <v>35</v>
      </c>
      <c r="C23" s="5" t="s">
        <v>17</v>
      </c>
      <c r="D23" t="s">
        <v>20</v>
      </c>
      <c r="F23" s="2">
        <v>5</v>
      </c>
      <c r="G23" s="4">
        <f t="shared" si="0"/>
        <v>5</v>
      </c>
      <c r="H23" s="8">
        <f t="shared" si="1"/>
        <v>4540.9799999999996</v>
      </c>
    </row>
    <row r="24" spans="1:8" x14ac:dyDescent="0.3">
      <c r="A24" s="11">
        <v>45870</v>
      </c>
      <c r="B24" s="5" t="s">
        <v>33</v>
      </c>
      <c r="C24" s="5" t="s">
        <v>17</v>
      </c>
      <c r="D24" t="s">
        <v>20</v>
      </c>
      <c r="F24" s="2">
        <v>20</v>
      </c>
      <c r="G24" s="4">
        <f t="shared" si="0"/>
        <v>20</v>
      </c>
      <c r="H24" s="8">
        <f t="shared" si="1"/>
        <v>4560.9799999999996</v>
      </c>
    </row>
    <row r="25" spans="1:8" x14ac:dyDescent="0.3">
      <c r="A25" s="11">
        <v>45870</v>
      </c>
      <c r="B25" s="5" t="s">
        <v>37</v>
      </c>
      <c r="C25" s="5" t="s">
        <v>17</v>
      </c>
      <c r="D25" t="s">
        <v>20</v>
      </c>
      <c r="F25" s="2">
        <v>20</v>
      </c>
      <c r="G25" s="4">
        <f t="shared" si="0"/>
        <v>20</v>
      </c>
      <c r="H25" s="8">
        <f t="shared" si="1"/>
        <v>4580.9799999999996</v>
      </c>
    </row>
    <row r="26" spans="1:8" x14ac:dyDescent="0.3">
      <c r="A26" s="11">
        <v>45902</v>
      </c>
      <c r="B26" s="5" t="s">
        <v>38</v>
      </c>
      <c r="C26" s="5" t="s">
        <v>17</v>
      </c>
      <c r="D26" t="s">
        <v>20</v>
      </c>
      <c r="F26" s="2">
        <v>30</v>
      </c>
      <c r="G26" s="4">
        <f t="shared" si="0"/>
        <v>30</v>
      </c>
      <c r="H26" s="8">
        <f t="shared" si="1"/>
        <v>4610.9799999999996</v>
      </c>
    </row>
    <row r="27" spans="1:8" x14ac:dyDescent="0.3">
      <c r="A27" s="11">
        <v>45902</v>
      </c>
      <c r="B27" s="5" t="s">
        <v>37</v>
      </c>
      <c r="C27" s="5" t="s">
        <v>17</v>
      </c>
      <c r="D27" t="s">
        <v>20</v>
      </c>
      <c r="F27" s="2">
        <v>20</v>
      </c>
      <c r="G27" s="4">
        <f t="shared" si="0"/>
        <v>20</v>
      </c>
      <c r="H27" s="8">
        <f t="shared" si="1"/>
        <v>4630.9799999999996</v>
      </c>
    </row>
    <row r="28" spans="1:8" x14ac:dyDescent="0.3">
      <c r="A28" s="11">
        <v>45918</v>
      </c>
      <c r="B28" s="5" t="s">
        <v>39</v>
      </c>
      <c r="C28" s="5" t="s">
        <v>30</v>
      </c>
      <c r="D28" t="s">
        <v>32</v>
      </c>
      <c r="E28">
        <v>1022</v>
      </c>
      <c r="F28" s="2"/>
      <c r="G28" s="4">
        <f t="shared" si="0"/>
        <v>-1022</v>
      </c>
      <c r="H28" s="8">
        <f t="shared" si="1"/>
        <v>3608.9799999999996</v>
      </c>
    </row>
    <row r="29" spans="1:8" x14ac:dyDescent="0.3">
      <c r="A29" s="11">
        <v>45927</v>
      </c>
      <c r="B29" s="5" t="s">
        <v>36</v>
      </c>
      <c r="C29" s="5" t="s">
        <v>17</v>
      </c>
      <c r="D29" t="s">
        <v>24</v>
      </c>
      <c r="F29" s="2">
        <v>33.78</v>
      </c>
      <c r="G29" s="4">
        <f t="shared" si="0"/>
        <v>33.78</v>
      </c>
      <c r="H29" s="8">
        <f t="shared" si="1"/>
        <v>3642.7599999999998</v>
      </c>
    </row>
    <row r="30" spans="1:8" x14ac:dyDescent="0.3">
      <c r="A30" s="11">
        <v>45931</v>
      </c>
      <c r="B30" s="5" t="s">
        <v>42</v>
      </c>
      <c r="C30" s="5" t="s">
        <v>17</v>
      </c>
      <c r="D30" t="s">
        <v>23</v>
      </c>
      <c r="F30" s="2">
        <v>150</v>
      </c>
      <c r="G30" s="4">
        <f t="shared" si="0"/>
        <v>150</v>
      </c>
      <c r="H30" s="8">
        <f t="shared" si="1"/>
        <v>3792.7599999999998</v>
      </c>
    </row>
    <row r="31" spans="1:8" x14ac:dyDescent="0.3">
      <c r="A31" s="11">
        <v>45931</v>
      </c>
      <c r="B31" s="5" t="s">
        <v>33</v>
      </c>
      <c r="C31" s="5" t="s">
        <v>17</v>
      </c>
      <c r="D31" t="s">
        <v>20</v>
      </c>
      <c r="F31" s="2">
        <v>30</v>
      </c>
      <c r="G31" s="4">
        <f t="shared" si="0"/>
        <v>30</v>
      </c>
      <c r="H31" s="8">
        <f t="shared" si="1"/>
        <v>3822.7599999999998</v>
      </c>
    </row>
    <row r="32" spans="1:8" x14ac:dyDescent="0.3">
      <c r="A32" s="11">
        <v>45931</v>
      </c>
      <c r="B32" s="5" t="s">
        <v>37</v>
      </c>
      <c r="C32" s="5" t="s">
        <v>17</v>
      </c>
      <c r="D32" t="s">
        <v>20</v>
      </c>
      <c r="F32" s="2">
        <v>20</v>
      </c>
      <c r="G32" s="4">
        <f t="shared" si="0"/>
        <v>20</v>
      </c>
      <c r="H32" s="8">
        <f t="shared" si="1"/>
        <v>3842.7599999999998</v>
      </c>
    </row>
    <row r="33" spans="1:9" x14ac:dyDescent="0.3">
      <c r="A33" s="11">
        <v>45962</v>
      </c>
      <c r="B33" s="5" t="s">
        <v>33</v>
      </c>
      <c r="C33" s="5" t="s">
        <v>17</v>
      </c>
      <c r="D33" t="s">
        <v>20</v>
      </c>
      <c r="F33" s="2">
        <v>30</v>
      </c>
      <c r="G33" s="4">
        <f t="shared" si="0"/>
        <v>30</v>
      </c>
      <c r="H33" s="8">
        <f t="shared" si="1"/>
        <v>3872.7599999999998</v>
      </c>
    </row>
    <row r="34" spans="1:9" x14ac:dyDescent="0.3">
      <c r="A34" s="11">
        <v>45980</v>
      </c>
      <c r="B34" s="5" t="s">
        <v>42</v>
      </c>
      <c r="C34" s="5" t="s">
        <v>17</v>
      </c>
      <c r="D34" t="s">
        <v>23</v>
      </c>
      <c r="F34" s="2">
        <v>150</v>
      </c>
      <c r="G34" s="4">
        <f t="shared" si="0"/>
        <v>150</v>
      </c>
      <c r="H34" s="8">
        <f t="shared" si="1"/>
        <v>4022.7599999999998</v>
      </c>
    </row>
    <row r="35" spans="1:9" x14ac:dyDescent="0.3">
      <c r="A35" s="11">
        <v>45985</v>
      </c>
      <c r="B35" s="5" t="s">
        <v>33</v>
      </c>
      <c r="C35" s="5" t="s">
        <v>17</v>
      </c>
      <c r="D35" t="s">
        <v>20</v>
      </c>
      <c r="F35" s="2">
        <v>25</v>
      </c>
      <c r="G35" s="4">
        <f t="shared" si="0"/>
        <v>25</v>
      </c>
      <c r="H35" s="8">
        <f t="shared" si="1"/>
        <v>4047.7599999999998</v>
      </c>
    </row>
    <row r="36" spans="1:9" x14ac:dyDescent="0.3">
      <c r="A36" s="11">
        <v>45962</v>
      </c>
      <c r="B36" s="5" t="s">
        <v>37</v>
      </c>
      <c r="C36" s="5" t="s">
        <v>17</v>
      </c>
      <c r="D36" t="s">
        <v>20</v>
      </c>
      <c r="F36" s="2">
        <v>20</v>
      </c>
      <c r="G36" s="4">
        <f t="shared" si="0"/>
        <v>20</v>
      </c>
      <c r="H36" s="8">
        <f t="shared" si="1"/>
        <v>4067.7599999999998</v>
      </c>
    </row>
    <row r="37" spans="1:9" x14ac:dyDescent="0.3">
      <c r="A37" s="11">
        <v>45993</v>
      </c>
      <c r="B37" s="5" t="s">
        <v>38</v>
      </c>
      <c r="C37" s="5" t="s">
        <v>17</v>
      </c>
      <c r="D37" t="s">
        <v>20</v>
      </c>
      <c r="F37" s="2">
        <v>30</v>
      </c>
      <c r="G37" s="4">
        <f t="shared" si="0"/>
        <v>30</v>
      </c>
      <c r="H37" s="8">
        <f t="shared" si="1"/>
        <v>4097.76</v>
      </c>
    </row>
    <row r="38" spans="1:9" x14ac:dyDescent="0.3">
      <c r="A38" s="11">
        <v>45993</v>
      </c>
      <c r="B38" s="5" t="s">
        <v>37</v>
      </c>
      <c r="C38" s="5" t="s">
        <v>30</v>
      </c>
      <c r="D38" t="s">
        <v>20</v>
      </c>
      <c r="F38" s="2">
        <v>20</v>
      </c>
      <c r="G38" s="4">
        <f t="shared" si="0"/>
        <v>20</v>
      </c>
      <c r="H38" s="8">
        <f t="shared" si="1"/>
        <v>4117.76</v>
      </c>
    </row>
    <row r="39" spans="1:9" x14ac:dyDescent="0.3">
      <c r="A39" s="11">
        <v>46021</v>
      </c>
      <c r="B39" s="5" t="s">
        <v>36</v>
      </c>
      <c r="C39" s="5" t="s">
        <v>17</v>
      </c>
      <c r="D39" t="s">
        <v>24</v>
      </c>
      <c r="F39" s="2">
        <v>9.69</v>
      </c>
      <c r="G39" s="4">
        <f t="shared" si="0"/>
        <v>9.69</v>
      </c>
      <c r="H39" s="8">
        <f t="shared" si="1"/>
        <v>4127.45</v>
      </c>
    </row>
    <row r="40" spans="1:9" x14ac:dyDescent="0.3">
      <c r="A40" s="11">
        <v>46024</v>
      </c>
      <c r="B40" s="5" t="s">
        <v>37</v>
      </c>
      <c r="C40" s="5" t="s">
        <v>17</v>
      </c>
      <c r="D40" t="s">
        <v>20</v>
      </c>
      <c r="F40" s="2">
        <v>20</v>
      </c>
      <c r="G40" s="4">
        <f t="shared" si="0"/>
        <v>20</v>
      </c>
      <c r="H40" s="8">
        <f t="shared" si="1"/>
        <v>4147.45</v>
      </c>
    </row>
    <row r="41" spans="1:9" x14ac:dyDescent="0.3">
      <c r="A41" s="11">
        <v>46034</v>
      </c>
      <c r="B41" s="5" t="s">
        <v>40</v>
      </c>
      <c r="C41" s="5" t="s">
        <v>17</v>
      </c>
      <c r="D41" t="s">
        <v>32</v>
      </c>
      <c r="E41">
        <v>1522</v>
      </c>
      <c r="F41" s="2"/>
      <c r="G41" s="4">
        <f t="shared" si="0"/>
        <v>-1522</v>
      </c>
      <c r="H41" s="8">
        <f t="shared" si="1"/>
        <v>2625.45</v>
      </c>
    </row>
    <row r="42" spans="1:9" x14ac:dyDescent="0.3">
      <c r="A42" s="11">
        <v>46024</v>
      </c>
      <c r="B42" s="5" t="s">
        <v>38</v>
      </c>
      <c r="C42" s="5" t="s">
        <v>17</v>
      </c>
      <c r="D42" t="s">
        <v>20</v>
      </c>
      <c r="F42" s="2">
        <v>30</v>
      </c>
      <c r="G42" s="4">
        <f t="shared" si="0"/>
        <v>30</v>
      </c>
      <c r="H42" s="8">
        <f t="shared" si="1"/>
        <v>2655.45</v>
      </c>
    </row>
    <row r="43" spans="1:9" x14ac:dyDescent="0.3">
      <c r="A43" s="11">
        <v>46056</v>
      </c>
      <c r="B43" s="5" t="s">
        <v>37</v>
      </c>
      <c r="C43" s="5" t="s">
        <v>17</v>
      </c>
      <c r="D43" t="s">
        <v>20</v>
      </c>
      <c r="F43" s="2">
        <v>20</v>
      </c>
      <c r="G43" s="4">
        <f t="shared" si="0"/>
        <v>20</v>
      </c>
      <c r="H43" s="8">
        <f t="shared" si="1"/>
        <v>2675.45</v>
      </c>
    </row>
    <row r="44" spans="1:9" x14ac:dyDescent="0.3">
      <c r="A44" s="11">
        <v>46056</v>
      </c>
      <c r="B44" s="5" t="s">
        <v>38</v>
      </c>
      <c r="C44" s="5" t="s">
        <v>17</v>
      </c>
      <c r="D44" t="s">
        <v>20</v>
      </c>
      <c r="F44" s="2">
        <v>30</v>
      </c>
      <c r="G44" s="4">
        <f t="shared" si="0"/>
        <v>30</v>
      </c>
      <c r="H44" s="8">
        <f t="shared" si="1"/>
        <v>2705.45</v>
      </c>
    </row>
    <row r="45" spans="1:9" x14ac:dyDescent="0.3">
      <c r="A45" s="11">
        <v>46084</v>
      </c>
      <c r="B45" s="5" t="s">
        <v>38</v>
      </c>
      <c r="C45" s="5" t="s">
        <v>17</v>
      </c>
      <c r="D45" t="s">
        <v>20</v>
      </c>
      <c r="F45" s="2">
        <v>30</v>
      </c>
      <c r="G45" s="4">
        <f t="shared" si="0"/>
        <v>30</v>
      </c>
      <c r="H45" s="8">
        <f t="shared" si="1"/>
        <v>2735.45</v>
      </c>
    </row>
    <row r="46" spans="1:9" x14ac:dyDescent="0.3">
      <c r="A46" s="11">
        <v>46084</v>
      </c>
      <c r="B46" s="5" t="s">
        <v>37</v>
      </c>
      <c r="C46" s="5" t="s">
        <v>17</v>
      </c>
      <c r="D46" t="s">
        <v>20</v>
      </c>
      <c r="F46" s="2">
        <v>20</v>
      </c>
      <c r="G46" s="4">
        <f t="shared" si="0"/>
        <v>20</v>
      </c>
      <c r="H46" s="8">
        <f t="shared" si="1"/>
        <v>2755.45</v>
      </c>
    </row>
    <row r="47" spans="1:9" x14ac:dyDescent="0.3">
      <c r="A47" s="11">
        <v>46101</v>
      </c>
      <c r="B47" s="5" t="s">
        <v>41</v>
      </c>
      <c r="C47" s="5" t="s">
        <v>17</v>
      </c>
      <c r="D47" t="s">
        <v>20</v>
      </c>
      <c r="F47" s="2">
        <v>572.6</v>
      </c>
      <c r="G47" s="4">
        <f t="shared" si="0"/>
        <v>572.6</v>
      </c>
      <c r="H47" s="8">
        <f t="shared" si="1"/>
        <v>3328.0499999999997</v>
      </c>
    </row>
    <row r="48" spans="1:9" x14ac:dyDescent="0.3">
      <c r="A48" s="11">
        <v>46109</v>
      </c>
      <c r="B48" s="5" t="s">
        <v>36</v>
      </c>
      <c r="C48" s="5" t="s">
        <v>17</v>
      </c>
      <c r="D48" t="s">
        <v>24</v>
      </c>
      <c r="F48" s="2">
        <v>7.19</v>
      </c>
      <c r="G48" s="4">
        <f t="shared" si="0"/>
        <v>7.19</v>
      </c>
      <c r="H48" s="8">
        <f t="shared" si="1"/>
        <v>3335.24</v>
      </c>
      <c r="I48" s="2"/>
    </row>
    <row r="49" spans="1:9" x14ac:dyDescent="0.3">
      <c r="A49" s="11"/>
      <c r="E49" s="2">
        <f>SUBTOTAL(9,E10:E48)</f>
        <v>2544</v>
      </c>
      <c r="F49" s="2">
        <f>SUBTOTAL(9,F10:F48)</f>
        <v>5879.2399999999989</v>
      </c>
      <c r="G49" s="2">
        <f>SUBTOTAL(9,G10:G48)</f>
        <v>3335.24</v>
      </c>
      <c r="H49" s="8"/>
      <c r="I49" s="2"/>
    </row>
    <row r="50" spans="1:9" x14ac:dyDescent="0.3">
      <c r="A50" s="11"/>
      <c r="F50" s="2"/>
      <c r="G50" s="4"/>
      <c r="H50" s="8"/>
    </row>
    <row r="51" spans="1:9" x14ac:dyDescent="0.3">
      <c r="A51" s="11"/>
      <c r="H51" s="8"/>
    </row>
    <row r="52" spans="1:9" x14ac:dyDescent="0.3">
      <c r="A52" s="11"/>
      <c r="H52" s="8"/>
    </row>
    <row r="53" spans="1:9" x14ac:dyDescent="0.3">
      <c r="A53" s="11"/>
      <c r="H53" s="8"/>
    </row>
    <row r="54" spans="1:9" x14ac:dyDescent="0.3">
      <c r="A54" s="11"/>
      <c r="H54" s="8"/>
    </row>
    <row r="55" spans="1:9" x14ac:dyDescent="0.3">
      <c r="A55" s="11"/>
      <c r="H55" s="8"/>
    </row>
    <row r="56" spans="1:9" x14ac:dyDescent="0.3">
      <c r="A56" s="11"/>
      <c r="H56" s="8"/>
    </row>
    <row r="57" spans="1:9" x14ac:dyDescent="0.3">
      <c r="A57" s="11"/>
      <c r="H57" s="8"/>
    </row>
    <row r="58" spans="1:9" x14ac:dyDescent="0.3">
      <c r="A58" s="11"/>
      <c r="H58" s="8"/>
    </row>
    <row r="59" spans="1:9" x14ac:dyDescent="0.3">
      <c r="A59" s="11"/>
      <c r="H59" s="8"/>
    </row>
    <row r="60" spans="1:9" x14ac:dyDescent="0.3">
      <c r="A60" s="11"/>
      <c r="H60" s="8"/>
    </row>
    <row r="61" spans="1:9" x14ac:dyDescent="0.3">
      <c r="A61" s="11"/>
      <c r="H61" s="8"/>
    </row>
    <row r="62" spans="1:9" x14ac:dyDescent="0.3">
      <c r="A62" s="11"/>
      <c r="H62" s="8"/>
    </row>
    <row r="63" spans="1:9" x14ac:dyDescent="0.3">
      <c r="A63" s="11"/>
      <c r="H63" s="8"/>
    </row>
    <row r="64" spans="1:9" x14ac:dyDescent="0.3">
      <c r="A64" s="11"/>
      <c r="H64" s="9"/>
    </row>
    <row r="65" spans="1:8" x14ac:dyDescent="0.3">
      <c r="A65" s="11"/>
      <c r="H65" s="9"/>
    </row>
    <row r="66" spans="1:8" x14ac:dyDescent="0.3">
      <c r="A66" s="11"/>
      <c r="H66" s="9"/>
    </row>
    <row r="67" spans="1:8" x14ac:dyDescent="0.3">
      <c r="A67" s="11"/>
      <c r="H67" s="9"/>
    </row>
    <row r="68" spans="1:8" x14ac:dyDescent="0.3">
      <c r="A68" s="11"/>
      <c r="H68" s="9"/>
    </row>
    <row r="69" spans="1:8" x14ac:dyDescent="0.3">
      <c r="A69" s="11"/>
      <c r="H69" s="9"/>
    </row>
    <row r="70" spans="1:8" x14ac:dyDescent="0.3">
      <c r="A70" s="11"/>
      <c r="H70" s="9"/>
    </row>
    <row r="71" spans="1:8" x14ac:dyDescent="0.3">
      <c r="A71" s="11"/>
      <c r="H71" s="9"/>
    </row>
  </sheetData>
  <autoFilter ref="A9:H50" xr:uid="{00000000-0009-0000-0000-000000000000}"/>
  <dataValidations count="3">
    <dataValidation type="list" allowBlank="1" showInputMessage="1" showErrorMessage="1" sqref="D10" xr:uid="{00000000-0002-0000-0000-000000000000}">
      <formula1>$L$2:$L$10</formula1>
    </dataValidation>
    <dataValidation type="list" allowBlank="1" showInputMessage="1" showErrorMessage="1" sqref="D11:D50" xr:uid="{00000000-0002-0000-0000-000002000000}">
      <formula1>$L$2:$L$12</formula1>
    </dataValidation>
    <dataValidation type="list" allowBlank="1" showInputMessage="1" showErrorMessage="1" sqref="D51:D72" xr:uid="{00000000-0002-0000-0000-000001000000}">
      <formula1>$L$2:$L$11</formula1>
    </dataValidation>
  </dataValidations>
  <pageMargins left="0.70866141732283472" right="0.43307086614173229" top="0.74803149606299213" bottom="0.74803149606299213" header="0.31496062992125984" footer="0.31496062992125984"/>
  <pageSetup paperSize="9" scale="85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8"/>
  <sheetViews>
    <sheetView zoomScale="150" zoomScaleNormal="150" zoomScalePageLayoutView="150" workbookViewId="0">
      <selection activeCell="B7" activeCellId="2" sqref="B4 B6 B7"/>
    </sheetView>
  </sheetViews>
  <sheetFormatPr defaultColWidth="8.77734375" defaultRowHeight="14.4" x14ac:dyDescent="0.3"/>
  <cols>
    <col min="1" max="1" width="14.6640625" bestFit="1" customWidth="1"/>
    <col min="2" max="2" width="8.21875" bestFit="1" customWidth="1"/>
    <col min="3" max="3" width="7.77734375" customWidth="1"/>
  </cols>
  <sheetData>
    <row r="1" spans="1:2" x14ac:dyDescent="0.3">
      <c r="A1" s="15" t="s">
        <v>0</v>
      </c>
    </row>
    <row r="3" spans="1:2" x14ac:dyDescent="0.3">
      <c r="A3" s="6" t="s">
        <v>16</v>
      </c>
      <c r="B3" s="3" t="s">
        <v>19</v>
      </c>
    </row>
    <row r="4" spans="1:2" x14ac:dyDescent="0.3">
      <c r="A4" t="s">
        <v>20</v>
      </c>
      <c r="B4" s="2">
        <v>1167.5999999999999</v>
      </c>
    </row>
    <row r="5" spans="1:2" x14ac:dyDescent="0.3">
      <c r="A5" t="s">
        <v>32</v>
      </c>
      <c r="B5" s="2">
        <v>-2544</v>
      </c>
    </row>
    <row r="6" spans="1:2" x14ac:dyDescent="0.3">
      <c r="A6" t="s">
        <v>23</v>
      </c>
      <c r="B6" s="2">
        <v>300</v>
      </c>
    </row>
    <row r="7" spans="1:2" x14ac:dyDescent="0.3">
      <c r="A7" t="s">
        <v>24</v>
      </c>
      <c r="B7" s="2">
        <v>71.89</v>
      </c>
    </row>
    <row r="8" spans="1:2" x14ac:dyDescent="0.3">
      <c r="A8" t="s">
        <v>14</v>
      </c>
      <c r="B8" s="2">
        <v>-1004.5100000000001</v>
      </c>
    </row>
  </sheetData>
  <pageMargins left="0.7" right="0.7" top="0.75" bottom="0.75" header="0.3" footer="0.3"/>
  <pageSetup paperSize="9" orientation="portrait"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B14"/>
  <sheetViews>
    <sheetView workbookViewId="0">
      <selection activeCell="G8" sqref="G8"/>
    </sheetView>
  </sheetViews>
  <sheetFormatPr defaultColWidth="8.77734375" defaultRowHeight="14.4" x14ac:dyDescent="0.3"/>
  <cols>
    <col min="1" max="1" width="36.5546875" bestFit="1" customWidth="1"/>
    <col min="2" max="2" width="11.6640625" bestFit="1" customWidth="1"/>
  </cols>
  <sheetData>
    <row r="2" spans="1:2" x14ac:dyDescent="0.3">
      <c r="A2" s="6" t="s">
        <v>16</v>
      </c>
      <c r="B2" t="s">
        <v>31</v>
      </c>
    </row>
    <row r="4" spans="1:2" x14ac:dyDescent="0.3">
      <c r="A4" s="6" t="s">
        <v>8</v>
      </c>
      <c r="B4" t="s">
        <v>18</v>
      </c>
    </row>
    <row r="5" spans="1:2" x14ac:dyDescent="0.3">
      <c r="A5" s="5" t="s">
        <v>33</v>
      </c>
      <c r="B5" s="2">
        <v>105</v>
      </c>
    </row>
    <row r="6" spans="1:2" x14ac:dyDescent="0.3">
      <c r="A6" s="5" t="s">
        <v>35</v>
      </c>
      <c r="B6" s="2">
        <v>20</v>
      </c>
    </row>
    <row r="7" spans="1:2" x14ac:dyDescent="0.3">
      <c r="A7" s="5" t="s">
        <v>36</v>
      </c>
      <c r="B7" s="2">
        <v>71.89</v>
      </c>
    </row>
    <row r="8" spans="1:2" x14ac:dyDescent="0.3">
      <c r="A8" s="5" t="s">
        <v>37</v>
      </c>
      <c r="B8" s="2">
        <v>240</v>
      </c>
    </row>
    <row r="9" spans="1:2" x14ac:dyDescent="0.3">
      <c r="A9" s="5" t="s">
        <v>38</v>
      </c>
      <c r="B9" s="2">
        <v>230</v>
      </c>
    </row>
    <row r="10" spans="1:2" x14ac:dyDescent="0.3">
      <c r="A10" s="5" t="s">
        <v>39</v>
      </c>
      <c r="B10" s="2">
        <v>-1022</v>
      </c>
    </row>
    <row r="11" spans="1:2" x14ac:dyDescent="0.3">
      <c r="A11" s="5" t="s">
        <v>42</v>
      </c>
      <c r="B11" s="2">
        <v>300</v>
      </c>
    </row>
    <row r="12" spans="1:2" x14ac:dyDescent="0.3">
      <c r="A12" s="5" t="s">
        <v>40</v>
      </c>
      <c r="B12" s="2">
        <v>-1522</v>
      </c>
    </row>
    <row r="13" spans="1:2" x14ac:dyDescent="0.3">
      <c r="A13" s="5" t="s">
        <v>41</v>
      </c>
      <c r="B13" s="2">
        <v>572.6</v>
      </c>
    </row>
    <row r="14" spans="1:2" x14ac:dyDescent="0.3">
      <c r="A14" s="5" t="s">
        <v>14</v>
      </c>
      <c r="B14" s="2">
        <v>-1004.5100000000001</v>
      </c>
    </row>
  </sheetData>
  <pageMargins left="0.7" right="0.7" top="0.75" bottom="0.75" header="0.3" footer="0.3"/>
  <pageSetup paperSize="9" orientation="portrait"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Z Y f E X H t Y x d + m A A A A 9 g A A A B I A H A B D b 2 5 m a W c v U G F j a 2 F n Z S 5 4 b W w g o h g A K K A U A A A A A A A A A A A A A A A A A A A A A A A A A A A A h Y 8 x D o I w G I W v Q r r T F t R A S C m J D i 6 S m J g Y 1 6 Z U a I Q f Q 4 v l b g 4 e y S u I U d T N 8 X 3 v G 9 6 7 X 2 8 s G 5 r a u 6 j O 6 B Z S F G C K P A W y L T S U K e r t 0 Y 9 R x t l W y J M o l T f K Y J L B F C m q r D 0 n h D j n s J v h t i t J S G l A D v l m J y v V C P S R 9 X / Z 1 2 C s A K k Q Z / v X G B 7 i Y D H H U R R j y s g E W a 7 h K 4 T j 3 m f 7 A 9 m q r 2 3 f K a 7 A X y 8 Z m S I j 7 w / 8 A V B L A w Q U A A I A C A B l h 8 R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Z Y f E X C i K R 7 g O A A A A E Q A A A B M A H A B G b 3 J t d W x h c y 9 T Z W N 0 a W 9 u M S 5 t I K I Y A C i g F A A A A A A A A A A A A A A A A A A A A A A A A A A A A C t O T S 7 J z M 9 T C I b Q h t Y A U E s B A i 0 A F A A C A A g A Z Y f E X H t Y x d + m A A A A 9 g A A A B I A A A A A A A A A A A A A A A A A A A A A A E N v b m Z p Z y 9 Q Y W N r Y W d l L n h t b F B L A Q I t A B Q A A g A I A G W H x F w P y u m r p A A A A O k A A A A T A A A A A A A A A A A A A A A A A P I A A A B b Q 2 9 u d G V u d F 9 U e X B l c 1 0 u e G 1 s U E s B A i 0 A F A A C A A g A Z Y f E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U h l j H l i 0 R K l k Z K j K K + R Q s A A A A A A g A A A A A A E G Y A A A A B A A A g A A A A G o X R z d T x d y k m T p + a + V O 2 Z k n C i 1 5 H t i 4 X w A p 0 E 5 X K z j s A A A A A D o A A A A A C A A A g A A A A T b s G 2 j y M F k O V 4 3 6 8 e v C b b o 0 S R z C e Q 2 5 X Z S 8 B x m w X i J R Q A A A A z U / i J m J C X M 8 8 B C m l o C 6 J V j A r q j m / e w E 5 X 2 H R x b a T T U L v l Q z i V 1 l R V z 6 D + b L z M R R F 4 T 6 f N l i Y c n Z S 3 + 7 m J H K e 9 z e A M N K u F U 5 X r d u J T k 3 r R j l A A A A A R l 6 g U b I H 9 a 7 C p k P b M N z c 0 s 5 S P c V U m C i Z i s 6 b E f Y q b R 9 9 l 5 u s V U Z g L u 3 t k J T t u b i b r d I Z V 3 A 1 9 n n P r R O g p v 2 I v w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FBAA09A3-A3F1-4F0E-96DA-95F247196932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4C255776-BBCD-4ABB-A149-95427E38F0C1}"/>
</file>

<file path=customXml/itemProps3.xml><?xml version="1.0" encoding="utf-8"?>
<ds:datastoreItem xmlns:ds="http://schemas.openxmlformats.org/officeDocument/2006/customXml" ds:itemID="{DA126827-8A1E-4F28-951B-5E718974395A}"/>
</file>

<file path=customXml/itemProps4.xml><?xml version="1.0" encoding="utf-8"?>
<ds:datastoreItem xmlns:ds="http://schemas.openxmlformats.org/officeDocument/2006/customXml" ds:itemID="{59EC0E67-BB9A-4CC5-BDC1-1A7F5102275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Bank Statement</vt:lpstr>
      <vt:lpstr>Income &amp; expenditure</vt:lpstr>
      <vt:lpstr>Income &amp; Expense by 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</dc:creator>
  <cp:lastModifiedBy>Sharon McGowan</cp:lastModifiedBy>
  <cp:lastPrinted>2020-12-23T09:20:36Z</cp:lastPrinted>
  <dcterms:created xsi:type="dcterms:W3CDTF">2010-04-17T08:08:36Z</dcterms:created>
  <dcterms:modified xsi:type="dcterms:W3CDTF">2026-06-09T13:33:52Z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</Properties>
</file>