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t Marg's Acc'ts\"/>
    </mc:Choice>
  </mc:AlternateContent>
  <xr:revisionPtr revIDLastSave="0" documentId="13_ncr:1_{363528B4-67A0-4C0D-9C39-7F4EE17D0C2A}" xr6:coauthVersionLast="47" xr6:coauthVersionMax="47" xr10:uidLastSave="{00000000-0000-0000-0000-000000000000}"/>
  <bookViews>
    <workbookView xWindow="-120" yWindow="-120" windowWidth="24240" windowHeight="13140" activeTab="1" xr2:uid="{4B2305C1-9DEB-46EB-9EA0-D0F9F652B9B8}"/>
  </bookViews>
  <sheets>
    <sheet name="ACC's 2024 - 25" sheetId="1" r:id="rId1"/>
    <sheet name="Balance Sheet 2024-25" sheetId="3" r:id="rId2"/>
    <sheet name="Sheet1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4" l="1"/>
  <c r="H16" i="4"/>
  <c r="H15" i="4"/>
  <c r="H14" i="4"/>
  <c r="H13" i="4"/>
  <c r="H12" i="4"/>
  <c r="D12" i="4"/>
  <c r="H11" i="4"/>
  <c r="D11" i="4"/>
  <c r="H10" i="4"/>
  <c r="D10" i="4"/>
  <c r="H9" i="4"/>
  <c r="D9" i="4"/>
  <c r="H8" i="4"/>
  <c r="D8" i="4"/>
  <c r="G130" i="1"/>
  <c r="V116" i="1"/>
  <c r="V117" i="1"/>
  <c r="V118" i="1"/>
  <c r="I117" i="1"/>
  <c r="V113" i="1"/>
  <c r="V114" i="1"/>
  <c r="V115" i="1"/>
  <c r="I113" i="1"/>
  <c r="I114" i="1"/>
  <c r="I115" i="1"/>
  <c r="F128" i="1"/>
  <c r="C9" i="3" s="1"/>
  <c r="D18" i="4" l="1"/>
  <c r="D23" i="4" s="1"/>
  <c r="H18" i="4"/>
  <c r="H23" i="4" s="1"/>
  <c r="V119" i="1"/>
  <c r="V120" i="1"/>
  <c r="V121" i="1"/>
  <c r="V122" i="1"/>
  <c r="V123" i="1"/>
  <c r="V124" i="1"/>
  <c r="V125" i="1"/>
  <c r="V126" i="1"/>
  <c r="V127" i="1"/>
  <c r="V105" i="1"/>
  <c r="V106" i="1"/>
  <c r="V107" i="1"/>
  <c r="V108" i="1"/>
  <c r="V109" i="1"/>
  <c r="V110" i="1"/>
  <c r="V111" i="1"/>
  <c r="V112" i="1"/>
  <c r="V104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7" i="1"/>
  <c r="U128" i="1"/>
  <c r="H14" i="3" s="1"/>
  <c r="N128" i="1"/>
  <c r="H7" i="3" s="1"/>
  <c r="O128" i="1"/>
  <c r="H8" i="3" s="1"/>
  <c r="P128" i="1"/>
  <c r="H9" i="3" s="1"/>
  <c r="Q128" i="1"/>
  <c r="H10" i="3" s="1"/>
  <c r="R128" i="1"/>
  <c r="H11" i="3" s="1"/>
  <c r="S128" i="1"/>
  <c r="H12" i="3" s="1"/>
  <c r="T128" i="1"/>
  <c r="H13" i="3" s="1"/>
  <c r="M128" i="1"/>
  <c r="D128" i="1"/>
  <c r="C7" i="3" s="1"/>
  <c r="E128" i="1"/>
  <c r="C8" i="3" s="1"/>
  <c r="G128" i="1"/>
  <c r="C10" i="3" s="1"/>
  <c r="C128" i="1"/>
  <c r="I70" i="1"/>
  <c r="I30" i="1"/>
  <c r="I31" i="1"/>
  <c r="I28" i="1"/>
  <c r="I29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6" i="1"/>
  <c r="I118" i="1"/>
  <c r="I119" i="1"/>
  <c r="I120" i="1"/>
  <c r="I121" i="1"/>
  <c r="I122" i="1"/>
  <c r="I123" i="1"/>
  <c r="I124" i="1"/>
  <c r="I125" i="1"/>
  <c r="I126" i="1"/>
  <c r="I127" i="1"/>
  <c r="I16" i="1"/>
  <c r="I9" i="1"/>
  <c r="V8" i="1"/>
  <c r="I8" i="1"/>
  <c r="I10" i="1"/>
  <c r="I11" i="1"/>
  <c r="I12" i="1"/>
  <c r="I13" i="1"/>
  <c r="I14" i="1"/>
  <c r="I15" i="1"/>
  <c r="I17" i="1"/>
  <c r="I18" i="1"/>
  <c r="I19" i="1"/>
  <c r="I20" i="1"/>
  <c r="I21" i="1"/>
  <c r="I22" i="1"/>
  <c r="I23" i="1"/>
  <c r="I24" i="1"/>
  <c r="I25" i="1"/>
  <c r="I26" i="1"/>
  <c r="I27" i="1"/>
  <c r="I32" i="1"/>
  <c r="I33" i="1"/>
  <c r="I34" i="1"/>
  <c r="I7" i="1"/>
  <c r="W6" i="1"/>
  <c r="N9" i="3" s="1"/>
  <c r="I133" i="1" l="1"/>
  <c r="C6" i="3"/>
  <c r="C16" i="3" s="1"/>
  <c r="U130" i="1"/>
  <c r="H6" i="3"/>
  <c r="H16" i="3" s="1"/>
  <c r="V128" i="1"/>
  <c r="I128" i="1"/>
  <c r="H128" i="1"/>
  <c r="W7" i="1"/>
  <c r="W8" i="1" s="1"/>
  <c r="W9" i="1" s="1"/>
  <c r="W10" i="1" s="1"/>
  <c r="W11" i="1" s="1"/>
  <c r="W12" i="1" s="1"/>
  <c r="W13" i="1" s="1"/>
  <c r="W14" i="1" s="1"/>
  <c r="W15" i="1" s="1"/>
  <c r="C21" i="3" l="1"/>
  <c r="N10" i="3"/>
  <c r="N14" i="3" s="1"/>
  <c r="I134" i="1"/>
  <c r="I135" i="1" s="1"/>
  <c r="H17" i="3" s="1"/>
  <c r="R10" i="3"/>
  <c r="W16" i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I138" i="1"/>
  <c r="W28" i="1" l="1"/>
  <c r="W29" i="1" s="1"/>
  <c r="W30" i="1" l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l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W123" i="1" s="1"/>
  <c r="W124" i="1" s="1"/>
  <c r="W125" i="1" s="1"/>
  <c r="W126" i="1" l="1"/>
  <c r="H21" i="3" l="1"/>
  <c r="R14" i="3"/>
</calcChain>
</file>

<file path=xl/sharedStrings.xml><?xml version="1.0" encoding="utf-8"?>
<sst xmlns="http://schemas.openxmlformats.org/spreadsheetml/2006/main" count="236" uniqueCount="85">
  <si>
    <t xml:space="preserve">   </t>
  </si>
  <si>
    <t>DATE</t>
  </si>
  <si>
    <t>INCOME</t>
  </si>
  <si>
    <t>EXPENDITURE</t>
  </si>
  <si>
    <t>TOTAL</t>
  </si>
  <si>
    <t>BALANCE @ BANK</t>
  </si>
  <si>
    <t>Balance carried forward</t>
  </si>
  <si>
    <t>TOTALS</t>
  </si>
  <si>
    <t>PROFIT &amp; LOSS ACCOUNT</t>
  </si>
  <si>
    <r>
      <t>Profit/</t>
    </r>
    <r>
      <rPr>
        <b/>
        <sz val="11"/>
        <color indexed="10"/>
        <rFont val="Calibri"/>
        <family val="2"/>
      </rPr>
      <t>Loss</t>
    </r>
    <r>
      <rPr>
        <sz val="11"/>
        <color theme="1"/>
        <rFont val="Calibri"/>
        <family val="2"/>
        <scheme val="minor"/>
      </rPr>
      <t xml:space="preserve"> on Year</t>
    </r>
  </si>
  <si>
    <t>Check against Balance of Statement</t>
  </si>
  <si>
    <t>ACCOUNTS FOR St MARGARET'S CHURCH WHITING BAY ISLE OF ARRAN TAX YEAR 2024 - 2025</t>
  </si>
  <si>
    <t>DONATIONS</t>
  </si>
  <si>
    <t>WEEKLY COLLECTIONS</t>
  </si>
  <si>
    <t>EPISC DIOCESE</t>
  </si>
  <si>
    <t>SUNDRY</t>
  </si>
  <si>
    <t xml:space="preserve">OVO ENERGY </t>
  </si>
  <si>
    <t>MARY'S MEALS</t>
  </si>
  <si>
    <t>ECLESIASTICAL</t>
  </si>
  <si>
    <t>Boughton BN &amp; ME</t>
  </si>
  <si>
    <t>Cruickshank AL</t>
  </si>
  <si>
    <t>Auto credit</t>
  </si>
  <si>
    <t>Standing order</t>
  </si>
  <si>
    <t>Tweedale R &amp; M</t>
  </si>
  <si>
    <t>REDEMPT. PUBLICATIONS</t>
  </si>
  <si>
    <t>CHRIST CHURCH LOCHGILHEAD</t>
  </si>
  <si>
    <t>SUNDRY EX'P'S</t>
  </si>
  <si>
    <t>CHQ No.</t>
  </si>
  <si>
    <t>DATE CHEQUE PAID</t>
  </si>
  <si>
    <t>Redempt. Pubs</t>
  </si>
  <si>
    <t>OnLine transaction</t>
  </si>
  <si>
    <t>Roberts B</t>
  </si>
  <si>
    <t xml:space="preserve">Balance agreed with bank </t>
  </si>
  <si>
    <t>TOTAL INCOME</t>
  </si>
  <si>
    <t>Refund bill paid Wyvex Media</t>
  </si>
  <si>
    <t>Direct debit</t>
  </si>
  <si>
    <t>EPISCOPAL DIOCESE</t>
  </si>
  <si>
    <t>Balance agreed with bank</t>
  </si>
  <si>
    <t>Advent Candles</t>
  </si>
  <si>
    <t>Ryan Armstrong</t>
  </si>
  <si>
    <t>GARDEN SERVICES</t>
  </si>
  <si>
    <t>General Synod Grant</t>
  </si>
  <si>
    <t>Armstrong R Refund Chq</t>
  </si>
  <si>
    <t>Glenburn Gardens Ltd</t>
  </si>
  <si>
    <t>Redemptorist Pubs.(Annual Subs)</t>
  </si>
  <si>
    <t>D &amp; G Fire Protection</t>
  </si>
  <si>
    <t>Balanced agreed with bank</t>
  </si>
  <si>
    <t>Boughton BN &amp;ME</t>
  </si>
  <si>
    <t>Direct deb it</t>
  </si>
  <si>
    <t>HMRC Refund of GIFT AID</t>
  </si>
  <si>
    <t>Kitchen (Wedding)</t>
  </si>
  <si>
    <t>REFUND OF VICAR'S EXPS'S</t>
  </si>
  <si>
    <t>Fr Simon Mackenzie</t>
  </si>
  <si>
    <t>Refund of Expenses</t>
  </si>
  <si>
    <t>£</t>
  </si>
  <si>
    <t>SUNDRY INCOME</t>
  </si>
  <si>
    <t>ENERGY COSTS</t>
  </si>
  <si>
    <t>REDEMPTORIST PUBLICATIONS</t>
  </si>
  <si>
    <t>CHRIST CHURCH LOCHGILPHEAD</t>
  </si>
  <si>
    <t>SUNDRY EXPENSES</t>
  </si>
  <si>
    <t>REFUND OF VICAR'S EXPENSES</t>
  </si>
  <si>
    <t>2023-24</t>
  </si>
  <si>
    <t>2024-25</t>
  </si>
  <si>
    <t>SUB TOTAL</t>
  </si>
  <si>
    <t>BALANCE</t>
  </si>
  <si>
    <t>GIFT AID</t>
  </si>
  <si>
    <t>GIFT AID REC'D (HMRC)</t>
  </si>
  <si>
    <t>BANK BALANCE</t>
  </si>
  <si>
    <t>OPENING BALANCE</t>
  </si>
  <si>
    <t>CLOSING BALANCE</t>
  </si>
  <si>
    <t>Income for year</t>
  </si>
  <si>
    <t>Expenses for year</t>
  </si>
  <si>
    <t>Total</t>
  </si>
  <si>
    <t>1st October 2024</t>
  </si>
  <si>
    <t>30th September 2025</t>
  </si>
  <si>
    <r>
      <t>PROFIT/</t>
    </r>
    <r>
      <rPr>
        <sz val="11"/>
        <color rgb="FFFF0000"/>
        <rFont val="Calibri"/>
        <family val="2"/>
        <scheme val="minor"/>
      </rPr>
      <t>LOSS</t>
    </r>
  </si>
  <si>
    <t>Donation N DeMaid Open studios</t>
  </si>
  <si>
    <t>Income (C128:G128)</t>
  </si>
  <si>
    <t>Total Expenses</t>
  </si>
  <si>
    <t>Expenditure = V128</t>
  </si>
  <si>
    <t>Total Income</t>
  </si>
  <si>
    <t>Balance agreed with Bank</t>
  </si>
  <si>
    <t xml:space="preserve">ECLESIASTICAL </t>
  </si>
  <si>
    <t>St. Margaret's Whiting Bay Isle of Arran Annual Balance Sheet 2024 - 25</t>
  </si>
  <si>
    <t xml:space="preserve">ECCLESIASTICAL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</si>
</sst>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.00"/>
    <numFmt numFmtId="165" formatCode="#,##0.00_ ;[Red]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0">
    <xf numFmtId="0" fontId="0" fillId="0" borderId="0" xfId="0"/>
    <xf numFmtId="14" fontId="3" fillId="0" borderId="0" xfId="1" applyNumberFormat="1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/>
    <xf numFmtId="43" fontId="1" fillId="0" borderId="0" xfId="1" applyFont="1" applyBorder="1"/>
    <xf numFmtId="0" fontId="1" fillId="0" borderId="0" xfId="1" applyNumberFormat="1" applyFont="1"/>
    <xf numFmtId="14" fontId="3" fillId="0" borderId="2" xfId="1" applyNumberFormat="1" applyFont="1" applyBorder="1" applyAlignment="1">
      <alignment horizontal="center"/>
    </xf>
    <xf numFmtId="43" fontId="1" fillId="0" borderId="2" xfId="1" applyFont="1" applyBorder="1"/>
    <xf numFmtId="43" fontId="1" fillId="0" borderId="6" xfId="1" applyFont="1" applyBorder="1" applyAlignment="1">
      <alignment horizontal="center"/>
    </xf>
    <xf numFmtId="43" fontId="1" fillId="0" borderId="4" xfId="1" applyFont="1" applyBorder="1" applyAlignment="1"/>
    <xf numFmtId="0" fontId="1" fillId="0" borderId="0" xfId="1" applyNumberFormat="1" applyFont="1" applyAlignment="1">
      <alignment horizontal="center"/>
    </xf>
    <xf numFmtId="43" fontId="1" fillId="0" borderId="7" xfId="1" applyFont="1" applyBorder="1" applyAlignment="1">
      <alignment horizontal="center" vertical="center"/>
    </xf>
    <xf numFmtId="43" fontId="1" fillId="0" borderId="7" xfId="1" applyFont="1" applyBorder="1" applyAlignment="1">
      <alignment horizontal="center"/>
    </xf>
    <xf numFmtId="43" fontId="1" fillId="0" borderId="9" xfId="1" applyFont="1" applyBorder="1" applyAlignment="1">
      <alignment horizontal="center" vertical="center" wrapText="1"/>
    </xf>
    <xf numFmtId="43" fontId="1" fillId="0" borderId="8" xfId="1" applyFont="1" applyBorder="1" applyAlignment="1">
      <alignment horizontal="center" vertical="center" wrapText="1"/>
    </xf>
    <xf numFmtId="43" fontId="1" fillId="0" borderId="7" xfId="1" applyFont="1" applyBorder="1" applyAlignment="1">
      <alignment horizontal="left" vertical="center"/>
    </xf>
    <xf numFmtId="14" fontId="3" fillId="0" borderId="0" xfId="1" applyNumberFormat="1" applyFont="1" applyFill="1" applyAlignment="1">
      <alignment horizontal="center"/>
    </xf>
    <xf numFmtId="43" fontId="3" fillId="0" borderId="10" xfId="1" applyFont="1" applyFill="1" applyBorder="1"/>
    <xf numFmtId="43" fontId="1" fillId="0" borderId="10" xfId="1" applyFont="1" applyBorder="1" applyAlignment="1">
      <alignment horizontal="center" vertical="center" wrapText="1"/>
    </xf>
    <xf numFmtId="0" fontId="1" fillId="0" borderId="0" xfId="1" applyNumberFormat="1" applyFont="1" applyAlignment="1">
      <alignment horizontal="right"/>
    </xf>
    <xf numFmtId="43" fontId="3" fillId="0" borderId="0" xfId="1" applyFont="1" applyFill="1"/>
    <xf numFmtId="0" fontId="3" fillId="0" borderId="0" xfId="1" applyNumberFormat="1" applyFont="1" applyFill="1"/>
    <xf numFmtId="12" fontId="3" fillId="0" borderId="10" xfId="1" applyNumberFormat="1" applyFont="1" applyFill="1" applyBorder="1"/>
    <xf numFmtId="43" fontId="3" fillId="0" borderId="10" xfId="1" applyFont="1" applyFill="1" applyBorder="1" applyAlignment="1">
      <alignment wrapText="1"/>
    </xf>
    <xf numFmtId="14" fontId="3" fillId="0" borderId="0" xfId="1" applyNumberFormat="1" applyFont="1" applyFill="1" applyAlignment="1">
      <alignment horizontal="center" vertical="center"/>
    </xf>
    <xf numFmtId="43" fontId="1" fillId="0" borderId="10" xfId="1" applyFont="1" applyFill="1" applyBorder="1"/>
    <xf numFmtId="43" fontId="1" fillId="0" borderId="10" xfId="1" applyFont="1" applyFill="1" applyBorder="1" applyAlignment="1">
      <alignment vertical="center"/>
    </xf>
    <xf numFmtId="43" fontId="3" fillId="0" borderId="0" xfId="1" applyFont="1" applyFill="1" applyAlignment="1">
      <alignment vertical="center"/>
    </xf>
    <xf numFmtId="0" fontId="1" fillId="0" borderId="0" xfId="1" applyNumberFormat="1" applyFont="1" applyFill="1"/>
    <xf numFmtId="43" fontId="1" fillId="0" borderId="0" xfId="1" applyFont="1" applyFill="1"/>
    <xf numFmtId="43" fontId="3" fillId="0" borderId="10" xfId="1" applyFont="1" applyFill="1" applyBorder="1" applyAlignment="1">
      <alignment vertical="center"/>
    </xf>
    <xf numFmtId="164" fontId="3" fillId="0" borderId="0" xfId="1" applyNumberFormat="1" applyFont="1" applyFill="1"/>
    <xf numFmtId="0" fontId="3" fillId="0" borderId="0" xfId="1" applyNumberFormat="1" applyFont="1" applyFill="1" applyAlignment="1">
      <alignment vertical="center"/>
    </xf>
    <xf numFmtId="43" fontId="1" fillId="0" borderId="10" xfId="1" applyFont="1" applyBorder="1"/>
    <xf numFmtId="43" fontId="1" fillId="0" borderId="10" xfId="1" applyFont="1" applyBorder="1" applyAlignment="1">
      <alignment horizontal="left" vertical="center"/>
    </xf>
    <xf numFmtId="43" fontId="1" fillId="0" borderId="12" xfId="1" applyFont="1" applyBorder="1"/>
    <xf numFmtId="43" fontId="1" fillId="0" borderId="13" xfId="1" applyFont="1" applyBorder="1"/>
    <xf numFmtId="43" fontId="1" fillId="0" borderId="4" xfId="1" applyFont="1" applyBorder="1"/>
    <xf numFmtId="43" fontId="1" fillId="0" borderId="3" xfId="1" applyFont="1" applyBorder="1"/>
    <xf numFmtId="40" fontId="3" fillId="0" borderId="0" xfId="1" applyNumberFormat="1" applyFont="1"/>
    <xf numFmtId="43" fontId="2" fillId="0" borderId="0" xfId="1" applyFont="1"/>
    <xf numFmtId="43" fontId="1" fillId="0" borderId="8" xfId="1" applyFont="1" applyBorder="1"/>
    <xf numFmtId="43" fontId="2" fillId="0" borderId="2" xfId="1" applyFont="1" applyBorder="1"/>
    <xf numFmtId="0" fontId="1" fillId="0" borderId="0" xfId="1" applyNumberFormat="1" applyFont="1" applyBorder="1"/>
    <xf numFmtId="0" fontId="3" fillId="0" borderId="10" xfId="1" applyNumberFormat="1" applyFont="1" applyFill="1" applyBorder="1"/>
    <xf numFmtId="0" fontId="1" fillId="0" borderId="10" xfId="1" applyNumberFormat="1" applyFont="1" applyBorder="1"/>
    <xf numFmtId="43" fontId="1" fillId="0" borderId="8" xfId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43" fontId="1" fillId="0" borderId="0" xfId="1" applyFont="1" applyAlignment="1">
      <alignment horizontal="center" vertical="center"/>
    </xf>
    <xf numFmtId="14" fontId="3" fillId="0" borderId="0" xfId="1" applyNumberFormat="1" applyFont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43" fontId="5" fillId="2" borderId="1" xfId="1" applyFont="1" applyFill="1" applyBorder="1" applyAlignment="1">
      <alignment horizontal="center" vertical="center"/>
    </xf>
    <xf numFmtId="43" fontId="5" fillId="2" borderId="10" xfId="1" applyFont="1" applyFill="1" applyBorder="1" applyAlignment="1">
      <alignment horizontal="center"/>
    </xf>
    <xf numFmtId="43" fontId="5" fillId="2" borderId="10" xfId="1" applyFont="1" applyFill="1" applyBorder="1"/>
    <xf numFmtId="43" fontId="5" fillId="2" borderId="10" xfId="1" applyFont="1" applyFill="1" applyBorder="1" applyAlignment="1">
      <alignment vertical="center"/>
    </xf>
    <xf numFmtId="43" fontId="5" fillId="2" borderId="1" xfId="1" applyFont="1" applyFill="1" applyBorder="1"/>
    <xf numFmtId="43" fontId="5" fillId="2" borderId="12" xfId="1" applyFont="1" applyFill="1" applyBorder="1"/>
    <xf numFmtId="43" fontId="5" fillId="2" borderId="11" xfId="1" applyFont="1" applyFill="1" applyBorder="1"/>
    <xf numFmtId="43" fontId="5" fillId="2" borderId="0" xfId="1" applyFont="1" applyFill="1"/>
    <xf numFmtId="43" fontId="6" fillId="2" borderId="10" xfId="1" applyFont="1" applyFill="1" applyBorder="1"/>
    <xf numFmtId="43" fontId="5" fillId="2" borderId="0" xfId="1" applyFont="1" applyFill="1" applyBorder="1"/>
    <xf numFmtId="43" fontId="5" fillId="0" borderId="0" xfId="1" applyFont="1" applyFill="1"/>
    <xf numFmtId="43" fontId="5" fillId="0" borderId="2" xfId="1" applyFont="1" applyFill="1" applyBorder="1"/>
    <xf numFmtId="43" fontId="3" fillId="0" borderId="8" xfId="1" applyFont="1" applyFill="1" applyBorder="1"/>
    <xf numFmtId="43" fontId="1" fillId="0" borderId="4" xfId="1" applyFont="1" applyBorder="1" applyAlignment="1">
      <alignment horizontal="center" vertical="center"/>
    </xf>
    <xf numFmtId="43" fontId="1" fillId="0" borderId="10" xfId="1" applyFont="1" applyBorder="1" applyAlignment="1">
      <alignment horizontal="center"/>
    </xf>
    <xf numFmtId="43" fontId="1" fillId="0" borderId="10" xfId="1" applyFont="1" applyFill="1" applyBorder="1" applyAlignment="1">
      <alignment wrapText="1"/>
    </xf>
    <xf numFmtId="43" fontId="3" fillId="0" borderId="10" xfId="1" applyFont="1" applyFill="1" applyBorder="1" applyAlignment="1">
      <alignment vertical="center" wrapText="1"/>
    </xf>
    <xf numFmtId="0" fontId="1" fillId="0" borderId="4" xfId="1" applyNumberFormat="1" applyFont="1" applyBorder="1" applyAlignment="1"/>
    <xf numFmtId="0" fontId="1" fillId="0" borderId="8" xfId="1" applyNumberFormat="1" applyFont="1" applyBorder="1" applyAlignment="1">
      <alignment horizontal="center" vertical="center"/>
    </xf>
    <xf numFmtId="0" fontId="1" fillId="0" borderId="10" xfId="1" applyNumberFormat="1" applyFont="1" applyBorder="1" applyAlignment="1">
      <alignment horizontal="center"/>
    </xf>
    <xf numFmtId="0" fontId="1" fillId="0" borderId="10" xfId="1" applyNumberFormat="1" applyFont="1" applyFill="1" applyBorder="1" applyAlignment="1">
      <alignment wrapText="1"/>
    </xf>
    <xf numFmtId="0" fontId="1" fillId="0" borderId="10" xfId="1" applyNumberFormat="1" applyFont="1" applyFill="1" applyBorder="1"/>
    <xf numFmtId="0" fontId="3" fillId="0" borderId="10" xfId="1" applyNumberFormat="1" applyFont="1" applyFill="1" applyBorder="1" applyAlignment="1">
      <alignment wrapText="1"/>
    </xf>
    <xf numFmtId="0" fontId="3" fillId="0" borderId="10" xfId="1" applyNumberFormat="1" applyFont="1" applyFill="1" applyBorder="1" applyAlignment="1">
      <alignment vertical="center" wrapText="1"/>
    </xf>
    <xf numFmtId="0" fontId="1" fillId="0" borderId="12" xfId="1" applyNumberFormat="1" applyFont="1" applyBorder="1"/>
    <xf numFmtId="43" fontId="1" fillId="0" borderId="10" xfId="1" applyFont="1" applyBorder="1" applyAlignment="1">
      <alignment wrapText="1"/>
    </xf>
    <xf numFmtId="43" fontId="1" fillId="0" borderId="8" xfId="1" applyFont="1" applyBorder="1" applyAlignment="1">
      <alignment vertical="center" wrapText="1"/>
    </xf>
    <xf numFmtId="43" fontId="1" fillId="0" borderId="10" xfId="1" applyFont="1" applyBorder="1" applyAlignment="1">
      <alignment horizontal="center" vertical="top" wrapText="1"/>
    </xf>
    <xf numFmtId="43" fontId="3" fillId="0" borderId="10" xfId="1" applyFont="1" applyBorder="1"/>
    <xf numFmtId="43" fontId="3" fillId="0" borderId="4" xfId="1" applyFont="1" applyBorder="1" applyAlignment="1"/>
    <xf numFmtId="43" fontId="3" fillId="0" borderId="4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/>
    </xf>
    <xf numFmtId="43" fontId="3" fillId="0" borderId="8" xfId="1" applyFont="1" applyBorder="1" applyAlignment="1">
      <alignment horizontal="center" vertical="center" wrapText="1"/>
    </xf>
    <xf numFmtId="43" fontId="3" fillId="0" borderId="10" xfId="1" applyFont="1" applyFill="1" applyBorder="1" applyAlignment="1">
      <alignment horizontal="left" vertical="center"/>
    </xf>
    <xf numFmtId="14" fontId="3" fillId="0" borderId="10" xfId="1" applyNumberFormat="1" applyFont="1" applyFill="1" applyBorder="1" applyAlignment="1">
      <alignment horizontal="left" vertical="center"/>
    </xf>
    <xf numFmtId="43" fontId="1" fillId="0" borderId="10" xfId="1" applyFont="1" applyFill="1" applyBorder="1" applyAlignment="1">
      <alignment horizontal="left" vertical="center" wrapText="1"/>
    </xf>
    <xf numFmtId="43" fontId="1" fillId="0" borderId="10" xfId="1" applyFont="1" applyFill="1" applyBorder="1" applyAlignment="1">
      <alignment horizontal="left" vertical="center"/>
    </xf>
    <xf numFmtId="14" fontId="3" fillId="0" borderId="5" xfId="1" applyNumberFormat="1" applyFont="1" applyBorder="1" applyAlignment="1">
      <alignment horizontal="center"/>
    </xf>
    <xf numFmtId="14" fontId="3" fillId="0" borderId="2" xfId="1" applyNumberFormat="1" applyFont="1" applyBorder="1" applyAlignment="1">
      <alignment horizontal="center" vertical="center"/>
    </xf>
    <xf numFmtId="14" fontId="1" fillId="0" borderId="10" xfId="1" applyNumberFormat="1" applyFont="1" applyBorder="1" applyAlignment="1">
      <alignment horizontal="left" vertical="center"/>
    </xf>
    <xf numFmtId="14" fontId="1" fillId="0" borderId="10" xfId="1" applyNumberFormat="1" applyFont="1" applyBorder="1"/>
    <xf numFmtId="43" fontId="1" fillId="0" borderId="5" xfId="1" applyFont="1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0" borderId="9" xfId="0" applyBorder="1"/>
    <xf numFmtId="43" fontId="1" fillId="0" borderId="9" xfId="1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43" fontId="3" fillId="0" borderId="1" xfId="1" applyFont="1" applyFill="1" applyBorder="1"/>
    <xf numFmtId="43" fontId="1" fillId="0" borderId="1" xfId="1" applyFont="1" applyFill="1" applyBorder="1"/>
    <xf numFmtId="43" fontId="3" fillId="0" borderId="1" xfId="1" applyFont="1" applyFill="1" applyBorder="1" applyAlignment="1">
      <alignment vertical="center"/>
    </xf>
    <xf numFmtId="43" fontId="1" fillId="0" borderId="1" xfId="1" applyFont="1" applyBorder="1"/>
    <xf numFmtId="43" fontId="1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2" xfId="0" applyBorder="1"/>
    <xf numFmtId="0" fontId="7" fillId="0" borderId="2" xfId="0" applyFont="1" applyBorder="1"/>
    <xf numFmtId="0" fontId="7" fillId="0" borderId="16" xfId="0" applyFont="1" applyBorder="1"/>
    <xf numFmtId="43" fontId="0" fillId="0" borderId="0" xfId="0" applyNumberFormat="1"/>
    <xf numFmtId="43" fontId="0" fillId="0" borderId="16" xfId="0" applyNumberFormat="1" applyBorder="1"/>
    <xf numFmtId="43" fontId="0" fillId="0" borderId="1" xfId="0" applyNumberFormat="1" applyBorder="1"/>
    <xf numFmtId="43" fontId="1" fillId="0" borderId="0" xfId="1" applyFont="1" applyBorder="1" applyAlignment="1">
      <alignment horizontal="left" vertical="center" wrapText="1"/>
    </xf>
    <xf numFmtId="43" fontId="0" fillId="0" borderId="0" xfId="1" applyFont="1"/>
    <xf numFmtId="43" fontId="0" fillId="0" borderId="16" xfId="1" applyFont="1" applyBorder="1"/>
    <xf numFmtId="43" fontId="0" fillId="0" borderId="15" xfId="0" applyNumberFormat="1" applyBorder="1"/>
    <xf numFmtId="0" fontId="0" fillId="0" borderId="10" xfId="0" applyBorder="1"/>
    <xf numFmtId="43" fontId="0" fillId="0" borderId="11" xfId="1" applyFont="1" applyBorder="1"/>
    <xf numFmtId="43" fontId="0" fillId="0" borderId="17" xfId="1" applyFont="1" applyBorder="1"/>
    <xf numFmtId="0" fontId="0" fillId="0" borderId="8" xfId="0" applyBorder="1"/>
    <xf numFmtId="43" fontId="0" fillId="0" borderId="0" xfId="1" applyFont="1" applyBorder="1"/>
    <xf numFmtId="165" fontId="3" fillId="0" borderId="0" xfId="1" applyNumberFormat="1" applyFont="1" applyBorder="1"/>
    <xf numFmtId="14" fontId="3" fillId="0" borderId="0" xfId="1" applyNumberFormat="1" applyFont="1" applyBorder="1" applyAlignment="1">
      <alignment horizontal="center" vertical="center"/>
    </xf>
    <xf numFmtId="43" fontId="1" fillId="0" borderId="10" xfId="1" applyFont="1" applyBorder="1" applyAlignment="1">
      <alignment vertical="center" wrapText="1"/>
    </xf>
    <xf numFmtId="43" fontId="1" fillId="0" borderId="10" xfId="1" applyFont="1" applyBorder="1" applyAlignment="1">
      <alignment vertical="center"/>
    </xf>
    <xf numFmtId="43" fontId="5" fillId="2" borderId="11" xfId="1" applyFont="1" applyFill="1" applyBorder="1" applyAlignment="1">
      <alignment vertical="center"/>
    </xf>
    <xf numFmtId="43" fontId="1" fillId="0" borderId="0" xfId="1" applyFont="1" applyAlignment="1">
      <alignment vertical="center"/>
    </xf>
    <xf numFmtId="0" fontId="1" fillId="0" borderId="10" xfId="1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0" fillId="0" borderId="10" xfId="0" applyBorder="1" applyAlignment="1">
      <alignment horizontal="center"/>
    </xf>
    <xf numFmtId="0" fontId="0" fillId="0" borderId="18" xfId="0" applyBorder="1"/>
    <xf numFmtId="0" fontId="2" fillId="0" borderId="1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6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1" applyFont="1" applyBorder="1"/>
    <xf numFmtId="165" fontId="3" fillId="0" borderId="1" xfId="1" applyNumberFormat="1" applyFont="1" applyBorder="1"/>
    <xf numFmtId="43" fontId="0" fillId="0" borderId="13" xfId="1" applyFont="1" applyBorder="1"/>
    <xf numFmtId="43" fontId="0" fillId="0" borderId="9" xfId="1" applyFont="1" applyBorder="1"/>
    <xf numFmtId="43" fontId="1" fillId="0" borderId="0" xfId="1" applyFont="1" applyAlignment="1">
      <alignment horizontal="center"/>
    </xf>
    <xf numFmtId="43" fontId="1" fillId="0" borderId="4" xfId="1" applyFont="1" applyBorder="1" applyAlignment="1">
      <alignment horizontal="center"/>
    </xf>
    <xf numFmtId="43" fontId="1" fillId="0" borderId="5" xfId="1" applyFont="1" applyBorder="1" applyAlignment="1">
      <alignment horizontal="center"/>
    </xf>
    <xf numFmtId="43" fontId="1" fillId="0" borderId="3" xfId="1" applyFont="1" applyBorder="1" applyAlignment="1">
      <alignment horizontal="center"/>
    </xf>
    <xf numFmtId="43" fontId="1" fillId="0" borderId="10" xfId="1" applyFont="1" applyBorder="1" applyAlignment="1">
      <alignment horizontal="center"/>
    </xf>
    <xf numFmtId="43" fontId="1" fillId="0" borderId="11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43" fontId="1" fillId="0" borderId="8" xfId="1" applyFont="1" applyFill="1" applyBorder="1"/>
    <xf numFmtId="43" fontId="1" fillId="0" borderId="8" xfId="1" applyFont="1" applyFill="1" applyBorder="1" applyAlignment="1">
      <alignment horizontal="center" vertical="center" wrapText="1"/>
    </xf>
    <xf numFmtId="43" fontId="1" fillId="0" borderId="12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69CC-7AC9-47CA-9353-A5D9E71E3C7C}">
  <dimension ref="A1:Y140"/>
  <sheetViews>
    <sheetView zoomScale="89" zoomScaleNormal="89" workbookViewId="0">
      <pane ySplit="5" topLeftCell="A123" activePane="bottomLeft" state="frozen"/>
      <selection pane="bottomLeft" activeCell="D50" sqref="D50"/>
    </sheetView>
  </sheetViews>
  <sheetFormatPr defaultRowHeight="15" x14ac:dyDescent="0.25"/>
  <cols>
    <col min="1" max="1" width="13.7109375" style="1" customWidth="1"/>
    <col min="2" max="2" width="26" style="33" customWidth="1"/>
    <col min="3" max="3" width="12.28515625" style="25" customWidth="1"/>
    <col min="4" max="4" width="14.5703125" style="33" customWidth="1"/>
    <col min="5" max="8" width="12.28515625" style="33" customWidth="1"/>
    <col min="9" max="9" width="12.28515625" style="3" customWidth="1"/>
    <col min="10" max="10" width="2" style="58" customWidth="1"/>
    <col min="11" max="11" width="32.28515625" style="3" customWidth="1"/>
    <col min="12" max="12" width="8.7109375" style="45" customWidth="1"/>
    <col min="13" max="13" width="13.140625" style="33" customWidth="1"/>
    <col min="14" max="15" width="11.42578125" style="33" customWidth="1"/>
    <col min="16" max="16" width="15.42578125" style="33" customWidth="1"/>
    <col min="17" max="17" width="11.28515625" style="33" customWidth="1"/>
    <col min="18" max="18" width="9.85546875" style="33" customWidth="1"/>
    <col min="19" max="19" width="16" style="33" customWidth="1"/>
    <col min="20" max="20" width="16.42578125" style="33" bestFit="1" customWidth="1"/>
    <col min="21" max="21" width="13.85546875" style="94" customWidth="1"/>
    <col min="22" max="22" width="12.28515625" style="79" bestFit="1" customWidth="1"/>
    <col min="23" max="23" width="12" style="79" bestFit="1" customWidth="1"/>
    <col min="24" max="24" width="18.28515625" style="34" customWidth="1"/>
    <col min="25" max="25" width="9.140625" style="5"/>
    <col min="26" max="260" width="9.140625" style="3"/>
    <col min="261" max="261" width="13.7109375" style="3" customWidth="1"/>
    <col min="262" max="262" width="26" style="3" customWidth="1"/>
    <col min="263" max="263" width="12.28515625" style="3" customWidth="1"/>
    <col min="264" max="264" width="14.5703125" style="3" customWidth="1"/>
    <col min="265" max="267" width="12.28515625" style="3" customWidth="1"/>
    <col min="268" max="268" width="2" style="3" customWidth="1"/>
    <col min="269" max="269" width="31.140625" style="3" customWidth="1"/>
    <col min="270" max="270" width="13.140625" style="3" customWidth="1"/>
    <col min="271" max="272" width="11.42578125" style="3" customWidth="1"/>
    <col min="273" max="273" width="12.28515625" style="3" bestFit="1" customWidth="1"/>
    <col min="274" max="274" width="11.5703125" style="3" customWidth="1"/>
    <col min="275" max="275" width="9.85546875" style="3" bestFit="1" customWidth="1"/>
    <col min="276" max="276" width="11.140625" style="3" customWidth="1"/>
    <col min="277" max="277" width="12.28515625" style="3" bestFit="1" customWidth="1"/>
    <col min="278" max="278" width="9.140625" style="3"/>
    <col min="279" max="279" width="12" style="3" bestFit="1" customWidth="1"/>
    <col min="280" max="280" width="33.7109375" style="3" bestFit="1" customWidth="1"/>
    <col min="281" max="516" width="9.140625" style="3"/>
    <col min="517" max="517" width="13.7109375" style="3" customWidth="1"/>
    <col min="518" max="518" width="26" style="3" customWidth="1"/>
    <col min="519" max="519" width="12.28515625" style="3" customWidth="1"/>
    <col min="520" max="520" width="14.5703125" style="3" customWidth="1"/>
    <col min="521" max="523" width="12.28515625" style="3" customWidth="1"/>
    <col min="524" max="524" width="2" style="3" customWidth="1"/>
    <col min="525" max="525" width="31.140625" style="3" customWidth="1"/>
    <col min="526" max="526" width="13.140625" style="3" customWidth="1"/>
    <col min="527" max="528" width="11.42578125" style="3" customWidth="1"/>
    <col min="529" max="529" width="12.28515625" style="3" bestFit="1" customWidth="1"/>
    <col min="530" max="530" width="11.5703125" style="3" customWidth="1"/>
    <col min="531" max="531" width="9.85546875" style="3" bestFit="1" customWidth="1"/>
    <col min="532" max="532" width="11.140625" style="3" customWidth="1"/>
    <col min="533" max="533" width="12.28515625" style="3" bestFit="1" customWidth="1"/>
    <col min="534" max="534" width="9.140625" style="3"/>
    <col min="535" max="535" width="12" style="3" bestFit="1" customWidth="1"/>
    <col min="536" max="536" width="33.7109375" style="3" bestFit="1" customWidth="1"/>
    <col min="537" max="772" width="9.140625" style="3"/>
    <col min="773" max="773" width="13.7109375" style="3" customWidth="1"/>
    <col min="774" max="774" width="26" style="3" customWidth="1"/>
    <col min="775" max="775" width="12.28515625" style="3" customWidth="1"/>
    <col min="776" max="776" width="14.5703125" style="3" customWidth="1"/>
    <col min="777" max="779" width="12.28515625" style="3" customWidth="1"/>
    <col min="780" max="780" width="2" style="3" customWidth="1"/>
    <col min="781" max="781" width="31.140625" style="3" customWidth="1"/>
    <col min="782" max="782" width="13.140625" style="3" customWidth="1"/>
    <col min="783" max="784" width="11.42578125" style="3" customWidth="1"/>
    <col min="785" max="785" width="12.28515625" style="3" bestFit="1" customWidth="1"/>
    <col min="786" max="786" width="11.5703125" style="3" customWidth="1"/>
    <col min="787" max="787" width="9.85546875" style="3" bestFit="1" customWidth="1"/>
    <col min="788" max="788" width="11.140625" style="3" customWidth="1"/>
    <col min="789" max="789" width="12.28515625" style="3" bestFit="1" customWidth="1"/>
    <col min="790" max="790" width="9.140625" style="3"/>
    <col min="791" max="791" width="12" style="3" bestFit="1" customWidth="1"/>
    <col min="792" max="792" width="33.7109375" style="3" bestFit="1" customWidth="1"/>
    <col min="793" max="1028" width="9.140625" style="3"/>
    <col min="1029" max="1029" width="13.7109375" style="3" customWidth="1"/>
    <col min="1030" max="1030" width="26" style="3" customWidth="1"/>
    <col min="1031" max="1031" width="12.28515625" style="3" customWidth="1"/>
    <col min="1032" max="1032" width="14.5703125" style="3" customWidth="1"/>
    <col min="1033" max="1035" width="12.28515625" style="3" customWidth="1"/>
    <col min="1036" max="1036" width="2" style="3" customWidth="1"/>
    <col min="1037" max="1037" width="31.140625" style="3" customWidth="1"/>
    <col min="1038" max="1038" width="13.140625" style="3" customWidth="1"/>
    <col min="1039" max="1040" width="11.42578125" style="3" customWidth="1"/>
    <col min="1041" max="1041" width="12.28515625" style="3" bestFit="1" customWidth="1"/>
    <col min="1042" max="1042" width="11.5703125" style="3" customWidth="1"/>
    <col min="1043" max="1043" width="9.85546875" style="3" bestFit="1" customWidth="1"/>
    <col min="1044" max="1044" width="11.140625" style="3" customWidth="1"/>
    <col min="1045" max="1045" width="12.28515625" style="3" bestFit="1" customWidth="1"/>
    <col min="1046" max="1046" width="9.140625" style="3"/>
    <col min="1047" max="1047" width="12" style="3" bestFit="1" customWidth="1"/>
    <col min="1048" max="1048" width="33.7109375" style="3" bestFit="1" customWidth="1"/>
    <col min="1049" max="1284" width="9.140625" style="3"/>
    <col min="1285" max="1285" width="13.7109375" style="3" customWidth="1"/>
    <col min="1286" max="1286" width="26" style="3" customWidth="1"/>
    <col min="1287" max="1287" width="12.28515625" style="3" customWidth="1"/>
    <col min="1288" max="1288" width="14.5703125" style="3" customWidth="1"/>
    <col min="1289" max="1291" width="12.28515625" style="3" customWidth="1"/>
    <col min="1292" max="1292" width="2" style="3" customWidth="1"/>
    <col min="1293" max="1293" width="31.140625" style="3" customWidth="1"/>
    <col min="1294" max="1294" width="13.140625" style="3" customWidth="1"/>
    <col min="1295" max="1296" width="11.42578125" style="3" customWidth="1"/>
    <col min="1297" max="1297" width="12.28515625" style="3" bestFit="1" customWidth="1"/>
    <col min="1298" max="1298" width="11.5703125" style="3" customWidth="1"/>
    <col min="1299" max="1299" width="9.85546875" style="3" bestFit="1" customWidth="1"/>
    <col min="1300" max="1300" width="11.140625" style="3" customWidth="1"/>
    <col min="1301" max="1301" width="12.28515625" style="3" bestFit="1" customWidth="1"/>
    <col min="1302" max="1302" width="9.140625" style="3"/>
    <col min="1303" max="1303" width="12" style="3" bestFit="1" customWidth="1"/>
    <col min="1304" max="1304" width="33.7109375" style="3" bestFit="1" customWidth="1"/>
    <col min="1305" max="1540" width="9.140625" style="3"/>
    <col min="1541" max="1541" width="13.7109375" style="3" customWidth="1"/>
    <col min="1542" max="1542" width="26" style="3" customWidth="1"/>
    <col min="1543" max="1543" width="12.28515625" style="3" customWidth="1"/>
    <col min="1544" max="1544" width="14.5703125" style="3" customWidth="1"/>
    <col min="1545" max="1547" width="12.28515625" style="3" customWidth="1"/>
    <col min="1548" max="1548" width="2" style="3" customWidth="1"/>
    <col min="1549" max="1549" width="31.140625" style="3" customWidth="1"/>
    <col min="1550" max="1550" width="13.140625" style="3" customWidth="1"/>
    <col min="1551" max="1552" width="11.42578125" style="3" customWidth="1"/>
    <col min="1553" max="1553" width="12.28515625" style="3" bestFit="1" customWidth="1"/>
    <col min="1554" max="1554" width="11.5703125" style="3" customWidth="1"/>
    <col min="1555" max="1555" width="9.85546875" style="3" bestFit="1" customWidth="1"/>
    <col min="1556" max="1556" width="11.140625" style="3" customWidth="1"/>
    <col min="1557" max="1557" width="12.28515625" style="3" bestFit="1" customWidth="1"/>
    <col min="1558" max="1558" width="9.140625" style="3"/>
    <col min="1559" max="1559" width="12" style="3" bestFit="1" customWidth="1"/>
    <col min="1560" max="1560" width="33.7109375" style="3" bestFit="1" customWidth="1"/>
    <col min="1561" max="1796" width="9.140625" style="3"/>
    <col min="1797" max="1797" width="13.7109375" style="3" customWidth="1"/>
    <col min="1798" max="1798" width="26" style="3" customWidth="1"/>
    <col min="1799" max="1799" width="12.28515625" style="3" customWidth="1"/>
    <col min="1800" max="1800" width="14.5703125" style="3" customWidth="1"/>
    <col min="1801" max="1803" width="12.28515625" style="3" customWidth="1"/>
    <col min="1804" max="1804" width="2" style="3" customWidth="1"/>
    <col min="1805" max="1805" width="31.140625" style="3" customWidth="1"/>
    <col min="1806" max="1806" width="13.140625" style="3" customWidth="1"/>
    <col min="1807" max="1808" width="11.42578125" style="3" customWidth="1"/>
    <col min="1809" max="1809" width="12.28515625" style="3" bestFit="1" customWidth="1"/>
    <col min="1810" max="1810" width="11.5703125" style="3" customWidth="1"/>
    <col min="1811" max="1811" width="9.85546875" style="3" bestFit="1" customWidth="1"/>
    <col min="1812" max="1812" width="11.140625" style="3" customWidth="1"/>
    <col min="1813" max="1813" width="12.28515625" style="3" bestFit="1" customWidth="1"/>
    <col min="1814" max="1814" width="9.140625" style="3"/>
    <col min="1815" max="1815" width="12" style="3" bestFit="1" customWidth="1"/>
    <col min="1816" max="1816" width="33.7109375" style="3" bestFit="1" customWidth="1"/>
    <col min="1817" max="2052" width="9.140625" style="3"/>
    <col min="2053" max="2053" width="13.7109375" style="3" customWidth="1"/>
    <col min="2054" max="2054" width="26" style="3" customWidth="1"/>
    <col min="2055" max="2055" width="12.28515625" style="3" customWidth="1"/>
    <col min="2056" max="2056" width="14.5703125" style="3" customWidth="1"/>
    <col min="2057" max="2059" width="12.28515625" style="3" customWidth="1"/>
    <col min="2060" max="2060" width="2" style="3" customWidth="1"/>
    <col min="2061" max="2061" width="31.140625" style="3" customWidth="1"/>
    <col min="2062" max="2062" width="13.140625" style="3" customWidth="1"/>
    <col min="2063" max="2064" width="11.42578125" style="3" customWidth="1"/>
    <col min="2065" max="2065" width="12.28515625" style="3" bestFit="1" customWidth="1"/>
    <col min="2066" max="2066" width="11.5703125" style="3" customWidth="1"/>
    <col min="2067" max="2067" width="9.85546875" style="3" bestFit="1" customWidth="1"/>
    <col min="2068" max="2068" width="11.140625" style="3" customWidth="1"/>
    <col min="2069" max="2069" width="12.28515625" style="3" bestFit="1" customWidth="1"/>
    <col min="2070" max="2070" width="9.140625" style="3"/>
    <col min="2071" max="2071" width="12" style="3" bestFit="1" customWidth="1"/>
    <col min="2072" max="2072" width="33.7109375" style="3" bestFit="1" customWidth="1"/>
    <col min="2073" max="2308" width="9.140625" style="3"/>
    <col min="2309" max="2309" width="13.7109375" style="3" customWidth="1"/>
    <col min="2310" max="2310" width="26" style="3" customWidth="1"/>
    <col min="2311" max="2311" width="12.28515625" style="3" customWidth="1"/>
    <col min="2312" max="2312" width="14.5703125" style="3" customWidth="1"/>
    <col min="2313" max="2315" width="12.28515625" style="3" customWidth="1"/>
    <col min="2316" max="2316" width="2" style="3" customWidth="1"/>
    <col min="2317" max="2317" width="31.140625" style="3" customWidth="1"/>
    <col min="2318" max="2318" width="13.140625" style="3" customWidth="1"/>
    <col min="2319" max="2320" width="11.42578125" style="3" customWidth="1"/>
    <col min="2321" max="2321" width="12.28515625" style="3" bestFit="1" customWidth="1"/>
    <col min="2322" max="2322" width="11.5703125" style="3" customWidth="1"/>
    <col min="2323" max="2323" width="9.85546875" style="3" bestFit="1" customWidth="1"/>
    <col min="2324" max="2324" width="11.140625" style="3" customWidth="1"/>
    <col min="2325" max="2325" width="12.28515625" style="3" bestFit="1" customWidth="1"/>
    <col min="2326" max="2326" width="9.140625" style="3"/>
    <col min="2327" max="2327" width="12" style="3" bestFit="1" customWidth="1"/>
    <col min="2328" max="2328" width="33.7109375" style="3" bestFit="1" customWidth="1"/>
    <col min="2329" max="2564" width="9.140625" style="3"/>
    <col min="2565" max="2565" width="13.7109375" style="3" customWidth="1"/>
    <col min="2566" max="2566" width="26" style="3" customWidth="1"/>
    <col min="2567" max="2567" width="12.28515625" style="3" customWidth="1"/>
    <col min="2568" max="2568" width="14.5703125" style="3" customWidth="1"/>
    <col min="2569" max="2571" width="12.28515625" style="3" customWidth="1"/>
    <col min="2572" max="2572" width="2" style="3" customWidth="1"/>
    <col min="2573" max="2573" width="31.140625" style="3" customWidth="1"/>
    <col min="2574" max="2574" width="13.140625" style="3" customWidth="1"/>
    <col min="2575" max="2576" width="11.42578125" style="3" customWidth="1"/>
    <col min="2577" max="2577" width="12.28515625" style="3" bestFit="1" customWidth="1"/>
    <col min="2578" max="2578" width="11.5703125" style="3" customWidth="1"/>
    <col min="2579" max="2579" width="9.85546875" style="3" bestFit="1" customWidth="1"/>
    <col min="2580" max="2580" width="11.140625" style="3" customWidth="1"/>
    <col min="2581" max="2581" width="12.28515625" style="3" bestFit="1" customWidth="1"/>
    <col min="2582" max="2582" width="9.140625" style="3"/>
    <col min="2583" max="2583" width="12" style="3" bestFit="1" customWidth="1"/>
    <col min="2584" max="2584" width="33.7109375" style="3" bestFit="1" customWidth="1"/>
    <col min="2585" max="2820" width="9.140625" style="3"/>
    <col min="2821" max="2821" width="13.7109375" style="3" customWidth="1"/>
    <col min="2822" max="2822" width="26" style="3" customWidth="1"/>
    <col min="2823" max="2823" width="12.28515625" style="3" customWidth="1"/>
    <col min="2824" max="2824" width="14.5703125" style="3" customWidth="1"/>
    <col min="2825" max="2827" width="12.28515625" style="3" customWidth="1"/>
    <col min="2828" max="2828" width="2" style="3" customWidth="1"/>
    <col min="2829" max="2829" width="31.140625" style="3" customWidth="1"/>
    <col min="2830" max="2830" width="13.140625" style="3" customWidth="1"/>
    <col min="2831" max="2832" width="11.42578125" style="3" customWidth="1"/>
    <col min="2833" max="2833" width="12.28515625" style="3" bestFit="1" customWidth="1"/>
    <col min="2834" max="2834" width="11.5703125" style="3" customWidth="1"/>
    <col min="2835" max="2835" width="9.85546875" style="3" bestFit="1" customWidth="1"/>
    <col min="2836" max="2836" width="11.140625" style="3" customWidth="1"/>
    <col min="2837" max="2837" width="12.28515625" style="3" bestFit="1" customWidth="1"/>
    <col min="2838" max="2838" width="9.140625" style="3"/>
    <col min="2839" max="2839" width="12" style="3" bestFit="1" customWidth="1"/>
    <col min="2840" max="2840" width="33.7109375" style="3" bestFit="1" customWidth="1"/>
    <col min="2841" max="3076" width="9.140625" style="3"/>
    <col min="3077" max="3077" width="13.7109375" style="3" customWidth="1"/>
    <col min="3078" max="3078" width="26" style="3" customWidth="1"/>
    <col min="3079" max="3079" width="12.28515625" style="3" customWidth="1"/>
    <col min="3080" max="3080" width="14.5703125" style="3" customWidth="1"/>
    <col min="3081" max="3083" width="12.28515625" style="3" customWidth="1"/>
    <col min="3084" max="3084" width="2" style="3" customWidth="1"/>
    <col min="3085" max="3085" width="31.140625" style="3" customWidth="1"/>
    <col min="3086" max="3086" width="13.140625" style="3" customWidth="1"/>
    <col min="3087" max="3088" width="11.42578125" style="3" customWidth="1"/>
    <col min="3089" max="3089" width="12.28515625" style="3" bestFit="1" customWidth="1"/>
    <col min="3090" max="3090" width="11.5703125" style="3" customWidth="1"/>
    <col min="3091" max="3091" width="9.85546875" style="3" bestFit="1" customWidth="1"/>
    <col min="3092" max="3092" width="11.140625" style="3" customWidth="1"/>
    <col min="3093" max="3093" width="12.28515625" style="3" bestFit="1" customWidth="1"/>
    <col min="3094" max="3094" width="9.140625" style="3"/>
    <col min="3095" max="3095" width="12" style="3" bestFit="1" customWidth="1"/>
    <col min="3096" max="3096" width="33.7109375" style="3" bestFit="1" customWidth="1"/>
    <col min="3097" max="3332" width="9.140625" style="3"/>
    <col min="3333" max="3333" width="13.7109375" style="3" customWidth="1"/>
    <col min="3334" max="3334" width="26" style="3" customWidth="1"/>
    <col min="3335" max="3335" width="12.28515625" style="3" customWidth="1"/>
    <col min="3336" max="3336" width="14.5703125" style="3" customWidth="1"/>
    <col min="3337" max="3339" width="12.28515625" style="3" customWidth="1"/>
    <col min="3340" max="3340" width="2" style="3" customWidth="1"/>
    <col min="3341" max="3341" width="31.140625" style="3" customWidth="1"/>
    <col min="3342" max="3342" width="13.140625" style="3" customWidth="1"/>
    <col min="3343" max="3344" width="11.42578125" style="3" customWidth="1"/>
    <col min="3345" max="3345" width="12.28515625" style="3" bestFit="1" customWidth="1"/>
    <col min="3346" max="3346" width="11.5703125" style="3" customWidth="1"/>
    <col min="3347" max="3347" width="9.85546875" style="3" bestFit="1" customWidth="1"/>
    <col min="3348" max="3348" width="11.140625" style="3" customWidth="1"/>
    <col min="3349" max="3349" width="12.28515625" style="3" bestFit="1" customWidth="1"/>
    <col min="3350" max="3350" width="9.140625" style="3"/>
    <col min="3351" max="3351" width="12" style="3" bestFit="1" customWidth="1"/>
    <col min="3352" max="3352" width="33.7109375" style="3" bestFit="1" customWidth="1"/>
    <col min="3353" max="3588" width="9.140625" style="3"/>
    <col min="3589" max="3589" width="13.7109375" style="3" customWidth="1"/>
    <col min="3590" max="3590" width="26" style="3" customWidth="1"/>
    <col min="3591" max="3591" width="12.28515625" style="3" customWidth="1"/>
    <col min="3592" max="3592" width="14.5703125" style="3" customWidth="1"/>
    <col min="3593" max="3595" width="12.28515625" style="3" customWidth="1"/>
    <col min="3596" max="3596" width="2" style="3" customWidth="1"/>
    <col min="3597" max="3597" width="31.140625" style="3" customWidth="1"/>
    <col min="3598" max="3598" width="13.140625" style="3" customWidth="1"/>
    <col min="3599" max="3600" width="11.42578125" style="3" customWidth="1"/>
    <col min="3601" max="3601" width="12.28515625" style="3" bestFit="1" customWidth="1"/>
    <col min="3602" max="3602" width="11.5703125" style="3" customWidth="1"/>
    <col min="3603" max="3603" width="9.85546875" style="3" bestFit="1" customWidth="1"/>
    <col min="3604" max="3604" width="11.140625" style="3" customWidth="1"/>
    <col min="3605" max="3605" width="12.28515625" style="3" bestFit="1" customWidth="1"/>
    <col min="3606" max="3606" width="9.140625" style="3"/>
    <col min="3607" max="3607" width="12" style="3" bestFit="1" customWidth="1"/>
    <col min="3608" max="3608" width="33.7109375" style="3" bestFit="1" customWidth="1"/>
    <col min="3609" max="3844" width="9.140625" style="3"/>
    <col min="3845" max="3845" width="13.7109375" style="3" customWidth="1"/>
    <col min="3846" max="3846" width="26" style="3" customWidth="1"/>
    <col min="3847" max="3847" width="12.28515625" style="3" customWidth="1"/>
    <col min="3848" max="3848" width="14.5703125" style="3" customWidth="1"/>
    <col min="3849" max="3851" width="12.28515625" style="3" customWidth="1"/>
    <col min="3852" max="3852" width="2" style="3" customWidth="1"/>
    <col min="3853" max="3853" width="31.140625" style="3" customWidth="1"/>
    <col min="3854" max="3854" width="13.140625" style="3" customWidth="1"/>
    <col min="3855" max="3856" width="11.42578125" style="3" customWidth="1"/>
    <col min="3857" max="3857" width="12.28515625" style="3" bestFit="1" customWidth="1"/>
    <col min="3858" max="3858" width="11.5703125" style="3" customWidth="1"/>
    <col min="3859" max="3859" width="9.85546875" style="3" bestFit="1" customWidth="1"/>
    <col min="3860" max="3860" width="11.140625" style="3" customWidth="1"/>
    <col min="3861" max="3861" width="12.28515625" style="3" bestFit="1" customWidth="1"/>
    <col min="3862" max="3862" width="9.140625" style="3"/>
    <col min="3863" max="3863" width="12" style="3" bestFit="1" customWidth="1"/>
    <col min="3864" max="3864" width="33.7109375" style="3" bestFit="1" customWidth="1"/>
    <col min="3865" max="4100" width="9.140625" style="3"/>
    <col min="4101" max="4101" width="13.7109375" style="3" customWidth="1"/>
    <col min="4102" max="4102" width="26" style="3" customWidth="1"/>
    <col min="4103" max="4103" width="12.28515625" style="3" customWidth="1"/>
    <col min="4104" max="4104" width="14.5703125" style="3" customWidth="1"/>
    <col min="4105" max="4107" width="12.28515625" style="3" customWidth="1"/>
    <col min="4108" max="4108" width="2" style="3" customWidth="1"/>
    <col min="4109" max="4109" width="31.140625" style="3" customWidth="1"/>
    <col min="4110" max="4110" width="13.140625" style="3" customWidth="1"/>
    <col min="4111" max="4112" width="11.42578125" style="3" customWidth="1"/>
    <col min="4113" max="4113" width="12.28515625" style="3" bestFit="1" customWidth="1"/>
    <col min="4114" max="4114" width="11.5703125" style="3" customWidth="1"/>
    <col min="4115" max="4115" width="9.85546875" style="3" bestFit="1" customWidth="1"/>
    <col min="4116" max="4116" width="11.140625" style="3" customWidth="1"/>
    <col min="4117" max="4117" width="12.28515625" style="3" bestFit="1" customWidth="1"/>
    <col min="4118" max="4118" width="9.140625" style="3"/>
    <col min="4119" max="4119" width="12" style="3" bestFit="1" customWidth="1"/>
    <col min="4120" max="4120" width="33.7109375" style="3" bestFit="1" customWidth="1"/>
    <col min="4121" max="4356" width="9.140625" style="3"/>
    <col min="4357" max="4357" width="13.7109375" style="3" customWidth="1"/>
    <col min="4358" max="4358" width="26" style="3" customWidth="1"/>
    <col min="4359" max="4359" width="12.28515625" style="3" customWidth="1"/>
    <col min="4360" max="4360" width="14.5703125" style="3" customWidth="1"/>
    <col min="4361" max="4363" width="12.28515625" style="3" customWidth="1"/>
    <col min="4364" max="4364" width="2" style="3" customWidth="1"/>
    <col min="4365" max="4365" width="31.140625" style="3" customWidth="1"/>
    <col min="4366" max="4366" width="13.140625" style="3" customWidth="1"/>
    <col min="4367" max="4368" width="11.42578125" style="3" customWidth="1"/>
    <col min="4369" max="4369" width="12.28515625" style="3" bestFit="1" customWidth="1"/>
    <col min="4370" max="4370" width="11.5703125" style="3" customWidth="1"/>
    <col min="4371" max="4371" width="9.85546875" style="3" bestFit="1" customWidth="1"/>
    <col min="4372" max="4372" width="11.140625" style="3" customWidth="1"/>
    <col min="4373" max="4373" width="12.28515625" style="3" bestFit="1" customWidth="1"/>
    <col min="4374" max="4374" width="9.140625" style="3"/>
    <col min="4375" max="4375" width="12" style="3" bestFit="1" customWidth="1"/>
    <col min="4376" max="4376" width="33.7109375" style="3" bestFit="1" customWidth="1"/>
    <col min="4377" max="4612" width="9.140625" style="3"/>
    <col min="4613" max="4613" width="13.7109375" style="3" customWidth="1"/>
    <col min="4614" max="4614" width="26" style="3" customWidth="1"/>
    <col min="4615" max="4615" width="12.28515625" style="3" customWidth="1"/>
    <col min="4616" max="4616" width="14.5703125" style="3" customWidth="1"/>
    <col min="4617" max="4619" width="12.28515625" style="3" customWidth="1"/>
    <col min="4620" max="4620" width="2" style="3" customWidth="1"/>
    <col min="4621" max="4621" width="31.140625" style="3" customWidth="1"/>
    <col min="4622" max="4622" width="13.140625" style="3" customWidth="1"/>
    <col min="4623" max="4624" width="11.42578125" style="3" customWidth="1"/>
    <col min="4625" max="4625" width="12.28515625" style="3" bestFit="1" customWidth="1"/>
    <col min="4626" max="4626" width="11.5703125" style="3" customWidth="1"/>
    <col min="4627" max="4627" width="9.85546875" style="3" bestFit="1" customWidth="1"/>
    <col min="4628" max="4628" width="11.140625" style="3" customWidth="1"/>
    <col min="4629" max="4629" width="12.28515625" style="3" bestFit="1" customWidth="1"/>
    <col min="4630" max="4630" width="9.140625" style="3"/>
    <col min="4631" max="4631" width="12" style="3" bestFit="1" customWidth="1"/>
    <col min="4632" max="4632" width="33.7109375" style="3" bestFit="1" customWidth="1"/>
    <col min="4633" max="4868" width="9.140625" style="3"/>
    <col min="4869" max="4869" width="13.7109375" style="3" customWidth="1"/>
    <col min="4870" max="4870" width="26" style="3" customWidth="1"/>
    <col min="4871" max="4871" width="12.28515625" style="3" customWidth="1"/>
    <col min="4872" max="4872" width="14.5703125" style="3" customWidth="1"/>
    <col min="4873" max="4875" width="12.28515625" style="3" customWidth="1"/>
    <col min="4876" max="4876" width="2" style="3" customWidth="1"/>
    <col min="4877" max="4877" width="31.140625" style="3" customWidth="1"/>
    <col min="4878" max="4878" width="13.140625" style="3" customWidth="1"/>
    <col min="4879" max="4880" width="11.42578125" style="3" customWidth="1"/>
    <col min="4881" max="4881" width="12.28515625" style="3" bestFit="1" customWidth="1"/>
    <col min="4882" max="4882" width="11.5703125" style="3" customWidth="1"/>
    <col min="4883" max="4883" width="9.85546875" style="3" bestFit="1" customWidth="1"/>
    <col min="4884" max="4884" width="11.140625" style="3" customWidth="1"/>
    <col min="4885" max="4885" width="12.28515625" style="3" bestFit="1" customWidth="1"/>
    <col min="4886" max="4886" width="9.140625" style="3"/>
    <col min="4887" max="4887" width="12" style="3" bestFit="1" customWidth="1"/>
    <col min="4888" max="4888" width="33.7109375" style="3" bestFit="1" customWidth="1"/>
    <col min="4889" max="5124" width="9.140625" style="3"/>
    <col min="5125" max="5125" width="13.7109375" style="3" customWidth="1"/>
    <col min="5126" max="5126" width="26" style="3" customWidth="1"/>
    <col min="5127" max="5127" width="12.28515625" style="3" customWidth="1"/>
    <col min="5128" max="5128" width="14.5703125" style="3" customWidth="1"/>
    <col min="5129" max="5131" width="12.28515625" style="3" customWidth="1"/>
    <col min="5132" max="5132" width="2" style="3" customWidth="1"/>
    <col min="5133" max="5133" width="31.140625" style="3" customWidth="1"/>
    <col min="5134" max="5134" width="13.140625" style="3" customWidth="1"/>
    <col min="5135" max="5136" width="11.42578125" style="3" customWidth="1"/>
    <col min="5137" max="5137" width="12.28515625" style="3" bestFit="1" customWidth="1"/>
    <col min="5138" max="5138" width="11.5703125" style="3" customWidth="1"/>
    <col min="5139" max="5139" width="9.85546875" style="3" bestFit="1" customWidth="1"/>
    <col min="5140" max="5140" width="11.140625" style="3" customWidth="1"/>
    <col min="5141" max="5141" width="12.28515625" style="3" bestFit="1" customWidth="1"/>
    <col min="5142" max="5142" width="9.140625" style="3"/>
    <col min="5143" max="5143" width="12" style="3" bestFit="1" customWidth="1"/>
    <col min="5144" max="5144" width="33.7109375" style="3" bestFit="1" customWidth="1"/>
    <col min="5145" max="5380" width="9.140625" style="3"/>
    <col min="5381" max="5381" width="13.7109375" style="3" customWidth="1"/>
    <col min="5382" max="5382" width="26" style="3" customWidth="1"/>
    <col min="5383" max="5383" width="12.28515625" style="3" customWidth="1"/>
    <col min="5384" max="5384" width="14.5703125" style="3" customWidth="1"/>
    <col min="5385" max="5387" width="12.28515625" style="3" customWidth="1"/>
    <col min="5388" max="5388" width="2" style="3" customWidth="1"/>
    <col min="5389" max="5389" width="31.140625" style="3" customWidth="1"/>
    <col min="5390" max="5390" width="13.140625" style="3" customWidth="1"/>
    <col min="5391" max="5392" width="11.42578125" style="3" customWidth="1"/>
    <col min="5393" max="5393" width="12.28515625" style="3" bestFit="1" customWidth="1"/>
    <col min="5394" max="5394" width="11.5703125" style="3" customWidth="1"/>
    <col min="5395" max="5395" width="9.85546875" style="3" bestFit="1" customWidth="1"/>
    <col min="5396" max="5396" width="11.140625" style="3" customWidth="1"/>
    <col min="5397" max="5397" width="12.28515625" style="3" bestFit="1" customWidth="1"/>
    <col min="5398" max="5398" width="9.140625" style="3"/>
    <col min="5399" max="5399" width="12" style="3" bestFit="1" customWidth="1"/>
    <col min="5400" max="5400" width="33.7109375" style="3" bestFit="1" customWidth="1"/>
    <col min="5401" max="5636" width="9.140625" style="3"/>
    <col min="5637" max="5637" width="13.7109375" style="3" customWidth="1"/>
    <col min="5638" max="5638" width="26" style="3" customWidth="1"/>
    <col min="5639" max="5639" width="12.28515625" style="3" customWidth="1"/>
    <col min="5640" max="5640" width="14.5703125" style="3" customWidth="1"/>
    <col min="5641" max="5643" width="12.28515625" style="3" customWidth="1"/>
    <col min="5644" max="5644" width="2" style="3" customWidth="1"/>
    <col min="5645" max="5645" width="31.140625" style="3" customWidth="1"/>
    <col min="5646" max="5646" width="13.140625" style="3" customWidth="1"/>
    <col min="5647" max="5648" width="11.42578125" style="3" customWidth="1"/>
    <col min="5649" max="5649" width="12.28515625" style="3" bestFit="1" customWidth="1"/>
    <col min="5650" max="5650" width="11.5703125" style="3" customWidth="1"/>
    <col min="5651" max="5651" width="9.85546875" style="3" bestFit="1" customWidth="1"/>
    <col min="5652" max="5652" width="11.140625" style="3" customWidth="1"/>
    <col min="5653" max="5653" width="12.28515625" style="3" bestFit="1" customWidth="1"/>
    <col min="5654" max="5654" width="9.140625" style="3"/>
    <col min="5655" max="5655" width="12" style="3" bestFit="1" customWidth="1"/>
    <col min="5656" max="5656" width="33.7109375" style="3" bestFit="1" customWidth="1"/>
    <col min="5657" max="5892" width="9.140625" style="3"/>
    <col min="5893" max="5893" width="13.7109375" style="3" customWidth="1"/>
    <col min="5894" max="5894" width="26" style="3" customWidth="1"/>
    <col min="5895" max="5895" width="12.28515625" style="3" customWidth="1"/>
    <col min="5896" max="5896" width="14.5703125" style="3" customWidth="1"/>
    <col min="5897" max="5899" width="12.28515625" style="3" customWidth="1"/>
    <col min="5900" max="5900" width="2" style="3" customWidth="1"/>
    <col min="5901" max="5901" width="31.140625" style="3" customWidth="1"/>
    <col min="5902" max="5902" width="13.140625" style="3" customWidth="1"/>
    <col min="5903" max="5904" width="11.42578125" style="3" customWidth="1"/>
    <col min="5905" max="5905" width="12.28515625" style="3" bestFit="1" customWidth="1"/>
    <col min="5906" max="5906" width="11.5703125" style="3" customWidth="1"/>
    <col min="5907" max="5907" width="9.85546875" style="3" bestFit="1" customWidth="1"/>
    <col min="5908" max="5908" width="11.140625" style="3" customWidth="1"/>
    <col min="5909" max="5909" width="12.28515625" style="3" bestFit="1" customWidth="1"/>
    <col min="5910" max="5910" width="9.140625" style="3"/>
    <col min="5911" max="5911" width="12" style="3" bestFit="1" customWidth="1"/>
    <col min="5912" max="5912" width="33.7109375" style="3" bestFit="1" customWidth="1"/>
    <col min="5913" max="6148" width="9.140625" style="3"/>
    <col min="6149" max="6149" width="13.7109375" style="3" customWidth="1"/>
    <col min="6150" max="6150" width="26" style="3" customWidth="1"/>
    <col min="6151" max="6151" width="12.28515625" style="3" customWidth="1"/>
    <col min="6152" max="6152" width="14.5703125" style="3" customWidth="1"/>
    <col min="6153" max="6155" width="12.28515625" style="3" customWidth="1"/>
    <col min="6156" max="6156" width="2" style="3" customWidth="1"/>
    <col min="6157" max="6157" width="31.140625" style="3" customWidth="1"/>
    <col min="6158" max="6158" width="13.140625" style="3" customWidth="1"/>
    <col min="6159" max="6160" width="11.42578125" style="3" customWidth="1"/>
    <col min="6161" max="6161" width="12.28515625" style="3" bestFit="1" customWidth="1"/>
    <col min="6162" max="6162" width="11.5703125" style="3" customWidth="1"/>
    <col min="6163" max="6163" width="9.85546875" style="3" bestFit="1" customWidth="1"/>
    <col min="6164" max="6164" width="11.140625" style="3" customWidth="1"/>
    <col min="6165" max="6165" width="12.28515625" style="3" bestFit="1" customWidth="1"/>
    <col min="6166" max="6166" width="9.140625" style="3"/>
    <col min="6167" max="6167" width="12" style="3" bestFit="1" customWidth="1"/>
    <col min="6168" max="6168" width="33.7109375" style="3" bestFit="1" customWidth="1"/>
    <col min="6169" max="6404" width="9.140625" style="3"/>
    <col min="6405" max="6405" width="13.7109375" style="3" customWidth="1"/>
    <col min="6406" max="6406" width="26" style="3" customWidth="1"/>
    <col min="6407" max="6407" width="12.28515625" style="3" customWidth="1"/>
    <col min="6408" max="6408" width="14.5703125" style="3" customWidth="1"/>
    <col min="6409" max="6411" width="12.28515625" style="3" customWidth="1"/>
    <col min="6412" max="6412" width="2" style="3" customWidth="1"/>
    <col min="6413" max="6413" width="31.140625" style="3" customWidth="1"/>
    <col min="6414" max="6414" width="13.140625" style="3" customWidth="1"/>
    <col min="6415" max="6416" width="11.42578125" style="3" customWidth="1"/>
    <col min="6417" max="6417" width="12.28515625" style="3" bestFit="1" customWidth="1"/>
    <col min="6418" max="6418" width="11.5703125" style="3" customWidth="1"/>
    <col min="6419" max="6419" width="9.85546875" style="3" bestFit="1" customWidth="1"/>
    <col min="6420" max="6420" width="11.140625" style="3" customWidth="1"/>
    <col min="6421" max="6421" width="12.28515625" style="3" bestFit="1" customWidth="1"/>
    <col min="6422" max="6422" width="9.140625" style="3"/>
    <col min="6423" max="6423" width="12" style="3" bestFit="1" customWidth="1"/>
    <col min="6424" max="6424" width="33.7109375" style="3" bestFit="1" customWidth="1"/>
    <col min="6425" max="6660" width="9.140625" style="3"/>
    <col min="6661" max="6661" width="13.7109375" style="3" customWidth="1"/>
    <col min="6662" max="6662" width="26" style="3" customWidth="1"/>
    <col min="6663" max="6663" width="12.28515625" style="3" customWidth="1"/>
    <col min="6664" max="6664" width="14.5703125" style="3" customWidth="1"/>
    <col min="6665" max="6667" width="12.28515625" style="3" customWidth="1"/>
    <col min="6668" max="6668" width="2" style="3" customWidth="1"/>
    <col min="6669" max="6669" width="31.140625" style="3" customWidth="1"/>
    <col min="6670" max="6670" width="13.140625" style="3" customWidth="1"/>
    <col min="6671" max="6672" width="11.42578125" style="3" customWidth="1"/>
    <col min="6673" max="6673" width="12.28515625" style="3" bestFit="1" customWidth="1"/>
    <col min="6674" max="6674" width="11.5703125" style="3" customWidth="1"/>
    <col min="6675" max="6675" width="9.85546875" style="3" bestFit="1" customWidth="1"/>
    <col min="6676" max="6676" width="11.140625" style="3" customWidth="1"/>
    <col min="6677" max="6677" width="12.28515625" style="3" bestFit="1" customWidth="1"/>
    <col min="6678" max="6678" width="9.140625" style="3"/>
    <col min="6679" max="6679" width="12" style="3" bestFit="1" customWidth="1"/>
    <col min="6680" max="6680" width="33.7109375" style="3" bestFit="1" customWidth="1"/>
    <col min="6681" max="6916" width="9.140625" style="3"/>
    <col min="6917" max="6917" width="13.7109375" style="3" customWidth="1"/>
    <col min="6918" max="6918" width="26" style="3" customWidth="1"/>
    <col min="6919" max="6919" width="12.28515625" style="3" customWidth="1"/>
    <col min="6920" max="6920" width="14.5703125" style="3" customWidth="1"/>
    <col min="6921" max="6923" width="12.28515625" style="3" customWidth="1"/>
    <col min="6924" max="6924" width="2" style="3" customWidth="1"/>
    <col min="6925" max="6925" width="31.140625" style="3" customWidth="1"/>
    <col min="6926" max="6926" width="13.140625" style="3" customWidth="1"/>
    <col min="6927" max="6928" width="11.42578125" style="3" customWidth="1"/>
    <col min="6929" max="6929" width="12.28515625" style="3" bestFit="1" customWidth="1"/>
    <col min="6930" max="6930" width="11.5703125" style="3" customWidth="1"/>
    <col min="6931" max="6931" width="9.85546875" style="3" bestFit="1" customWidth="1"/>
    <col min="6932" max="6932" width="11.140625" style="3" customWidth="1"/>
    <col min="6933" max="6933" width="12.28515625" style="3" bestFit="1" customWidth="1"/>
    <col min="6934" max="6934" width="9.140625" style="3"/>
    <col min="6935" max="6935" width="12" style="3" bestFit="1" customWidth="1"/>
    <col min="6936" max="6936" width="33.7109375" style="3" bestFit="1" customWidth="1"/>
    <col min="6937" max="7172" width="9.140625" style="3"/>
    <col min="7173" max="7173" width="13.7109375" style="3" customWidth="1"/>
    <col min="7174" max="7174" width="26" style="3" customWidth="1"/>
    <col min="7175" max="7175" width="12.28515625" style="3" customWidth="1"/>
    <col min="7176" max="7176" width="14.5703125" style="3" customWidth="1"/>
    <col min="7177" max="7179" width="12.28515625" style="3" customWidth="1"/>
    <col min="7180" max="7180" width="2" style="3" customWidth="1"/>
    <col min="7181" max="7181" width="31.140625" style="3" customWidth="1"/>
    <col min="7182" max="7182" width="13.140625" style="3" customWidth="1"/>
    <col min="7183" max="7184" width="11.42578125" style="3" customWidth="1"/>
    <col min="7185" max="7185" width="12.28515625" style="3" bestFit="1" customWidth="1"/>
    <col min="7186" max="7186" width="11.5703125" style="3" customWidth="1"/>
    <col min="7187" max="7187" width="9.85546875" style="3" bestFit="1" customWidth="1"/>
    <col min="7188" max="7188" width="11.140625" style="3" customWidth="1"/>
    <col min="7189" max="7189" width="12.28515625" style="3" bestFit="1" customWidth="1"/>
    <col min="7190" max="7190" width="9.140625" style="3"/>
    <col min="7191" max="7191" width="12" style="3" bestFit="1" customWidth="1"/>
    <col min="7192" max="7192" width="33.7109375" style="3" bestFit="1" customWidth="1"/>
    <col min="7193" max="7428" width="9.140625" style="3"/>
    <col min="7429" max="7429" width="13.7109375" style="3" customWidth="1"/>
    <col min="7430" max="7430" width="26" style="3" customWidth="1"/>
    <col min="7431" max="7431" width="12.28515625" style="3" customWidth="1"/>
    <col min="7432" max="7432" width="14.5703125" style="3" customWidth="1"/>
    <col min="7433" max="7435" width="12.28515625" style="3" customWidth="1"/>
    <col min="7436" max="7436" width="2" style="3" customWidth="1"/>
    <col min="7437" max="7437" width="31.140625" style="3" customWidth="1"/>
    <col min="7438" max="7438" width="13.140625" style="3" customWidth="1"/>
    <col min="7439" max="7440" width="11.42578125" style="3" customWidth="1"/>
    <col min="7441" max="7441" width="12.28515625" style="3" bestFit="1" customWidth="1"/>
    <col min="7442" max="7442" width="11.5703125" style="3" customWidth="1"/>
    <col min="7443" max="7443" width="9.85546875" style="3" bestFit="1" customWidth="1"/>
    <col min="7444" max="7444" width="11.140625" style="3" customWidth="1"/>
    <col min="7445" max="7445" width="12.28515625" style="3" bestFit="1" customWidth="1"/>
    <col min="7446" max="7446" width="9.140625" style="3"/>
    <col min="7447" max="7447" width="12" style="3" bestFit="1" customWidth="1"/>
    <col min="7448" max="7448" width="33.7109375" style="3" bestFit="1" customWidth="1"/>
    <col min="7449" max="7684" width="9.140625" style="3"/>
    <col min="7685" max="7685" width="13.7109375" style="3" customWidth="1"/>
    <col min="7686" max="7686" width="26" style="3" customWidth="1"/>
    <col min="7687" max="7687" width="12.28515625" style="3" customWidth="1"/>
    <col min="7688" max="7688" width="14.5703125" style="3" customWidth="1"/>
    <col min="7689" max="7691" width="12.28515625" style="3" customWidth="1"/>
    <col min="7692" max="7692" width="2" style="3" customWidth="1"/>
    <col min="7693" max="7693" width="31.140625" style="3" customWidth="1"/>
    <col min="7694" max="7694" width="13.140625" style="3" customWidth="1"/>
    <col min="7695" max="7696" width="11.42578125" style="3" customWidth="1"/>
    <col min="7697" max="7697" width="12.28515625" style="3" bestFit="1" customWidth="1"/>
    <col min="7698" max="7698" width="11.5703125" style="3" customWidth="1"/>
    <col min="7699" max="7699" width="9.85546875" style="3" bestFit="1" customWidth="1"/>
    <col min="7700" max="7700" width="11.140625" style="3" customWidth="1"/>
    <col min="7701" max="7701" width="12.28515625" style="3" bestFit="1" customWidth="1"/>
    <col min="7702" max="7702" width="9.140625" style="3"/>
    <col min="7703" max="7703" width="12" style="3" bestFit="1" customWidth="1"/>
    <col min="7704" max="7704" width="33.7109375" style="3" bestFit="1" customWidth="1"/>
    <col min="7705" max="7940" width="9.140625" style="3"/>
    <col min="7941" max="7941" width="13.7109375" style="3" customWidth="1"/>
    <col min="7942" max="7942" width="26" style="3" customWidth="1"/>
    <col min="7943" max="7943" width="12.28515625" style="3" customWidth="1"/>
    <col min="7944" max="7944" width="14.5703125" style="3" customWidth="1"/>
    <col min="7945" max="7947" width="12.28515625" style="3" customWidth="1"/>
    <col min="7948" max="7948" width="2" style="3" customWidth="1"/>
    <col min="7949" max="7949" width="31.140625" style="3" customWidth="1"/>
    <col min="7950" max="7950" width="13.140625" style="3" customWidth="1"/>
    <col min="7951" max="7952" width="11.42578125" style="3" customWidth="1"/>
    <col min="7953" max="7953" width="12.28515625" style="3" bestFit="1" customWidth="1"/>
    <col min="7954" max="7954" width="11.5703125" style="3" customWidth="1"/>
    <col min="7955" max="7955" width="9.85546875" style="3" bestFit="1" customWidth="1"/>
    <col min="7956" max="7956" width="11.140625" style="3" customWidth="1"/>
    <col min="7957" max="7957" width="12.28515625" style="3" bestFit="1" customWidth="1"/>
    <col min="7958" max="7958" width="9.140625" style="3"/>
    <col min="7959" max="7959" width="12" style="3" bestFit="1" customWidth="1"/>
    <col min="7960" max="7960" width="33.7109375" style="3" bestFit="1" customWidth="1"/>
    <col min="7961" max="8196" width="9.140625" style="3"/>
    <col min="8197" max="8197" width="13.7109375" style="3" customWidth="1"/>
    <col min="8198" max="8198" width="26" style="3" customWidth="1"/>
    <col min="8199" max="8199" width="12.28515625" style="3" customWidth="1"/>
    <col min="8200" max="8200" width="14.5703125" style="3" customWidth="1"/>
    <col min="8201" max="8203" width="12.28515625" style="3" customWidth="1"/>
    <col min="8204" max="8204" width="2" style="3" customWidth="1"/>
    <col min="8205" max="8205" width="31.140625" style="3" customWidth="1"/>
    <col min="8206" max="8206" width="13.140625" style="3" customWidth="1"/>
    <col min="8207" max="8208" width="11.42578125" style="3" customWidth="1"/>
    <col min="8209" max="8209" width="12.28515625" style="3" bestFit="1" customWidth="1"/>
    <col min="8210" max="8210" width="11.5703125" style="3" customWidth="1"/>
    <col min="8211" max="8211" width="9.85546875" style="3" bestFit="1" customWidth="1"/>
    <col min="8212" max="8212" width="11.140625" style="3" customWidth="1"/>
    <col min="8213" max="8213" width="12.28515625" style="3" bestFit="1" customWidth="1"/>
    <col min="8214" max="8214" width="9.140625" style="3"/>
    <col min="8215" max="8215" width="12" style="3" bestFit="1" customWidth="1"/>
    <col min="8216" max="8216" width="33.7109375" style="3" bestFit="1" customWidth="1"/>
    <col min="8217" max="8452" width="9.140625" style="3"/>
    <col min="8453" max="8453" width="13.7109375" style="3" customWidth="1"/>
    <col min="8454" max="8454" width="26" style="3" customWidth="1"/>
    <col min="8455" max="8455" width="12.28515625" style="3" customWidth="1"/>
    <col min="8456" max="8456" width="14.5703125" style="3" customWidth="1"/>
    <col min="8457" max="8459" width="12.28515625" style="3" customWidth="1"/>
    <col min="8460" max="8460" width="2" style="3" customWidth="1"/>
    <col min="8461" max="8461" width="31.140625" style="3" customWidth="1"/>
    <col min="8462" max="8462" width="13.140625" style="3" customWidth="1"/>
    <col min="8463" max="8464" width="11.42578125" style="3" customWidth="1"/>
    <col min="8465" max="8465" width="12.28515625" style="3" bestFit="1" customWidth="1"/>
    <col min="8466" max="8466" width="11.5703125" style="3" customWidth="1"/>
    <col min="8467" max="8467" width="9.85546875" style="3" bestFit="1" customWidth="1"/>
    <col min="8468" max="8468" width="11.140625" style="3" customWidth="1"/>
    <col min="8469" max="8469" width="12.28515625" style="3" bestFit="1" customWidth="1"/>
    <col min="8470" max="8470" width="9.140625" style="3"/>
    <col min="8471" max="8471" width="12" style="3" bestFit="1" customWidth="1"/>
    <col min="8472" max="8472" width="33.7109375" style="3" bestFit="1" customWidth="1"/>
    <col min="8473" max="8708" width="9.140625" style="3"/>
    <col min="8709" max="8709" width="13.7109375" style="3" customWidth="1"/>
    <col min="8710" max="8710" width="26" style="3" customWidth="1"/>
    <col min="8711" max="8711" width="12.28515625" style="3" customWidth="1"/>
    <col min="8712" max="8712" width="14.5703125" style="3" customWidth="1"/>
    <col min="8713" max="8715" width="12.28515625" style="3" customWidth="1"/>
    <col min="8716" max="8716" width="2" style="3" customWidth="1"/>
    <col min="8717" max="8717" width="31.140625" style="3" customWidth="1"/>
    <col min="8718" max="8718" width="13.140625" style="3" customWidth="1"/>
    <col min="8719" max="8720" width="11.42578125" style="3" customWidth="1"/>
    <col min="8721" max="8721" width="12.28515625" style="3" bestFit="1" customWidth="1"/>
    <col min="8722" max="8722" width="11.5703125" style="3" customWidth="1"/>
    <col min="8723" max="8723" width="9.85546875" style="3" bestFit="1" customWidth="1"/>
    <col min="8724" max="8724" width="11.140625" style="3" customWidth="1"/>
    <col min="8725" max="8725" width="12.28515625" style="3" bestFit="1" customWidth="1"/>
    <col min="8726" max="8726" width="9.140625" style="3"/>
    <col min="8727" max="8727" width="12" style="3" bestFit="1" customWidth="1"/>
    <col min="8728" max="8728" width="33.7109375" style="3" bestFit="1" customWidth="1"/>
    <col min="8729" max="8964" width="9.140625" style="3"/>
    <col min="8965" max="8965" width="13.7109375" style="3" customWidth="1"/>
    <col min="8966" max="8966" width="26" style="3" customWidth="1"/>
    <col min="8967" max="8967" width="12.28515625" style="3" customWidth="1"/>
    <col min="8968" max="8968" width="14.5703125" style="3" customWidth="1"/>
    <col min="8969" max="8971" width="12.28515625" style="3" customWidth="1"/>
    <col min="8972" max="8972" width="2" style="3" customWidth="1"/>
    <col min="8973" max="8973" width="31.140625" style="3" customWidth="1"/>
    <col min="8974" max="8974" width="13.140625" style="3" customWidth="1"/>
    <col min="8975" max="8976" width="11.42578125" style="3" customWidth="1"/>
    <col min="8977" max="8977" width="12.28515625" style="3" bestFit="1" customWidth="1"/>
    <col min="8978" max="8978" width="11.5703125" style="3" customWidth="1"/>
    <col min="8979" max="8979" width="9.85546875" style="3" bestFit="1" customWidth="1"/>
    <col min="8980" max="8980" width="11.140625" style="3" customWidth="1"/>
    <col min="8981" max="8981" width="12.28515625" style="3" bestFit="1" customWidth="1"/>
    <col min="8982" max="8982" width="9.140625" style="3"/>
    <col min="8983" max="8983" width="12" style="3" bestFit="1" customWidth="1"/>
    <col min="8984" max="8984" width="33.7109375" style="3" bestFit="1" customWidth="1"/>
    <col min="8985" max="9220" width="9.140625" style="3"/>
    <col min="9221" max="9221" width="13.7109375" style="3" customWidth="1"/>
    <col min="9222" max="9222" width="26" style="3" customWidth="1"/>
    <col min="9223" max="9223" width="12.28515625" style="3" customWidth="1"/>
    <col min="9224" max="9224" width="14.5703125" style="3" customWidth="1"/>
    <col min="9225" max="9227" width="12.28515625" style="3" customWidth="1"/>
    <col min="9228" max="9228" width="2" style="3" customWidth="1"/>
    <col min="9229" max="9229" width="31.140625" style="3" customWidth="1"/>
    <col min="9230" max="9230" width="13.140625" style="3" customWidth="1"/>
    <col min="9231" max="9232" width="11.42578125" style="3" customWidth="1"/>
    <col min="9233" max="9233" width="12.28515625" style="3" bestFit="1" customWidth="1"/>
    <col min="9234" max="9234" width="11.5703125" style="3" customWidth="1"/>
    <col min="9235" max="9235" width="9.85546875" style="3" bestFit="1" customWidth="1"/>
    <col min="9236" max="9236" width="11.140625" style="3" customWidth="1"/>
    <col min="9237" max="9237" width="12.28515625" style="3" bestFit="1" customWidth="1"/>
    <col min="9238" max="9238" width="9.140625" style="3"/>
    <col min="9239" max="9239" width="12" style="3" bestFit="1" customWidth="1"/>
    <col min="9240" max="9240" width="33.7109375" style="3" bestFit="1" customWidth="1"/>
    <col min="9241" max="9476" width="9.140625" style="3"/>
    <col min="9477" max="9477" width="13.7109375" style="3" customWidth="1"/>
    <col min="9478" max="9478" width="26" style="3" customWidth="1"/>
    <col min="9479" max="9479" width="12.28515625" style="3" customWidth="1"/>
    <col min="9480" max="9480" width="14.5703125" style="3" customWidth="1"/>
    <col min="9481" max="9483" width="12.28515625" style="3" customWidth="1"/>
    <col min="9484" max="9484" width="2" style="3" customWidth="1"/>
    <col min="9485" max="9485" width="31.140625" style="3" customWidth="1"/>
    <col min="9486" max="9486" width="13.140625" style="3" customWidth="1"/>
    <col min="9487" max="9488" width="11.42578125" style="3" customWidth="1"/>
    <col min="9489" max="9489" width="12.28515625" style="3" bestFit="1" customWidth="1"/>
    <col min="9490" max="9490" width="11.5703125" style="3" customWidth="1"/>
    <col min="9491" max="9491" width="9.85546875" style="3" bestFit="1" customWidth="1"/>
    <col min="9492" max="9492" width="11.140625" style="3" customWidth="1"/>
    <col min="9493" max="9493" width="12.28515625" style="3" bestFit="1" customWidth="1"/>
    <col min="9494" max="9494" width="9.140625" style="3"/>
    <col min="9495" max="9495" width="12" style="3" bestFit="1" customWidth="1"/>
    <col min="9496" max="9496" width="33.7109375" style="3" bestFit="1" customWidth="1"/>
    <col min="9497" max="9732" width="9.140625" style="3"/>
    <col min="9733" max="9733" width="13.7109375" style="3" customWidth="1"/>
    <col min="9734" max="9734" width="26" style="3" customWidth="1"/>
    <col min="9735" max="9735" width="12.28515625" style="3" customWidth="1"/>
    <col min="9736" max="9736" width="14.5703125" style="3" customWidth="1"/>
    <col min="9737" max="9739" width="12.28515625" style="3" customWidth="1"/>
    <col min="9740" max="9740" width="2" style="3" customWidth="1"/>
    <col min="9741" max="9741" width="31.140625" style="3" customWidth="1"/>
    <col min="9742" max="9742" width="13.140625" style="3" customWidth="1"/>
    <col min="9743" max="9744" width="11.42578125" style="3" customWidth="1"/>
    <col min="9745" max="9745" width="12.28515625" style="3" bestFit="1" customWidth="1"/>
    <col min="9746" max="9746" width="11.5703125" style="3" customWidth="1"/>
    <col min="9747" max="9747" width="9.85546875" style="3" bestFit="1" customWidth="1"/>
    <col min="9748" max="9748" width="11.140625" style="3" customWidth="1"/>
    <col min="9749" max="9749" width="12.28515625" style="3" bestFit="1" customWidth="1"/>
    <col min="9750" max="9750" width="9.140625" style="3"/>
    <col min="9751" max="9751" width="12" style="3" bestFit="1" customWidth="1"/>
    <col min="9752" max="9752" width="33.7109375" style="3" bestFit="1" customWidth="1"/>
    <col min="9753" max="9988" width="9.140625" style="3"/>
    <col min="9989" max="9989" width="13.7109375" style="3" customWidth="1"/>
    <col min="9990" max="9990" width="26" style="3" customWidth="1"/>
    <col min="9991" max="9991" width="12.28515625" style="3" customWidth="1"/>
    <col min="9992" max="9992" width="14.5703125" style="3" customWidth="1"/>
    <col min="9993" max="9995" width="12.28515625" style="3" customWidth="1"/>
    <col min="9996" max="9996" width="2" style="3" customWidth="1"/>
    <col min="9997" max="9997" width="31.140625" style="3" customWidth="1"/>
    <col min="9998" max="9998" width="13.140625" style="3" customWidth="1"/>
    <col min="9999" max="10000" width="11.42578125" style="3" customWidth="1"/>
    <col min="10001" max="10001" width="12.28515625" style="3" bestFit="1" customWidth="1"/>
    <col min="10002" max="10002" width="11.5703125" style="3" customWidth="1"/>
    <col min="10003" max="10003" width="9.85546875" style="3" bestFit="1" customWidth="1"/>
    <col min="10004" max="10004" width="11.140625" style="3" customWidth="1"/>
    <col min="10005" max="10005" width="12.28515625" style="3" bestFit="1" customWidth="1"/>
    <col min="10006" max="10006" width="9.140625" style="3"/>
    <col min="10007" max="10007" width="12" style="3" bestFit="1" customWidth="1"/>
    <col min="10008" max="10008" width="33.7109375" style="3" bestFit="1" customWidth="1"/>
    <col min="10009" max="10244" width="9.140625" style="3"/>
    <col min="10245" max="10245" width="13.7109375" style="3" customWidth="1"/>
    <col min="10246" max="10246" width="26" style="3" customWidth="1"/>
    <col min="10247" max="10247" width="12.28515625" style="3" customWidth="1"/>
    <col min="10248" max="10248" width="14.5703125" style="3" customWidth="1"/>
    <col min="10249" max="10251" width="12.28515625" style="3" customWidth="1"/>
    <col min="10252" max="10252" width="2" style="3" customWidth="1"/>
    <col min="10253" max="10253" width="31.140625" style="3" customWidth="1"/>
    <col min="10254" max="10254" width="13.140625" style="3" customWidth="1"/>
    <col min="10255" max="10256" width="11.42578125" style="3" customWidth="1"/>
    <col min="10257" max="10257" width="12.28515625" style="3" bestFit="1" customWidth="1"/>
    <col min="10258" max="10258" width="11.5703125" style="3" customWidth="1"/>
    <col min="10259" max="10259" width="9.85546875" style="3" bestFit="1" customWidth="1"/>
    <col min="10260" max="10260" width="11.140625" style="3" customWidth="1"/>
    <col min="10261" max="10261" width="12.28515625" style="3" bestFit="1" customWidth="1"/>
    <col min="10262" max="10262" width="9.140625" style="3"/>
    <col min="10263" max="10263" width="12" style="3" bestFit="1" customWidth="1"/>
    <col min="10264" max="10264" width="33.7109375" style="3" bestFit="1" customWidth="1"/>
    <col min="10265" max="10500" width="9.140625" style="3"/>
    <col min="10501" max="10501" width="13.7109375" style="3" customWidth="1"/>
    <col min="10502" max="10502" width="26" style="3" customWidth="1"/>
    <col min="10503" max="10503" width="12.28515625" style="3" customWidth="1"/>
    <col min="10504" max="10504" width="14.5703125" style="3" customWidth="1"/>
    <col min="10505" max="10507" width="12.28515625" style="3" customWidth="1"/>
    <col min="10508" max="10508" width="2" style="3" customWidth="1"/>
    <col min="10509" max="10509" width="31.140625" style="3" customWidth="1"/>
    <col min="10510" max="10510" width="13.140625" style="3" customWidth="1"/>
    <col min="10511" max="10512" width="11.42578125" style="3" customWidth="1"/>
    <col min="10513" max="10513" width="12.28515625" style="3" bestFit="1" customWidth="1"/>
    <col min="10514" max="10514" width="11.5703125" style="3" customWidth="1"/>
    <col min="10515" max="10515" width="9.85546875" style="3" bestFit="1" customWidth="1"/>
    <col min="10516" max="10516" width="11.140625" style="3" customWidth="1"/>
    <col min="10517" max="10517" width="12.28515625" style="3" bestFit="1" customWidth="1"/>
    <col min="10518" max="10518" width="9.140625" style="3"/>
    <col min="10519" max="10519" width="12" style="3" bestFit="1" customWidth="1"/>
    <col min="10520" max="10520" width="33.7109375" style="3" bestFit="1" customWidth="1"/>
    <col min="10521" max="10756" width="9.140625" style="3"/>
    <col min="10757" max="10757" width="13.7109375" style="3" customWidth="1"/>
    <col min="10758" max="10758" width="26" style="3" customWidth="1"/>
    <col min="10759" max="10759" width="12.28515625" style="3" customWidth="1"/>
    <col min="10760" max="10760" width="14.5703125" style="3" customWidth="1"/>
    <col min="10761" max="10763" width="12.28515625" style="3" customWidth="1"/>
    <col min="10764" max="10764" width="2" style="3" customWidth="1"/>
    <col min="10765" max="10765" width="31.140625" style="3" customWidth="1"/>
    <col min="10766" max="10766" width="13.140625" style="3" customWidth="1"/>
    <col min="10767" max="10768" width="11.42578125" style="3" customWidth="1"/>
    <col min="10769" max="10769" width="12.28515625" style="3" bestFit="1" customWidth="1"/>
    <col min="10770" max="10770" width="11.5703125" style="3" customWidth="1"/>
    <col min="10771" max="10771" width="9.85546875" style="3" bestFit="1" customWidth="1"/>
    <col min="10772" max="10772" width="11.140625" style="3" customWidth="1"/>
    <col min="10773" max="10773" width="12.28515625" style="3" bestFit="1" customWidth="1"/>
    <col min="10774" max="10774" width="9.140625" style="3"/>
    <col min="10775" max="10775" width="12" style="3" bestFit="1" customWidth="1"/>
    <col min="10776" max="10776" width="33.7109375" style="3" bestFit="1" customWidth="1"/>
    <col min="10777" max="11012" width="9.140625" style="3"/>
    <col min="11013" max="11013" width="13.7109375" style="3" customWidth="1"/>
    <col min="11014" max="11014" width="26" style="3" customWidth="1"/>
    <col min="11015" max="11015" width="12.28515625" style="3" customWidth="1"/>
    <col min="11016" max="11016" width="14.5703125" style="3" customWidth="1"/>
    <col min="11017" max="11019" width="12.28515625" style="3" customWidth="1"/>
    <col min="11020" max="11020" width="2" style="3" customWidth="1"/>
    <col min="11021" max="11021" width="31.140625" style="3" customWidth="1"/>
    <col min="11022" max="11022" width="13.140625" style="3" customWidth="1"/>
    <col min="11023" max="11024" width="11.42578125" style="3" customWidth="1"/>
    <col min="11025" max="11025" width="12.28515625" style="3" bestFit="1" customWidth="1"/>
    <col min="11026" max="11026" width="11.5703125" style="3" customWidth="1"/>
    <col min="11027" max="11027" width="9.85546875" style="3" bestFit="1" customWidth="1"/>
    <col min="11028" max="11028" width="11.140625" style="3" customWidth="1"/>
    <col min="11029" max="11029" width="12.28515625" style="3" bestFit="1" customWidth="1"/>
    <col min="11030" max="11030" width="9.140625" style="3"/>
    <col min="11031" max="11031" width="12" style="3" bestFit="1" customWidth="1"/>
    <col min="11032" max="11032" width="33.7109375" style="3" bestFit="1" customWidth="1"/>
    <col min="11033" max="11268" width="9.140625" style="3"/>
    <col min="11269" max="11269" width="13.7109375" style="3" customWidth="1"/>
    <col min="11270" max="11270" width="26" style="3" customWidth="1"/>
    <col min="11271" max="11271" width="12.28515625" style="3" customWidth="1"/>
    <col min="11272" max="11272" width="14.5703125" style="3" customWidth="1"/>
    <col min="11273" max="11275" width="12.28515625" style="3" customWidth="1"/>
    <col min="11276" max="11276" width="2" style="3" customWidth="1"/>
    <col min="11277" max="11277" width="31.140625" style="3" customWidth="1"/>
    <col min="11278" max="11278" width="13.140625" style="3" customWidth="1"/>
    <col min="11279" max="11280" width="11.42578125" style="3" customWidth="1"/>
    <col min="11281" max="11281" width="12.28515625" style="3" bestFit="1" customWidth="1"/>
    <col min="11282" max="11282" width="11.5703125" style="3" customWidth="1"/>
    <col min="11283" max="11283" width="9.85546875" style="3" bestFit="1" customWidth="1"/>
    <col min="11284" max="11284" width="11.140625" style="3" customWidth="1"/>
    <col min="11285" max="11285" width="12.28515625" style="3" bestFit="1" customWidth="1"/>
    <col min="11286" max="11286" width="9.140625" style="3"/>
    <col min="11287" max="11287" width="12" style="3" bestFit="1" customWidth="1"/>
    <col min="11288" max="11288" width="33.7109375" style="3" bestFit="1" customWidth="1"/>
    <col min="11289" max="11524" width="9.140625" style="3"/>
    <col min="11525" max="11525" width="13.7109375" style="3" customWidth="1"/>
    <col min="11526" max="11526" width="26" style="3" customWidth="1"/>
    <col min="11527" max="11527" width="12.28515625" style="3" customWidth="1"/>
    <col min="11528" max="11528" width="14.5703125" style="3" customWidth="1"/>
    <col min="11529" max="11531" width="12.28515625" style="3" customWidth="1"/>
    <col min="11532" max="11532" width="2" style="3" customWidth="1"/>
    <col min="11533" max="11533" width="31.140625" style="3" customWidth="1"/>
    <col min="11534" max="11534" width="13.140625" style="3" customWidth="1"/>
    <col min="11535" max="11536" width="11.42578125" style="3" customWidth="1"/>
    <col min="11537" max="11537" width="12.28515625" style="3" bestFit="1" customWidth="1"/>
    <col min="11538" max="11538" width="11.5703125" style="3" customWidth="1"/>
    <col min="11539" max="11539" width="9.85546875" style="3" bestFit="1" customWidth="1"/>
    <col min="11540" max="11540" width="11.140625" style="3" customWidth="1"/>
    <col min="11541" max="11541" width="12.28515625" style="3" bestFit="1" customWidth="1"/>
    <col min="11542" max="11542" width="9.140625" style="3"/>
    <col min="11543" max="11543" width="12" style="3" bestFit="1" customWidth="1"/>
    <col min="11544" max="11544" width="33.7109375" style="3" bestFit="1" customWidth="1"/>
    <col min="11545" max="11780" width="9.140625" style="3"/>
    <col min="11781" max="11781" width="13.7109375" style="3" customWidth="1"/>
    <col min="11782" max="11782" width="26" style="3" customWidth="1"/>
    <col min="11783" max="11783" width="12.28515625" style="3" customWidth="1"/>
    <col min="11784" max="11784" width="14.5703125" style="3" customWidth="1"/>
    <col min="11785" max="11787" width="12.28515625" style="3" customWidth="1"/>
    <col min="11788" max="11788" width="2" style="3" customWidth="1"/>
    <col min="11789" max="11789" width="31.140625" style="3" customWidth="1"/>
    <col min="11790" max="11790" width="13.140625" style="3" customWidth="1"/>
    <col min="11791" max="11792" width="11.42578125" style="3" customWidth="1"/>
    <col min="11793" max="11793" width="12.28515625" style="3" bestFit="1" customWidth="1"/>
    <col min="11794" max="11794" width="11.5703125" style="3" customWidth="1"/>
    <col min="11795" max="11795" width="9.85546875" style="3" bestFit="1" customWidth="1"/>
    <col min="11796" max="11796" width="11.140625" style="3" customWidth="1"/>
    <col min="11797" max="11797" width="12.28515625" style="3" bestFit="1" customWidth="1"/>
    <col min="11798" max="11798" width="9.140625" style="3"/>
    <col min="11799" max="11799" width="12" style="3" bestFit="1" customWidth="1"/>
    <col min="11800" max="11800" width="33.7109375" style="3" bestFit="1" customWidth="1"/>
    <col min="11801" max="12036" width="9.140625" style="3"/>
    <col min="12037" max="12037" width="13.7109375" style="3" customWidth="1"/>
    <col min="12038" max="12038" width="26" style="3" customWidth="1"/>
    <col min="12039" max="12039" width="12.28515625" style="3" customWidth="1"/>
    <col min="12040" max="12040" width="14.5703125" style="3" customWidth="1"/>
    <col min="12041" max="12043" width="12.28515625" style="3" customWidth="1"/>
    <col min="12044" max="12044" width="2" style="3" customWidth="1"/>
    <col min="12045" max="12045" width="31.140625" style="3" customWidth="1"/>
    <col min="12046" max="12046" width="13.140625" style="3" customWidth="1"/>
    <col min="12047" max="12048" width="11.42578125" style="3" customWidth="1"/>
    <col min="12049" max="12049" width="12.28515625" style="3" bestFit="1" customWidth="1"/>
    <col min="12050" max="12050" width="11.5703125" style="3" customWidth="1"/>
    <col min="12051" max="12051" width="9.85546875" style="3" bestFit="1" customWidth="1"/>
    <col min="12052" max="12052" width="11.140625" style="3" customWidth="1"/>
    <col min="12053" max="12053" width="12.28515625" style="3" bestFit="1" customWidth="1"/>
    <col min="12054" max="12054" width="9.140625" style="3"/>
    <col min="12055" max="12055" width="12" style="3" bestFit="1" customWidth="1"/>
    <col min="12056" max="12056" width="33.7109375" style="3" bestFit="1" customWidth="1"/>
    <col min="12057" max="12292" width="9.140625" style="3"/>
    <col min="12293" max="12293" width="13.7109375" style="3" customWidth="1"/>
    <col min="12294" max="12294" width="26" style="3" customWidth="1"/>
    <col min="12295" max="12295" width="12.28515625" style="3" customWidth="1"/>
    <col min="12296" max="12296" width="14.5703125" style="3" customWidth="1"/>
    <col min="12297" max="12299" width="12.28515625" style="3" customWidth="1"/>
    <col min="12300" max="12300" width="2" style="3" customWidth="1"/>
    <col min="12301" max="12301" width="31.140625" style="3" customWidth="1"/>
    <col min="12302" max="12302" width="13.140625" style="3" customWidth="1"/>
    <col min="12303" max="12304" width="11.42578125" style="3" customWidth="1"/>
    <col min="12305" max="12305" width="12.28515625" style="3" bestFit="1" customWidth="1"/>
    <col min="12306" max="12306" width="11.5703125" style="3" customWidth="1"/>
    <col min="12307" max="12307" width="9.85546875" style="3" bestFit="1" customWidth="1"/>
    <col min="12308" max="12308" width="11.140625" style="3" customWidth="1"/>
    <col min="12309" max="12309" width="12.28515625" style="3" bestFit="1" customWidth="1"/>
    <col min="12310" max="12310" width="9.140625" style="3"/>
    <col min="12311" max="12311" width="12" style="3" bestFit="1" customWidth="1"/>
    <col min="12312" max="12312" width="33.7109375" style="3" bestFit="1" customWidth="1"/>
    <col min="12313" max="12548" width="9.140625" style="3"/>
    <col min="12549" max="12549" width="13.7109375" style="3" customWidth="1"/>
    <col min="12550" max="12550" width="26" style="3" customWidth="1"/>
    <col min="12551" max="12551" width="12.28515625" style="3" customWidth="1"/>
    <col min="12552" max="12552" width="14.5703125" style="3" customWidth="1"/>
    <col min="12553" max="12555" width="12.28515625" style="3" customWidth="1"/>
    <col min="12556" max="12556" width="2" style="3" customWidth="1"/>
    <col min="12557" max="12557" width="31.140625" style="3" customWidth="1"/>
    <col min="12558" max="12558" width="13.140625" style="3" customWidth="1"/>
    <col min="12559" max="12560" width="11.42578125" style="3" customWidth="1"/>
    <col min="12561" max="12561" width="12.28515625" style="3" bestFit="1" customWidth="1"/>
    <col min="12562" max="12562" width="11.5703125" style="3" customWidth="1"/>
    <col min="12563" max="12563" width="9.85546875" style="3" bestFit="1" customWidth="1"/>
    <col min="12564" max="12564" width="11.140625" style="3" customWidth="1"/>
    <col min="12565" max="12565" width="12.28515625" style="3" bestFit="1" customWidth="1"/>
    <col min="12566" max="12566" width="9.140625" style="3"/>
    <col min="12567" max="12567" width="12" style="3" bestFit="1" customWidth="1"/>
    <col min="12568" max="12568" width="33.7109375" style="3" bestFit="1" customWidth="1"/>
    <col min="12569" max="12804" width="9.140625" style="3"/>
    <col min="12805" max="12805" width="13.7109375" style="3" customWidth="1"/>
    <col min="12806" max="12806" width="26" style="3" customWidth="1"/>
    <col min="12807" max="12807" width="12.28515625" style="3" customWidth="1"/>
    <col min="12808" max="12808" width="14.5703125" style="3" customWidth="1"/>
    <col min="12809" max="12811" width="12.28515625" style="3" customWidth="1"/>
    <col min="12812" max="12812" width="2" style="3" customWidth="1"/>
    <col min="12813" max="12813" width="31.140625" style="3" customWidth="1"/>
    <col min="12814" max="12814" width="13.140625" style="3" customWidth="1"/>
    <col min="12815" max="12816" width="11.42578125" style="3" customWidth="1"/>
    <col min="12817" max="12817" width="12.28515625" style="3" bestFit="1" customWidth="1"/>
    <col min="12818" max="12818" width="11.5703125" style="3" customWidth="1"/>
    <col min="12819" max="12819" width="9.85546875" style="3" bestFit="1" customWidth="1"/>
    <col min="12820" max="12820" width="11.140625" style="3" customWidth="1"/>
    <col min="12821" max="12821" width="12.28515625" style="3" bestFit="1" customWidth="1"/>
    <col min="12822" max="12822" width="9.140625" style="3"/>
    <col min="12823" max="12823" width="12" style="3" bestFit="1" customWidth="1"/>
    <col min="12824" max="12824" width="33.7109375" style="3" bestFit="1" customWidth="1"/>
    <col min="12825" max="13060" width="9.140625" style="3"/>
    <col min="13061" max="13061" width="13.7109375" style="3" customWidth="1"/>
    <col min="13062" max="13062" width="26" style="3" customWidth="1"/>
    <col min="13063" max="13063" width="12.28515625" style="3" customWidth="1"/>
    <col min="13064" max="13064" width="14.5703125" style="3" customWidth="1"/>
    <col min="13065" max="13067" width="12.28515625" style="3" customWidth="1"/>
    <col min="13068" max="13068" width="2" style="3" customWidth="1"/>
    <col min="13069" max="13069" width="31.140625" style="3" customWidth="1"/>
    <col min="13070" max="13070" width="13.140625" style="3" customWidth="1"/>
    <col min="13071" max="13072" width="11.42578125" style="3" customWidth="1"/>
    <col min="13073" max="13073" width="12.28515625" style="3" bestFit="1" customWidth="1"/>
    <col min="13074" max="13074" width="11.5703125" style="3" customWidth="1"/>
    <col min="13075" max="13075" width="9.85546875" style="3" bestFit="1" customWidth="1"/>
    <col min="13076" max="13076" width="11.140625" style="3" customWidth="1"/>
    <col min="13077" max="13077" width="12.28515625" style="3" bestFit="1" customWidth="1"/>
    <col min="13078" max="13078" width="9.140625" style="3"/>
    <col min="13079" max="13079" width="12" style="3" bestFit="1" customWidth="1"/>
    <col min="13080" max="13080" width="33.7109375" style="3" bestFit="1" customWidth="1"/>
    <col min="13081" max="13316" width="9.140625" style="3"/>
    <col min="13317" max="13317" width="13.7109375" style="3" customWidth="1"/>
    <col min="13318" max="13318" width="26" style="3" customWidth="1"/>
    <col min="13319" max="13319" width="12.28515625" style="3" customWidth="1"/>
    <col min="13320" max="13320" width="14.5703125" style="3" customWidth="1"/>
    <col min="13321" max="13323" width="12.28515625" style="3" customWidth="1"/>
    <col min="13324" max="13324" width="2" style="3" customWidth="1"/>
    <col min="13325" max="13325" width="31.140625" style="3" customWidth="1"/>
    <col min="13326" max="13326" width="13.140625" style="3" customWidth="1"/>
    <col min="13327" max="13328" width="11.42578125" style="3" customWidth="1"/>
    <col min="13329" max="13329" width="12.28515625" style="3" bestFit="1" customWidth="1"/>
    <col min="13330" max="13330" width="11.5703125" style="3" customWidth="1"/>
    <col min="13331" max="13331" width="9.85546875" style="3" bestFit="1" customWidth="1"/>
    <col min="13332" max="13332" width="11.140625" style="3" customWidth="1"/>
    <col min="13333" max="13333" width="12.28515625" style="3" bestFit="1" customWidth="1"/>
    <col min="13334" max="13334" width="9.140625" style="3"/>
    <col min="13335" max="13335" width="12" style="3" bestFit="1" customWidth="1"/>
    <col min="13336" max="13336" width="33.7109375" style="3" bestFit="1" customWidth="1"/>
    <col min="13337" max="13572" width="9.140625" style="3"/>
    <col min="13573" max="13573" width="13.7109375" style="3" customWidth="1"/>
    <col min="13574" max="13574" width="26" style="3" customWidth="1"/>
    <col min="13575" max="13575" width="12.28515625" style="3" customWidth="1"/>
    <col min="13576" max="13576" width="14.5703125" style="3" customWidth="1"/>
    <col min="13577" max="13579" width="12.28515625" style="3" customWidth="1"/>
    <col min="13580" max="13580" width="2" style="3" customWidth="1"/>
    <col min="13581" max="13581" width="31.140625" style="3" customWidth="1"/>
    <col min="13582" max="13582" width="13.140625" style="3" customWidth="1"/>
    <col min="13583" max="13584" width="11.42578125" style="3" customWidth="1"/>
    <col min="13585" max="13585" width="12.28515625" style="3" bestFit="1" customWidth="1"/>
    <col min="13586" max="13586" width="11.5703125" style="3" customWidth="1"/>
    <col min="13587" max="13587" width="9.85546875" style="3" bestFit="1" customWidth="1"/>
    <col min="13588" max="13588" width="11.140625" style="3" customWidth="1"/>
    <col min="13589" max="13589" width="12.28515625" style="3" bestFit="1" customWidth="1"/>
    <col min="13590" max="13590" width="9.140625" style="3"/>
    <col min="13591" max="13591" width="12" style="3" bestFit="1" customWidth="1"/>
    <col min="13592" max="13592" width="33.7109375" style="3" bestFit="1" customWidth="1"/>
    <col min="13593" max="13828" width="9.140625" style="3"/>
    <col min="13829" max="13829" width="13.7109375" style="3" customWidth="1"/>
    <col min="13830" max="13830" width="26" style="3" customWidth="1"/>
    <col min="13831" max="13831" width="12.28515625" style="3" customWidth="1"/>
    <col min="13832" max="13832" width="14.5703125" style="3" customWidth="1"/>
    <col min="13833" max="13835" width="12.28515625" style="3" customWidth="1"/>
    <col min="13836" max="13836" width="2" style="3" customWidth="1"/>
    <col min="13837" max="13837" width="31.140625" style="3" customWidth="1"/>
    <col min="13838" max="13838" width="13.140625" style="3" customWidth="1"/>
    <col min="13839" max="13840" width="11.42578125" style="3" customWidth="1"/>
    <col min="13841" max="13841" width="12.28515625" style="3" bestFit="1" customWidth="1"/>
    <col min="13842" max="13842" width="11.5703125" style="3" customWidth="1"/>
    <col min="13843" max="13843" width="9.85546875" style="3" bestFit="1" customWidth="1"/>
    <col min="13844" max="13844" width="11.140625" style="3" customWidth="1"/>
    <col min="13845" max="13845" width="12.28515625" style="3" bestFit="1" customWidth="1"/>
    <col min="13846" max="13846" width="9.140625" style="3"/>
    <col min="13847" max="13847" width="12" style="3" bestFit="1" customWidth="1"/>
    <col min="13848" max="13848" width="33.7109375" style="3" bestFit="1" customWidth="1"/>
    <col min="13849" max="14084" width="9.140625" style="3"/>
    <col min="14085" max="14085" width="13.7109375" style="3" customWidth="1"/>
    <col min="14086" max="14086" width="26" style="3" customWidth="1"/>
    <col min="14087" max="14087" width="12.28515625" style="3" customWidth="1"/>
    <col min="14088" max="14088" width="14.5703125" style="3" customWidth="1"/>
    <col min="14089" max="14091" width="12.28515625" style="3" customWidth="1"/>
    <col min="14092" max="14092" width="2" style="3" customWidth="1"/>
    <col min="14093" max="14093" width="31.140625" style="3" customWidth="1"/>
    <col min="14094" max="14094" width="13.140625" style="3" customWidth="1"/>
    <col min="14095" max="14096" width="11.42578125" style="3" customWidth="1"/>
    <col min="14097" max="14097" width="12.28515625" style="3" bestFit="1" customWidth="1"/>
    <col min="14098" max="14098" width="11.5703125" style="3" customWidth="1"/>
    <col min="14099" max="14099" width="9.85546875" style="3" bestFit="1" customWidth="1"/>
    <col min="14100" max="14100" width="11.140625" style="3" customWidth="1"/>
    <col min="14101" max="14101" width="12.28515625" style="3" bestFit="1" customWidth="1"/>
    <col min="14102" max="14102" width="9.140625" style="3"/>
    <col min="14103" max="14103" width="12" style="3" bestFit="1" customWidth="1"/>
    <col min="14104" max="14104" width="33.7109375" style="3" bestFit="1" customWidth="1"/>
    <col min="14105" max="14340" width="9.140625" style="3"/>
    <col min="14341" max="14341" width="13.7109375" style="3" customWidth="1"/>
    <col min="14342" max="14342" width="26" style="3" customWidth="1"/>
    <col min="14343" max="14343" width="12.28515625" style="3" customWidth="1"/>
    <col min="14344" max="14344" width="14.5703125" style="3" customWidth="1"/>
    <col min="14345" max="14347" width="12.28515625" style="3" customWidth="1"/>
    <col min="14348" max="14348" width="2" style="3" customWidth="1"/>
    <col min="14349" max="14349" width="31.140625" style="3" customWidth="1"/>
    <col min="14350" max="14350" width="13.140625" style="3" customWidth="1"/>
    <col min="14351" max="14352" width="11.42578125" style="3" customWidth="1"/>
    <col min="14353" max="14353" width="12.28515625" style="3" bestFit="1" customWidth="1"/>
    <col min="14354" max="14354" width="11.5703125" style="3" customWidth="1"/>
    <col min="14355" max="14355" width="9.85546875" style="3" bestFit="1" customWidth="1"/>
    <col min="14356" max="14356" width="11.140625" style="3" customWidth="1"/>
    <col min="14357" max="14357" width="12.28515625" style="3" bestFit="1" customWidth="1"/>
    <col min="14358" max="14358" width="9.140625" style="3"/>
    <col min="14359" max="14359" width="12" style="3" bestFit="1" customWidth="1"/>
    <col min="14360" max="14360" width="33.7109375" style="3" bestFit="1" customWidth="1"/>
    <col min="14361" max="14596" width="9.140625" style="3"/>
    <col min="14597" max="14597" width="13.7109375" style="3" customWidth="1"/>
    <col min="14598" max="14598" width="26" style="3" customWidth="1"/>
    <col min="14599" max="14599" width="12.28515625" style="3" customWidth="1"/>
    <col min="14600" max="14600" width="14.5703125" style="3" customWidth="1"/>
    <col min="14601" max="14603" width="12.28515625" style="3" customWidth="1"/>
    <col min="14604" max="14604" width="2" style="3" customWidth="1"/>
    <col min="14605" max="14605" width="31.140625" style="3" customWidth="1"/>
    <col min="14606" max="14606" width="13.140625" style="3" customWidth="1"/>
    <col min="14607" max="14608" width="11.42578125" style="3" customWidth="1"/>
    <col min="14609" max="14609" width="12.28515625" style="3" bestFit="1" customWidth="1"/>
    <col min="14610" max="14610" width="11.5703125" style="3" customWidth="1"/>
    <col min="14611" max="14611" width="9.85546875" style="3" bestFit="1" customWidth="1"/>
    <col min="14612" max="14612" width="11.140625" style="3" customWidth="1"/>
    <col min="14613" max="14613" width="12.28515625" style="3" bestFit="1" customWidth="1"/>
    <col min="14614" max="14614" width="9.140625" style="3"/>
    <col min="14615" max="14615" width="12" style="3" bestFit="1" customWidth="1"/>
    <col min="14616" max="14616" width="33.7109375" style="3" bestFit="1" customWidth="1"/>
    <col min="14617" max="14852" width="9.140625" style="3"/>
    <col min="14853" max="14853" width="13.7109375" style="3" customWidth="1"/>
    <col min="14854" max="14854" width="26" style="3" customWidth="1"/>
    <col min="14855" max="14855" width="12.28515625" style="3" customWidth="1"/>
    <col min="14856" max="14856" width="14.5703125" style="3" customWidth="1"/>
    <col min="14857" max="14859" width="12.28515625" style="3" customWidth="1"/>
    <col min="14860" max="14860" width="2" style="3" customWidth="1"/>
    <col min="14861" max="14861" width="31.140625" style="3" customWidth="1"/>
    <col min="14862" max="14862" width="13.140625" style="3" customWidth="1"/>
    <col min="14863" max="14864" width="11.42578125" style="3" customWidth="1"/>
    <col min="14865" max="14865" width="12.28515625" style="3" bestFit="1" customWidth="1"/>
    <col min="14866" max="14866" width="11.5703125" style="3" customWidth="1"/>
    <col min="14867" max="14867" width="9.85546875" style="3" bestFit="1" customWidth="1"/>
    <col min="14868" max="14868" width="11.140625" style="3" customWidth="1"/>
    <col min="14869" max="14869" width="12.28515625" style="3" bestFit="1" customWidth="1"/>
    <col min="14870" max="14870" width="9.140625" style="3"/>
    <col min="14871" max="14871" width="12" style="3" bestFit="1" customWidth="1"/>
    <col min="14872" max="14872" width="33.7109375" style="3" bestFit="1" customWidth="1"/>
    <col min="14873" max="15108" width="9.140625" style="3"/>
    <col min="15109" max="15109" width="13.7109375" style="3" customWidth="1"/>
    <col min="15110" max="15110" width="26" style="3" customWidth="1"/>
    <col min="15111" max="15111" width="12.28515625" style="3" customWidth="1"/>
    <col min="15112" max="15112" width="14.5703125" style="3" customWidth="1"/>
    <col min="15113" max="15115" width="12.28515625" style="3" customWidth="1"/>
    <col min="15116" max="15116" width="2" style="3" customWidth="1"/>
    <col min="15117" max="15117" width="31.140625" style="3" customWidth="1"/>
    <col min="15118" max="15118" width="13.140625" style="3" customWidth="1"/>
    <col min="15119" max="15120" width="11.42578125" style="3" customWidth="1"/>
    <col min="15121" max="15121" width="12.28515625" style="3" bestFit="1" customWidth="1"/>
    <col min="15122" max="15122" width="11.5703125" style="3" customWidth="1"/>
    <col min="15123" max="15123" width="9.85546875" style="3" bestFit="1" customWidth="1"/>
    <col min="15124" max="15124" width="11.140625" style="3" customWidth="1"/>
    <col min="15125" max="15125" width="12.28515625" style="3" bestFit="1" customWidth="1"/>
    <col min="15126" max="15126" width="9.140625" style="3"/>
    <col min="15127" max="15127" width="12" style="3" bestFit="1" customWidth="1"/>
    <col min="15128" max="15128" width="33.7109375" style="3" bestFit="1" customWidth="1"/>
    <col min="15129" max="15364" width="9.140625" style="3"/>
    <col min="15365" max="15365" width="13.7109375" style="3" customWidth="1"/>
    <col min="15366" max="15366" width="26" style="3" customWidth="1"/>
    <col min="15367" max="15367" width="12.28515625" style="3" customWidth="1"/>
    <col min="15368" max="15368" width="14.5703125" style="3" customWidth="1"/>
    <col min="15369" max="15371" width="12.28515625" style="3" customWidth="1"/>
    <col min="15372" max="15372" width="2" style="3" customWidth="1"/>
    <col min="15373" max="15373" width="31.140625" style="3" customWidth="1"/>
    <col min="15374" max="15374" width="13.140625" style="3" customWidth="1"/>
    <col min="15375" max="15376" width="11.42578125" style="3" customWidth="1"/>
    <col min="15377" max="15377" width="12.28515625" style="3" bestFit="1" customWidth="1"/>
    <col min="15378" max="15378" width="11.5703125" style="3" customWidth="1"/>
    <col min="15379" max="15379" width="9.85546875" style="3" bestFit="1" customWidth="1"/>
    <col min="15380" max="15380" width="11.140625" style="3" customWidth="1"/>
    <col min="15381" max="15381" width="12.28515625" style="3" bestFit="1" customWidth="1"/>
    <col min="15382" max="15382" width="9.140625" style="3"/>
    <col min="15383" max="15383" width="12" style="3" bestFit="1" customWidth="1"/>
    <col min="15384" max="15384" width="33.7109375" style="3" bestFit="1" customWidth="1"/>
    <col min="15385" max="15620" width="9.140625" style="3"/>
    <col min="15621" max="15621" width="13.7109375" style="3" customWidth="1"/>
    <col min="15622" max="15622" width="26" style="3" customWidth="1"/>
    <col min="15623" max="15623" width="12.28515625" style="3" customWidth="1"/>
    <col min="15624" max="15624" width="14.5703125" style="3" customWidth="1"/>
    <col min="15625" max="15627" width="12.28515625" style="3" customWidth="1"/>
    <col min="15628" max="15628" width="2" style="3" customWidth="1"/>
    <col min="15629" max="15629" width="31.140625" style="3" customWidth="1"/>
    <col min="15630" max="15630" width="13.140625" style="3" customWidth="1"/>
    <col min="15631" max="15632" width="11.42578125" style="3" customWidth="1"/>
    <col min="15633" max="15633" width="12.28515625" style="3" bestFit="1" customWidth="1"/>
    <col min="15634" max="15634" width="11.5703125" style="3" customWidth="1"/>
    <col min="15635" max="15635" width="9.85546875" style="3" bestFit="1" customWidth="1"/>
    <col min="15636" max="15636" width="11.140625" style="3" customWidth="1"/>
    <col min="15637" max="15637" width="12.28515625" style="3" bestFit="1" customWidth="1"/>
    <col min="15638" max="15638" width="9.140625" style="3"/>
    <col min="15639" max="15639" width="12" style="3" bestFit="1" customWidth="1"/>
    <col min="15640" max="15640" width="33.7109375" style="3" bestFit="1" customWidth="1"/>
    <col min="15641" max="15876" width="9.140625" style="3"/>
    <col min="15877" max="15877" width="13.7109375" style="3" customWidth="1"/>
    <col min="15878" max="15878" width="26" style="3" customWidth="1"/>
    <col min="15879" max="15879" width="12.28515625" style="3" customWidth="1"/>
    <col min="15880" max="15880" width="14.5703125" style="3" customWidth="1"/>
    <col min="15881" max="15883" width="12.28515625" style="3" customWidth="1"/>
    <col min="15884" max="15884" width="2" style="3" customWidth="1"/>
    <col min="15885" max="15885" width="31.140625" style="3" customWidth="1"/>
    <col min="15886" max="15886" width="13.140625" style="3" customWidth="1"/>
    <col min="15887" max="15888" width="11.42578125" style="3" customWidth="1"/>
    <col min="15889" max="15889" width="12.28515625" style="3" bestFit="1" customWidth="1"/>
    <col min="15890" max="15890" width="11.5703125" style="3" customWidth="1"/>
    <col min="15891" max="15891" width="9.85546875" style="3" bestFit="1" customWidth="1"/>
    <col min="15892" max="15892" width="11.140625" style="3" customWidth="1"/>
    <col min="15893" max="15893" width="12.28515625" style="3" bestFit="1" customWidth="1"/>
    <col min="15894" max="15894" width="9.140625" style="3"/>
    <col min="15895" max="15895" width="12" style="3" bestFit="1" customWidth="1"/>
    <col min="15896" max="15896" width="33.7109375" style="3" bestFit="1" customWidth="1"/>
    <col min="15897" max="16132" width="9.140625" style="3"/>
    <col min="16133" max="16133" width="13.7109375" style="3" customWidth="1"/>
    <col min="16134" max="16134" width="26" style="3" customWidth="1"/>
    <col min="16135" max="16135" width="12.28515625" style="3" customWidth="1"/>
    <col min="16136" max="16136" width="14.5703125" style="3" customWidth="1"/>
    <col min="16137" max="16139" width="12.28515625" style="3" customWidth="1"/>
    <col min="16140" max="16140" width="2" style="3" customWidth="1"/>
    <col min="16141" max="16141" width="31.140625" style="3" customWidth="1"/>
    <col min="16142" max="16142" width="13.140625" style="3" customWidth="1"/>
    <col min="16143" max="16144" width="11.42578125" style="3" customWidth="1"/>
    <col min="16145" max="16145" width="12.28515625" style="3" bestFit="1" customWidth="1"/>
    <col min="16146" max="16146" width="11.5703125" style="3" customWidth="1"/>
    <col min="16147" max="16147" width="9.85546875" style="3" bestFit="1" customWidth="1"/>
    <col min="16148" max="16148" width="11.140625" style="3" customWidth="1"/>
    <col min="16149" max="16149" width="12.28515625" style="3" bestFit="1" customWidth="1"/>
    <col min="16150" max="16150" width="9.140625" style="3"/>
    <col min="16151" max="16151" width="12" style="3" bestFit="1" customWidth="1"/>
    <col min="16152" max="16152" width="33.7109375" style="3" bestFit="1" customWidth="1"/>
    <col min="16153" max="16384" width="9.140625" style="3"/>
  </cols>
  <sheetData>
    <row r="1" spans="1:25" x14ac:dyDescent="0.25">
      <c r="J1" s="61"/>
    </row>
    <row r="2" spans="1:25" x14ac:dyDescent="0.25">
      <c r="A2" s="1" t="s">
        <v>0</v>
      </c>
      <c r="B2" s="142" t="s">
        <v>11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P2" s="76"/>
    </row>
    <row r="3" spans="1:25" x14ac:dyDescent="0.25">
      <c r="A3" s="6"/>
      <c r="B3" s="41"/>
      <c r="C3" s="157"/>
      <c r="D3" s="41"/>
      <c r="E3" s="41"/>
      <c r="F3" s="41"/>
      <c r="G3" s="41"/>
      <c r="H3" s="41"/>
      <c r="I3" s="7"/>
      <c r="J3" s="62"/>
      <c r="K3" s="4"/>
      <c r="U3" s="95"/>
    </row>
    <row r="4" spans="1:25" s="2" customFormat="1" x14ac:dyDescent="0.25">
      <c r="A4" s="88" t="s">
        <v>1</v>
      </c>
      <c r="B4" s="143" t="s">
        <v>2</v>
      </c>
      <c r="C4" s="144"/>
      <c r="D4" s="144"/>
      <c r="E4" s="144"/>
      <c r="F4" s="144"/>
      <c r="G4" s="145"/>
      <c r="H4" s="12"/>
      <c r="I4" s="8"/>
      <c r="J4" s="50"/>
      <c r="K4" s="9" t="s">
        <v>3</v>
      </c>
      <c r="L4" s="68"/>
      <c r="M4" s="9"/>
      <c r="N4" s="9"/>
      <c r="O4" s="9"/>
      <c r="P4" s="9"/>
      <c r="Q4" s="9"/>
      <c r="R4" s="9"/>
      <c r="S4" s="9"/>
      <c r="T4" s="9"/>
      <c r="U4" s="96"/>
      <c r="V4" s="80"/>
      <c r="W4" s="82"/>
      <c r="X4" s="34"/>
      <c r="Y4" s="10"/>
    </row>
    <row r="5" spans="1:25" s="48" customFormat="1" ht="50.25" customHeight="1" x14ac:dyDescent="0.25">
      <c r="A5" s="89"/>
      <c r="B5" s="46"/>
      <c r="C5" s="158" t="s">
        <v>12</v>
      </c>
      <c r="D5" s="14" t="s">
        <v>13</v>
      </c>
      <c r="E5" s="14" t="s">
        <v>14</v>
      </c>
      <c r="F5" s="14" t="s">
        <v>65</v>
      </c>
      <c r="G5" s="14" t="s">
        <v>15</v>
      </c>
      <c r="H5" s="13" t="s">
        <v>33</v>
      </c>
      <c r="I5" s="11" t="s">
        <v>4</v>
      </c>
      <c r="J5" s="51"/>
      <c r="K5" s="64"/>
      <c r="L5" s="69" t="s">
        <v>27</v>
      </c>
      <c r="M5" s="14" t="s">
        <v>16</v>
      </c>
      <c r="N5" s="14" t="s">
        <v>17</v>
      </c>
      <c r="O5" s="14" t="s">
        <v>36</v>
      </c>
      <c r="P5" s="14" t="s">
        <v>18</v>
      </c>
      <c r="Q5" s="14" t="s">
        <v>24</v>
      </c>
      <c r="R5" s="14" t="s">
        <v>40</v>
      </c>
      <c r="S5" s="77" t="s">
        <v>25</v>
      </c>
      <c r="T5" s="14" t="s">
        <v>26</v>
      </c>
      <c r="U5" s="102" t="s">
        <v>51</v>
      </c>
      <c r="V5" s="81" t="s">
        <v>4</v>
      </c>
      <c r="W5" s="83" t="s">
        <v>5</v>
      </c>
      <c r="X5" s="15" t="s">
        <v>28</v>
      </c>
      <c r="Y5" s="47"/>
    </row>
    <row r="6" spans="1:25" s="2" customFormat="1" ht="15" customHeight="1" x14ac:dyDescent="0.25">
      <c r="A6" s="16">
        <v>45566</v>
      </c>
      <c r="B6" s="17" t="s">
        <v>6</v>
      </c>
      <c r="C6" s="17"/>
      <c r="D6" s="17"/>
      <c r="E6" s="17"/>
      <c r="F6" s="17"/>
      <c r="G6" s="17"/>
      <c r="H6" s="17"/>
      <c r="I6" s="17">
        <v>9922.0400000000009</v>
      </c>
      <c r="J6" s="52"/>
      <c r="K6" s="65"/>
      <c r="L6" s="70"/>
      <c r="M6" s="18"/>
      <c r="N6" s="18"/>
      <c r="O6" s="18"/>
      <c r="P6" s="18"/>
      <c r="Q6" s="78"/>
      <c r="R6" s="78"/>
      <c r="S6" s="78"/>
      <c r="T6" s="18"/>
      <c r="U6" s="97"/>
      <c r="V6" s="17"/>
      <c r="W6" s="17">
        <f>I6</f>
        <v>9922.0400000000009</v>
      </c>
      <c r="X6" s="84"/>
      <c r="Y6" s="19"/>
    </row>
    <row r="7" spans="1:25" s="20" customFormat="1" x14ac:dyDescent="0.25">
      <c r="A7" s="16">
        <v>45566</v>
      </c>
      <c r="B7" s="17"/>
      <c r="C7" s="17"/>
      <c r="D7" s="17"/>
      <c r="E7" s="17"/>
      <c r="F7" s="17"/>
      <c r="G7" s="17"/>
      <c r="H7" s="17"/>
      <c r="I7" s="17">
        <f t="shared" ref="I7:I38" si="0">SUM(C7:G7)</f>
        <v>0</v>
      </c>
      <c r="J7" s="53"/>
      <c r="K7" s="17" t="s">
        <v>35</v>
      </c>
      <c r="L7" s="44"/>
      <c r="M7" s="17">
        <v>164</v>
      </c>
      <c r="N7" s="17"/>
      <c r="O7" s="17"/>
      <c r="P7" s="17"/>
      <c r="Q7" s="17"/>
      <c r="R7" s="17"/>
      <c r="S7" s="17"/>
      <c r="T7" s="17"/>
      <c r="U7" s="98"/>
      <c r="V7" s="17">
        <f>SUM(M7:U7)</f>
        <v>164</v>
      </c>
      <c r="W7" s="17">
        <f t="shared" ref="W7:W38" si="1">W6+I7-V7</f>
        <v>9758.0400000000009</v>
      </c>
      <c r="X7" s="84"/>
      <c r="Y7" s="21"/>
    </row>
    <row r="8" spans="1:25" s="20" customFormat="1" x14ac:dyDescent="0.25">
      <c r="A8" s="16">
        <v>45567</v>
      </c>
      <c r="B8" s="22" t="s">
        <v>20</v>
      </c>
      <c r="C8" s="17">
        <v>30</v>
      </c>
      <c r="D8" s="17"/>
      <c r="E8" s="17"/>
      <c r="F8" s="17"/>
      <c r="G8" s="17"/>
      <c r="H8" s="17"/>
      <c r="I8" s="17">
        <f t="shared" si="0"/>
        <v>30</v>
      </c>
      <c r="J8" s="53"/>
      <c r="K8" s="17"/>
      <c r="L8" s="44"/>
      <c r="M8" s="17"/>
      <c r="N8" s="17"/>
      <c r="O8" s="17"/>
      <c r="P8" s="17"/>
      <c r="Q8" s="17"/>
      <c r="R8" s="17"/>
      <c r="S8" s="17"/>
      <c r="T8" s="17"/>
      <c r="U8" s="98"/>
      <c r="V8" s="17">
        <f>SUM(M8:T8)</f>
        <v>0</v>
      </c>
      <c r="W8" s="17">
        <f t="shared" si="1"/>
        <v>9788.0400000000009</v>
      </c>
      <c r="X8" s="84"/>
      <c r="Y8" s="21"/>
    </row>
    <row r="9" spans="1:25" s="20" customFormat="1" x14ac:dyDescent="0.25">
      <c r="A9" s="16">
        <v>45571</v>
      </c>
      <c r="B9" s="22"/>
      <c r="C9" s="17"/>
      <c r="D9" s="17"/>
      <c r="E9" s="17"/>
      <c r="F9" s="17"/>
      <c r="G9" s="17"/>
      <c r="H9" s="17"/>
      <c r="I9" s="17">
        <f t="shared" si="0"/>
        <v>0</v>
      </c>
      <c r="J9" s="53"/>
      <c r="K9" s="17" t="s">
        <v>29</v>
      </c>
      <c r="L9" s="44">
        <v>1063</v>
      </c>
      <c r="M9" s="17"/>
      <c r="N9" s="17"/>
      <c r="O9" s="17"/>
      <c r="P9" s="17"/>
      <c r="Q9" s="17">
        <v>69</v>
      </c>
      <c r="R9" s="17"/>
      <c r="S9" s="17"/>
      <c r="T9" s="17"/>
      <c r="U9" s="98"/>
      <c r="V9" s="17">
        <f t="shared" ref="V9:V72" si="2">SUM(M9:T9)</f>
        <v>69</v>
      </c>
      <c r="W9" s="17">
        <f t="shared" si="1"/>
        <v>9719.0400000000009</v>
      </c>
      <c r="X9" s="85">
        <v>45583</v>
      </c>
      <c r="Y9" s="21"/>
    </row>
    <row r="10" spans="1:25" s="20" customFormat="1" x14ac:dyDescent="0.25">
      <c r="A10" s="16">
        <v>45572</v>
      </c>
      <c r="B10" s="23" t="s">
        <v>19</v>
      </c>
      <c r="C10" s="17">
        <v>60</v>
      </c>
      <c r="D10" s="17"/>
      <c r="E10" s="17"/>
      <c r="F10" s="17"/>
      <c r="G10" s="17"/>
      <c r="H10" s="17"/>
      <c r="I10" s="17">
        <f t="shared" si="0"/>
        <v>60</v>
      </c>
      <c r="J10" s="53"/>
      <c r="K10" s="17"/>
      <c r="L10" s="44"/>
      <c r="M10" s="17"/>
      <c r="N10" s="17"/>
      <c r="O10" s="17"/>
      <c r="P10" s="17"/>
      <c r="Q10" s="17"/>
      <c r="R10" s="17"/>
      <c r="S10" s="17"/>
      <c r="T10" s="17"/>
      <c r="U10" s="98"/>
      <c r="V10" s="17">
        <f t="shared" si="2"/>
        <v>0</v>
      </c>
      <c r="W10" s="17">
        <f t="shared" si="1"/>
        <v>9779.0400000000009</v>
      </c>
      <c r="X10" s="84"/>
      <c r="Y10" s="21"/>
    </row>
    <row r="11" spans="1:25" s="20" customFormat="1" x14ac:dyDescent="0.25">
      <c r="A11" s="16">
        <v>45572</v>
      </c>
      <c r="B11" s="17" t="s">
        <v>21</v>
      </c>
      <c r="C11" s="17"/>
      <c r="D11" s="17">
        <v>106</v>
      </c>
      <c r="E11" s="17"/>
      <c r="F11" s="17"/>
      <c r="G11" s="17"/>
      <c r="H11" s="17"/>
      <c r="I11" s="17">
        <f t="shared" si="0"/>
        <v>106</v>
      </c>
      <c r="J11" s="53"/>
      <c r="K11" s="17"/>
      <c r="L11" s="44"/>
      <c r="M11" s="17"/>
      <c r="N11" s="17"/>
      <c r="O11" s="17"/>
      <c r="P11" s="17"/>
      <c r="Q11" s="17"/>
      <c r="R11" s="17"/>
      <c r="S11" s="17"/>
      <c r="T11" s="17"/>
      <c r="U11" s="98"/>
      <c r="V11" s="17">
        <f t="shared" si="2"/>
        <v>0</v>
      </c>
      <c r="W11" s="17">
        <f t="shared" si="1"/>
        <v>9885.0400000000009</v>
      </c>
      <c r="X11" s="84"/>
      <c r="Y11" s="21"/>
    </row>
    <row r="12" spans="1:25" s="20" customFormat="1" x14ac:dyDescent="0.25">
      <c r="A12" s="16">
        <v>45579</v>
      </c>
      <c r="B12" s="17" t="s">
        <v>21</v>
      </c>
      <c r="C12" s="17"/>
      <c r="D12" s="17">
        <v>60</v>
      </c>
      <c r="E12" s="17"/>
      <c r="F12" s="17"/>
      <c r="G12" s="17"/>
      <c r="H12" s="17"/>
      <c r="I12" s="17">
        <f t="shared" si="0"/>
        <v>60</v>
      </c>
      <c r="J12" s="53"/>
      <c r="K12" s="17"/>
      <c r="L12" s="44"/>
      <c r="M12" s="17"/>
      <c r="N12" s="17"/>
      <c r="O12" s="17"/>
      <c r="P12" s="17"/>
      <c r="Q12" s="17"/>
      <c r="R12" s="17"/>
      <c r="S12" s="17"/>
      <c r="T12" s="17"/>
      <c r="U12" s="98"/>
      <c r="V12" s="17">
        <f t="shared" si="2"/>
        <v>0</v>
      </c>
      <c r="W12" s="17">
        <f t="shared" si="1"/>
        <v>9945.0400000000009</v>
      </c>
      <c r="X12" s="17"/>
      <c r="Y12" s="21"/>
    </row>
    <row r="13" spans="1:25" s="29" customFormat="1" ht="15" customHeight="1" x14ac:dyDescent="0.25">
      <c r="A13" s="24">
        <v>45579</v>
      </c>
      <c r="B13" s="25"/>
      <c r="C13" s="25"/>
      <c r="D13" s="25"/>
      <c r="E13" s="25"/>
      <c r="F13" s="25"/>
      <c r="G13" s="25"/>
      <c r="H13" s="25"/>
      <c r="I13" s="17">
        <f t="shared" si="0"/>
        <v>0</v>
      </c>
      <c r="J13" s="53"/>
      <c r="K13" s="66" t="s">
        <v>35</v>
      </c>
      <c r="L13" s="71"/>
      <c r="M13" s="25"/>
      <c r="N13" s="25">
        <v>10</v>
      </c>
      <c r="O13" s="25"/>
      <c r="P13" s="25"/>
      <c r="Q13" s="26"/>
      <c r="R13" s="26"/>
      <c r="S13" s="26"/>
      <c r="T13" s="26"/>
      <c r="U13" s="99"/>
      <c r="V13" s="17">
        <f t="shared" si="2"/>
        <v>10</v>
      </c>
      <c r="W13" s="17">
        <f t="shared" si="1"/>
        <v>9935.0400000000009</v>
      </c>
      <c r="X13" s="86"/>
      <c r="Y13" s="28"/>
    </row>
    <row r="14" spans="1:25" s="29" customFormat="1" x14ac:dyDescent="0.25">
      <c r="A14" s="16">
        <v>45580</v>
      </c>
      <c r="B14" s="25" t="s">
        <v>23</v>
      </c>
      <c r="C14" s="25">
        <v>150</v>
      </c>
      <c r="D14" s="25"/>
      <c r="E14" s="25"/>
      <c r="F14" s="25"/>
      <c r="G14" s="25"/>
      <c r="H14" s="25"/>
      <c r="I14" s="17">
        <f t="shared" si="0"/>
        <v>150</v>
      </c>
      <c r="J14" s="53"/>
      <c r="K14" s="25"/>
      <c r="L14" s="72"/>
      <c r="M14" s="25"/>
      <c r="N14" s="25"/>
      <c r="O14" s="25"/>
      <c r="P14" s="25"/>
      <c r="Q14" s="25"/>
      <c r="R14" s="25"/>
      <c r="S14" s="25"/>
      <c r="T14" s="25"/>
      <c r="U14" s="99"/>
      <c r="V14" s="17">
        <f t="shared" si="2"/>
        <v>0</v>
      </c>
      <c r="W14" s="17">
        <f t="shared" si="1"/>
        <v>10085.040000000001</v>
      </c>
      <c r="X14" s="87"/>
      <c r="Y14" s="28"/>
    </row>
    <row r="15" spans="1:25" s="29" customFormat="1" x14ac:dyDescent="0.25">
      <c r="A15" s="16">
        <v>45580</v>
      </c>
      <c r="B15" s="25"/>
      <c r="C15" s="25"/>
      <c r="D15" s="25"/>
      <c r="E15" s="25"/>
      <c r="F15" s="25"/>
      <c r="G15" s="25"/>
      <c r="H15" s="25"/>
      <c r="I15" s="17">
        <f t="shared" si="0"/>
        <v>0</v>
      </c>
      <c r="J15" s="53"/>
      <c r="K15" s="25" t="s">
        <v>22</v>
      </c>
      <c r="L15" s="72"/>
      <c r="M15" s="25"/>
      <c r="N15" s="25"/>
      <c r="O15" s="25">
        <v>276.60000000000002</v>
      </c>
      <c r="P15" s="25"/>
      <c r="Q15" s="25"/>
      <c r="R15" s="25"/>
      <c r="S15" s="25"/>
      <c r="T15" s="25"/>
      <c r="U15" s="99"/>
      <c r="V15" s="17">
        <f t="shared" si="2"/>
        <v>276.60000000000002</v>
      </c>
      <c r="W15" s="17">
        <f t="shared" si="1"/>
        <v>9808.44</v>
      </c>
      <c r="X15" s="84"/>
      <c r="Y15" s="28"/>
    </row>
    <row r="16" spans="1:25" s="29" customFormat="1" x14ac:dyDescent="0.25">
      <c r="A16" s="16">
        <v>45587</v>
      </c>
      <c r="B16" s="25"/>
      <c r="C16" s="25"/>
      <c r="D16" s="25"/>
      <c r="E16" s="25"/>
      <c r="F16" s="25"/>
      <c r="G16" s="25"/>
      <c r="H16" s="25"/>
      <c r="I16" s="17">
        <f t="shared" si="0"/>
        <v>0</v>
      </c>
      <c r="J16" s="53"/>
      <c r="K16" s="25" t="s">
        <v>34</v>
      </c>
      <c r="L16" s="72">
        <v>1064</v>
      </c>
      <c r="M16" s="25"/>
      <c r="N16" s="25"/>
      <c r="O16" s="25"/>
      <c r="P16" s="25"/>
      <c r="Q16" s="25"/>
      <c r="R16" s="25"/>
      <c r="S16" s="25">
        <v>150</v>
      </c>
      <c r="T16" s="25"/>
      <c r="U16" s="99"/>
      <c r="V16" s="17">
        <f t="shared" si="2"/>
        <v>150</v>
      </c>
      <c r="W16" s="17">
        <f t="shared" si="1"/>
        <v>9658.44</v>
      </c>
      <c r="X16" s="85">
        <v>45596</v>
      </c>
      <c r="Y16" s="28"/>
    </row>
    <row r="17" spans="1:25" s="29" customFormat="1" x14ac:dyDescent="0.25">
      <c r="A17" s="16">
        <v>45589</v>
      </c>
      <c r="B17" s="25" t="s">
        <v>30</v>
      </c>
      <c r="C17" s="25"/>
      <c r="D17" s="25"/>
      <c r="E17" s="25">
        <v>400</v>
      </c>
      <c r="F17" s="25"/>
      <c r="G17" s="25"/>
      <c r="H17" s="25"/>
      <c r="I17" s="17">
        <f t="shared" si="0"/>
        <v>400</v>
      </c>
      <c r="J17" s="53"/>
      <c r="K17" s="25"/>
      <c r="L17" s="72"/>
      <c r="M17" s="25"/>
      <c r="N17" s="25"/>
      <c r="O17" s="25"/>
      <c r="P17" s="25"/>
      <c r="Q17" s="25"/>
      <c r="R17" s="25"/>
      <c r="S17" s="25"/>
      <c r="T17" s="25"/>
      <c r="U17" s="99"/>
      <c r="V17" s="17">
        <f t="shared" si="2"/>
        <v>0</v>
      </c>
      <c r="W17" s="17">
        <f t="shared" si="1"/>
        <v>10058.44</v>
      </c>
      <c r="X17" s="87"/>
      <c r="Y17" s="28"/>
    </row>
    <row r="18" spans="1:25" s="29" customFormat="1" x14ac:dyDescent="0.25">
      <c r="A18" s="16">
        <v>45590</v>
      </c>
      <c r="B18" s="25" t="s">
        <v>19</v>
      </c>
      <c r="C18" s="25">
        <v>25</v>
      </c>
      <c r="D18" s="25"/>
      <c r="E18" s="25"/>
      <c r="F18" s="25"/>
      <c r="G18" s="25"/>
      <c r="H18" s="25"/>
      <c r="I18" s="17">
        <f t="shared" si="0"/>
        <v>25</v>
      </c>
      <c r="J18" s="53"/>
      <c r="K18" s="25"/>
      <c r="L18" s="72"/>
      <c r="M18" s="25"/>
      <c r="N18" s="25"/>
      <c r="O18" s="25"/>
      <c r="P18" s="25"/>
      <c r="Q18" s="25"/>
      <c r="R18" s="25"/>
      <c r="S18" s="25"/>
      <c r="T18" s="25"/>
      <c r="U18" s="99"/>
      <c r="V18" s="17">
        <f t="shared" si="2"/>
        <v>0</v>
      </c>
      <c r="W18" s="17">
        <f t="shared" si="1"/>
        <v>10083.44</v>
      </c>
      <c r="X18" s="87"/>
      <c r="Y18" s="28"/>
    </row>
    <row r="19" spans="1:25" s="20" customFormat="1" ht="15" customHeight="1" x14ac:dyDescent="0.25">
      <c r="A19" s="16">
        <v>45595</v>
      </c>
      <c r="B19" s="17" t="s">
        <v>20</v>
      </c>
      <c r="C19" s="17">
        <v>30</v>
      </c>
      <c r="D19" s="17"/>
      <c r="E19" s="17"/>
      <c r="F19" s="17"/>
      <c r="G19" s="17"/>
      <c r="H19" s="17"/>
      <c r="I19" s="17">
        <f t="shared" si="0"/>
        <v>30</v>
      </c>
      <c r="J19" s="53"/>
      <c r="K19" s="17"/>
      <c r="L19" s="44"/>
      <c r="M19" s="17"/>
      <c r="N19" s="17"/>
      <c r="O19" s="17"/>
      <c r="P19" s="17"/>
      <c r="Q19" s="17"/>
      <c r="R19" s="17"/>
      <c r="S19" s="17"/>
      <c r="T19" s="17"/>
      <c r="U19" s="98"/>
      <c r="V19" s="17">
        <f t="shared" si="2"/>
        <v>0</v>
      </c>
      <c r="W19" s="17">
        <f t="shared" si="1"/>
        <v>10113.44</v>
      </c>
      <c r="X19" s="84"/>
      <c r="Y19" s="21"/>
    </row>
    <row r="20" spans="1:25" s="20" customFormat="1" x14ac:dyDescent="0.25">
      <c r="A20" s="16">
        <v>45595</v>
      </c>
      <c r="B20" s="17" t="s">
        <v>31</v>
      </c>
      <c r="C20" s="17">
        <v>80</v>
      </c>
      <c r="D20" s="17"/>
      <c r="E20" s="17"/>
      <c r="F20" s="17"/>
      <c r="G20" s="17"/>
      <c r="H20" s="17"/>
      <c r="I20" s="17">
        <f t="shared" si="0"/>
        <v>80</v>
      </c>
      <c r="J20" s="53"/>
      <c r="K20" s="17"/>
      <c r="L20" s="44"/>
      <c r="M20" s="17"/>
      <c r="N20" s="17"/>
      <c r="O20" s="17"/>
      <c r="P20" s="17"/>
      <c r="Q20" s="17"/>
      <c r="R20" s="17"/>
      <c r="S20" s="17"/>
      <c r="T20" s="17"/>
      <c r="U20" s="98"/>
      <c r="V20" s="17">
        <f t="shared" si="2"/>
        <v>0</v>
      </c>
      <c r="W20" s="17">
        <f t="shared" si="1"/>
        <v>10193.44</v>
      </c>
      <c r="X20" s="84"/>
      <c r="Y20" s="21" t="s">
        <v>32</v>
      </c>
    </row>
    <row r="21" spans="1:25" s="20" customFormat="1" x14ac:dyDescent="0.25">
      <c r="A21" s="16">
        <v>45597</v>
      </c>
      <c r="B21" s="17"/>
      <c r="C21" s="17"/>
      <c r="D21" s="17"/>
      <c r="E21" s="17"/>
      <c r="F21" s="17"/>
      <c r="G21" s="17"/>
      <c r="H21" s="17"/>
      <c r="I21" s="17">
        <f t="shared" si="0"/>
        <v>0</v>
      </c>
      <c r="J21" s="53"/>
      <c r="K21" s="17" t="s">
        <v>35</v>
      </c>
      <c r="L21" s="44"/>
      <c r="M21" s="17">
        <v>164</v>
      </c>
      <c r="N21" s="17"/>
      <c r="O21" s="17"/>
      <c r="P21" s="17"/>
      <c r="Q21" s="17"/>
      <c r="R21" s="17"/>
      <c r="S21" s="17"/>
      <c r="T21" s="17"/>
      <c r="U21" s="98"/>
      <c r="V21" s="17">
        <f t="shared" si="2"/>
        <v>164</v>
      </c>
      <c r="W21" s="17">
        <f t="shared" si="1"/>
        <v>10029.44</v>
      </c>
      <c r="X21" s="84"/>
      <c r="Y21" s="21"/>
    </row>
    <row r="22" spans="1:25" s="20" customFormat="1" x14ac:dyDescent="0.25">
      <c r="A22" s="16">
        <v>45607</v>
      </c>
      <c r="B22" s="17"/>
      <c r="C22" s="17"/>
      <c r="D22" s="17"/>
      <c r="E22" s="17"/>
      <c r="F22" s="17"/>
      <c r="G22" s="17"/>
      <c r="H22" s="17"/>
      <c r="I22" s="17">
        <f t="shared" si="0"/>
        <v>0</v>
      </c>
      <c r="J22" s="53"/>
      <c r="K22" s="17" t="s">
        <v>35</v>
      </c>
      <c r="L22" s="44"/>
      <c r="M22" s="17"/>
      <c r="N22" s="17">
        <v>10</v>
      </c>
      <c r="O22" s="17"/>
      <c r="P22" s="17"/>
      <c r="Q22" s="17"/>
      <c r="R22" s="17"/>
      <c r="S22" s="17"/>
      <c r="T22" s="17"/>
      <c r="U22" s="98"/>
      <c r="V22" s="17">
        <f t="shared" si="2"/>
        <v>10</v>
      </c>
      <c r="W22" s="17">
        <f t="shared" si="1"/>
        <v>10019.44</v>
      </c>
      <c r="X22" s="84"/>
      <c r="Y22" s="21"/>
    </row>
    <row r="23" spans="1:25" s="20" customFormat="1" x14ac:dyDescent="0.25">
      <c r="A23" s="16">
        <v>45611</v>
      </c>
      <c r="B23" s="17" t="s">
        <v>23</v>
      </c>
      <c r="C23" s="17">
        <v>150</v>
      </c>
      <c r="D23" s="17"/>
      <c r="E23" s="17"/>
      <c r="F23" s="17"/>
      <c r="G23" s="17"/>
      <c r="H23" s="17"/>
      <c r="I23" s="17">
        <f t="shared" si="0"/>
        <v>150</v>
      </c>
      <c r="J23" s="53"/>
      <c r="K23" s="17"/>
      <c r="L23" s="44"/>
      <c r="M23" s="17"/>
      <c r="N23" s="17"/>
      <c r="O23" s="17"/>
      <c r="P23" s="17"/>
      <c r="Q23" s="17"/>
      <c r="R23" s="17"/>
      <c r="S23" s="17"/>
      <c r="T23" s="17"/>
      <c r="U23" s="98"/>
      <c r="V23" s="17">
        <f t="shared" si="2"/>
        <v>0</v>
      </c>
      <c r="W23" s="17">
        <f t="shared" si="1"/>
        <v>10169.44</v>
      </c>
      <c r="X23" s="84"/>
      <c r="Y23" s="21"/>
    </row>
    <row r="24" spans="1:25" s="20" customFormat="1" ht="15" customHeight="1" x14ac:dyDescent="0.25">
      <c r="A24" s="16">
        <v>45611</v>
      </c>
      <c r="B24" s="17"/>
      <c r="C24" s="17"/>
      <c r="D24" s="17"/>
      <c r="E24" s="17"/>
      <c r="F24" s="17"/>
      <c r="G24" s="17"/>
      <c r="H24" s="17"/>
      <c r="I24" s="17">
        <f t="shared" si="0"/>
        <v>0</v>
      </c>
      <c r="J24" s="53"/>
      <c r="K24" s="23" t="s">
        <v>22</v>
      </c>
      <c r="L24" s="73"/>
      <c r="M24" s="17"/>
      <c r="N24" s="17"/>
      <c r="O24" s="17">
        <v>276.60000000000002</v>
      </c>
      <c r="P24" s="17"/>
      <c r="Q24" s="17"/>
      <c r="R24" s="17"/>
      <c r="S24" s="17"/>
      <c r="T24" s="17"/>
      <c r="U24" s="98"/>
      <c r="V24" s="17">
        <f t="shared" si="2"/>
        <v>276.60000000000002</v>
      </c>
      <c r="W24" s="17">
        <f t="shared" si="1"/>
        <v>9892.84</v>
      </c>
      <c r="X24" s="84"/>
      <c r="Y24" s="21"/>
    </row>
    <row r="25" spans="1:25" s="20" customFormat="1" x14ac:dyDescent="0.25">
      <c r="A25" s="16">
        <v>45617</v>
      </c>
      <c r="B25" s="17"/>
      <c r="C25" s="17"/>
      <c r="D25" s="17"/>
      <c r="E25" s="17"/>
      <c r="F25" s="17"/>
      <c r="G25" s="17"/>
      <c r="H25" s="17"/>
      <c r="I25" s="17">
        <f t="shared" si="0"/>
        <v>0</v>
      </c>
      <c r="J25" s="53"/>
      <c r="K25" s="17" t="s">
        <v>35</v>
      </c>
      <c r="L25" s="44"/>
      <c r="M25" s="17"/>
      <c r="N25" s="17"/>
      <c r="O25" s="17"/>
      <c r="P25" s="17">
        <v>751.41</v>
      </c>
      <c r="Q25" s="17"/>
      <c r="R25" s="17"/>
      <c r="S25" s="17"/>
      <c r="T25" s="17"/>
      <c r="U25" s="98"/>
      <c r="V25" s="17">
        <f t="shared" si="2"/>
        <v>751.41</v>
      </c>
      <c r="W25" s="17">
        <f t="shared" si="1"/>
        <v>9141.43</v>
      </c>
      <c r="X25" s="84"/>
      <c r="Y25" s="21"/>
    </row>
    <row r="26" spans="1:25" s="20" customFormat="1" x14ac:dyDescent="0.25">
      <c r="A26" s="16">
        <v>45621</v>
      </c>
      <c r="B26" s="17" t="s">
        <v>19</v>
      </c>
      <c r="C26" s="17">
        <v>25</v>
      </c>
      <c r="D26" s="17"/>
      <c r="E26" s="17"/>
      <c r="F26" s="17"/>
      <c r="G26" s="17"/>
      <c r="H26" s="17"/>
      <c r="I26" s="17">
        <f t="shared" si="0"/>
        <v>25</v>
      </c>
      <c r="J26" s="53"/>
      <c r="K26" s="17"/>
      <c r="L26" s="44"/>
      <c r="M26" s="17"/>
      <c r="N26" s="17"/>
      <c r="O26" s="17"/>
      <c r="P26" s="17"/>
      <c r="Q26" s="17"/>
      <c r="R26" s="17"/>
      <c r="S26" s="17"/>
      <c r="T26" s="17"/>
      <c r="U26" s="98"/>
      <c r="V26" s="17">
        <f t="shared" si="2"/>
        <v>0</v>
      </c>
      <c r="W26" s="17">
        <f t="shared" si="1"/>
        <v>9166.43</v>
      </c>
      <c r="X26" s="84"/>
      <c r="Y26" s="21"/>
    </row>
    <row r="27" spans="1:25" s="20" customFormat="1" x14ac:dyDescent="0.25">
      <c r="A27" s="16">
        <v>45623</v>
      </c>
      <c r="B27" s="17" t="s">
        <v>20</v>
      </c>
      <c r="C27" s="17">
        <v>30</v>
      </c>
      <c r="D27" s="17"/>
      <c r="E27" s="17"/>
      <c r="F27" s="17"/>
      <c r="G27" s="17"/>
      <c r="H27" s="17"/>
      <c r="I27" s="17">
        <f t="shared" si="0"/>
        <v>30</v>
      </c>
      <c r="J27" s="53"/>
      <c r="K27" s="17"/>
      <c r="L27" s="44"/>
      <c r="M27" s="17"/>
      <c r="N27" s="17"/>
      <c r="O27" s="17"/>
      <c r="P27" s="17"/>
      <c r="Q27" s="17"/>
      <c r="R27" s="17"/>
      <c r="S27" s="17"/>
      <c r="T27" s="17"/>
      <c r="U27" s="98"/>
      <c r="V27" s="17">
        <f t="shared" si="2"/>
        <v>0</v>
      </c>
      <c r="W27" s="17">
        <f t="shared" si="1"/>
        <v>9196.43</v>
      </c>
      <c r="X27" s="84"/>
      <c r="Y27" s="21" t="s">
        <v>37</v>
      </c>
    </row>
    <row r="28" spans="1:25" s="20" customFormat="1" x14ac:dyDescent="0.25">
      <c r="A28" s="16">
        <v>45624</v>
      </c>
      <c r="B28" s="17"/>
      <c r="C28" s="17"/>
      <c r="D28" s="17"/>
      <c r="E28" s="17"/>
      <c r="F28" s="17"/>
      <c r="G28" s="17"/>
      <c r="H28" s="17"/>
      <c r="I28" s="17">
        <f t="shared" si="0"/>
        <v>0</v>
      </c>
      <c r="J28" s="53"/>
      <c r="K28" s="17" t="s">
        <v>38</v>
      </c>
      <c r="L28" s="44"/>
      <c r="M28" s="17"/>
      <c r="N28" s="17"/>
      <c r="O28" s="17"/>
      <c r="P28" s="17"/>
      <c r="Q28" s="17"/>
      <c r="R28" s="17"/>
      <c r="S28" s="17"/>
      <c r="T28" s="17">
        <v>16.3</v>
      </c>
      <c r="U28" s="98"/>
      <c r="V28" s="17">
        <f t="shared" si="2"/>
        <v>16.3</v>
      </c>
      <c r="W28" s="17">
        <f t="shared" si="1"/>
        <v>9180.130000000001</v>
      </c>
      <c r="X28" s="85">
        <v>45646</v>
      </c>
      <c r="Y28" s="21"/>
    </row>
    <row r="29" spans="1:25" s="27" customFormat="1" ht="15" customHeight="1" x14ac:dyDescent="0.25">
      <c r="A29" s="24">
        <v>45628</v>
      </c>
      <c r="B29" s="30" t="s">
        <v>31</v>
      </c>
      <c r="C29" s="30">
        <v>80</v>
      </c>
      <c r="D29" s="30"/>
      <c r="E29" s="30"/>
      <c r="F29" s="30"/>
      <c r="G29" s="30"/>
      <c r="H29" s="30"/>
      <c r="I29" s="17">
        <f t="shared" si="0"/>
        <v>80</v>
      </c>
      <c r="J29" s="54"/>
      <c r="K29" s="67"/>
      <c r="L29" s="74"/>
      <c r="M29" s="30"/>
      <c r="N29" s="30"/>
      <c r="O29" s="30"/>
      <c r="P29" s="30"/>
      <c r="Q29" s="30"/>
      <c r="R29" s="30"/>
      <c r="S29" s="30"/>
      <c r="T29" s="30"/>
      <c r="U29" s="100"/>
      <c r="V29" s="17">
        <f t="shared" si="2"/>
        <v>0</v>
      </c>
      <c r="W29" s="17">
        <f t="shared" si="1"/>
        <v>9260.130000000001</v>
      </c>
      <c r="X29" s="84"/>
      <c r="Y29" s="31"/>
    </row>
    <row r="30" spans="1:25" s="27" customFormat="1" ht="15" customHeight="1" x14ac:dyDescent="0.25">
      <c r="A30" s="24">
        <v>45628</v>
      </c>
      <c r="B30" s="30"/>
      <c r="C30" s="30"/>
      <c r="D30" s="30"/>
      <c r="E30" s="30"/>
      <c r="F30" s="30"/>
      <c r="G30" s="30"/>
      <c r="H30" s="30"/>
      <c r="I30" s="17">
        <f t="shared" si="0"/>
        <v>0</v>
      </c>
      <c r="J30" s="54"/>
      <c r="K30" s="67" t="s">
        <v>39</v>
      </c>
      <c r="L30" s="74"/>
      <c r="M30" s="30"/>
      <c r="N30" s="30"/>
      <c r="O30" s="30"/>
      <c r="P30" s="30"/>
      <c r="Q30" s="30"/>
      <c r="R30" s="30">
        <v>420</v>
      </c>
      <c r="S30" s="30"/>
      <c r="T30" s="30"/>
      <c r="U30" s="100"/>
      <c r="V30" s="17">
        <f t="shared" si="2"/>
        <v>420</v>
      </c>
      <c r="W30" s="17">
        <f t="shared" si="1"/>
        <v>8840.130000000001</v>
      </c>
      <c r="X30" s="85">
        <v>45706</v>
      </c>
      <c r="Y30" s="31"/>
    </row>
    <row r="31" spans="1:25" s="20" customFormat="1" x14ac:dyDescent="0.25">
      <c r="A31" s="16">
        <v>45628</v>
      </c>
      <c r="B31" s="17"/>
      <c r="C31" s="17"/>
      <c r="D31" s="17"/>
      <c r="E31" s="17"/>
      <c r="F31" s="17"/>
      <c r="G31" s="17"/>
      <c r="H31" s="17"/>
      <c r="I31" s="17">
        <f t="shared" si="0"/>
        <v>0</v>
      </c>
      <c r="J31" s="53"/>
      <c r="K31" s="17" t="s">
        <v>35</v>
      </c>
      <c r="L31" s="44"/>
      <c r="M31" s="17">
        <v>164</v>
      </c>
      <c r="N31" s="17"/>
      <c r="O31" s="17"/>
      <c r="P31" s="17"/>
      <c r="Q31" s="17"/>
      <c r="R31" s="17"/>
      <c r="S31" s="17"/>
      <c r="T31" s="17"/>
      <c r="U31" s="98"/>
      <c r="V31" s="17">
        <f t="shared" si="2"/>
        <v>164</v>
      </c>
      <c r="W31" s="17">
        <f t="shared" si="1"/>
        <v>8676.130000000001</v>
      </c>
      <c r="X31" s="84"/>
    </row>
    <row r="32" spans="1:25" s="27" customFormat="1" x14ac:dyDescent="0.25">
      <c r="A32" s="24">
        <v>45631</v>
      </c>
      <c r="B32" s="30" t="s">
        <v>19</v>
      </c>
      <c r="C32" s="30">
        <v>1000</v>
      </c>
      <c r="D32" s="30"/>
      <c r="E32" s="30"/>
      <c r="F32" s="30"/>
      <c r="G32" s="30"/>
      <c r="H32" s="30"/>
      <c r="I32" s="17">
        <f t="shared" si="0"/>
        <v>1000</v>
      </c>
      <c r="J32" s="54"/>
      <c r="K32" s="67"/>
      <c r="L32" s="74"/>
      <c r="M32" s="30"/>
      <c r="N32" s="30"/>
      <c r="O32" s="30"/>
      <c r="P32" s="30"/>
      <c r="Q32" s="30"/>
      <c r="R32" s="30"/>
      <c r="S32" s="30"/>
      <c r="T32" s="30"/>
      <c r="U32" s="100"/>
      <c r="V32" s="17">
        <f t="shared" si="2"/>
        <v>0</v>
      </c>
      <c r="W32" s="30">
        <f t="shared" si="1"/>
        <v>9676.130000000001</v>
      </c>
      <c r="X32" s="84"/>
      <c r="Y32" s="32"/>
    </row>
    <row r="33" spans="1:25" s="20" customFormat="1" x14ac:dyDescent="0.25">
      <c r="A33" s="16">
        <v>45631</v>
      </c>
      <c r="B33" s="17" t="s">
        <v>19</v>
      </c>
      <c r="C33" s="17">
        <v>1000</v>
      </c>
      <c r="D33" s="17"/>
      <c r="E33" s="17"/>
      <c r="F33" s="17"/>
      <c r="G33" s="17"/>
      <c r="H33" s="17"/>
      <c r="I33" s="17">
        <f t="shared" si="0"/>
        <v>1000</v>
      </c>
      <c r="J33" s="53"/>
      <c r="K33" s="17"/>
      <c r="L33" s="44"/>
      <c r="M33" s="17"/>
      <c r="N33" s="17"/>
      <c r="O33" s="17"/>
      <c r="P33" s="17"/>
      <c r="Q33" s="17"/>
      <c r="R33" s="17"/>
      <c r="S33" s="17"/>
      <c r="T33" s="17"/>
      <c r="U33" s="98"/>
      <c r="V33" s="17">
        <f t="shared" si="2"/>
        <v>0</v>
      </c>
      <c r="W33" s="17">
        <f t="shared" si="1"/>
        <v>10676.130000000001</v>
      </c>
      <c r="X33" s="84"/>
      <c r="Y33" s="21"/>
    </row>
    <row r="34" spans="1:25" s="29" customFormat="1" x14ac:dyDescent="0.25">
      <c r="A34" s="16">
        <v>45642</v>
      </c>
      <c r="B34" s="25" t="s">
        <v>23</v>
      </c>
      <c r="C34" s="25">
        <v>150</v>
      </c>
      <c r="D34" s="25"/>
      <c r="E34" s="25"/>
      <c r="F34" s="25"/>
      <c r="G34" s="25"/>
      <c r="H34" s="25"/>
      <c r="I34" s="17">
        <f t="shared" si="0"/>
        <v>150</v>
      </c>
      <c r="J34" s="53"/>
      <c r="K34" s="25" t="s">
        <v>35</v>
      </c>
      <c r="L34" s="72"/>
      <c r="M34" s="25"/>
      <c r="N34" s="25">
        <v>10</v>
      </c>
      <c r="O34" s="25"/>
      <c r="P34" s="25"/>
      <c r="Q34" s="25"/>
      <c r="R34" s="25"/>
      <c r="S34" s="25"/>
      <c r="T34" s="17"/>
      <c r="U34" s="99"/>
      <c r="V34" s="17">
        <f t="shared" si="2"/>
        <v>10</v>
      </c>
      <c r="W34" s="17">
        <f t="shared" si="1"/>
        <v>10816.130000000001</v>
      </c>
      <c r="X34" s="84"/>
      <c r="Y34" s="28"/>
    </row>
    <row r="35" spans="1:25" s="29" customFormat="1" x14ac:dyDescent="0.25">
      <c r="A35" s="16">
        <v>45642</v>
      </c>
      <c r="B35" s="25" t="s">
        <v>21</v>
      </c>
      <c r="C35" s="25"/>
      <c r="D35" s="25">
        <v>185</v>
      </c>
      <c r="E35" s="25"/>
      <c r="F35" s="25"/>
      <c r="G35" s="25"/>
      <c r="H35" s="25"/>
      <c r="I35" s="17">
        <f t="shared" si="0"/>
        <v>185</v>
      </c>
      <c r="J35" s="53"/>
      <c r="K35" s="25"/>
      <c r="L35" s="72"/>
      <c r="M35" s="25"/>
      <c r="N35" s="25"/>
      <c r="O35" s="25"/>
      <c r="P35" s="25"/>
      <c r="Q35" s="25"/>
      <c r="R35" s="25"/>
      <c r="S35" s="25"/>
      <c r="T35" s="17"/>
      <c r="U35" s="99"/>
      <c r="V35" s="17">
        <f t="shared" si="2"/>
        <v>0</v>
      </c>
      <c r="W35" s="17">
        <f t="shared" si="1"/>
        <v>11001.130000000001</v>
      </c>
      <c r="X35" s="84"/>
      <c r="Y35" s="28"/>
    </row>
    <row r="36" spans="1:25" s="29" customFormat="1" x14ac:dyDescent="0.25">
      <c r="A36" s="16">
        <v>45642</v>
      </c>
      <c r="B36" s="25"/>
      <c r="C36" s="25"/>
      <c r="D36" s="25"/>
      <c r="E36" s="25"/>
      <c r="F36" s="25"/>
      <c r="G36" s="25"/>
      <c r="H36" s="25"/>
      <c r="I36" s="17">
        <f t="shared" si="0"/>
        <v>0</v>
      </c>
      <c r="J36" s="53"/>
      <c r="K36" s="25" t="s">
        <v>22</v>
      </c>
      <c r="L36" s="72"/>
      <c r="M36" s="25"/>
      <c r="N36" s="25"/>
      <c r="O36" s="25">
        <v>276.60000000000002</v>
      </c>
      <c r="P36" s="25"/>
      <c r="Q36" s="25"/>
      <c r="R36" s="25"/>
      <c r="S36" s="25"/>
      <c r="T36" s="17"/>
      <c r="U36" s="99"/>
      <c r="V36" s="17">
        <f t="shared" si="2"/>
        <v>276.60000000000002</v>
      </c>
      <c r="W36" s="17">
        <f t="shared" si="1"/>
        <v>10724.53</v>
      </c>
      <c r="X36" s="84"/>
      <c r="Y36" s="28"/>
    </row>
    <row r="37" spans="1:25" s="29" customFormat="1" x14ac:dyDescent="0.25">
      <c r="A37" s="16">
        <v>45653</v>
      </c>
      <c r="B37" s="25" t="s">
        <v>19</v>
      </c>
      <c r="C37" s="25">
        <v>25</v>
      </c>
      <c r="D37" s="25"/>
      <c r="E37" s="25"/>
      <c r="F37" s="25"/>
      <c r="G37" s="25"/>
      <c r="H37" s="25"/>
      <c r="I37" s="17">
        <f t="shared" si="0"/>
        <v>25</v>
      </c>
      <c r="J37" s="53"/>
      <c r="K37" s="25"/>
      <c r="L37" s="72"/>
      <c r="M37" s="25"/>
      <c r="N37" s="25"/>
      <c r="O37" s="25"/>
      <c r="P37" s="25"/>
      <c r="Q37" s="25"/>
      <c r="R37" s="25"/>
      <c r="S37" s="25"/>
      <c r="T37" s="17"/>
      <c r="U37" s="99"/>
      <c r="V37" s="17">
        <f t="shared" si="2"/>
        <v>0</v>
      </c>
      <c r="W37" s="17">
        <f t="shared" si="1"/>
        <v>10749.53</v>
      </c>
      <c r="X37" s="84"/>
      <c r="Y37" s="28"/>
    </row>
    <row r="38" spans="1:25" s="29" customFormat="1" x14ac:dyDescent="0.25">
      <c r="A38" s="16">
        <v>45653</v>
      </c>
      <c r="B38" s="25" t="s">
        <v>20</v>
      </c>
      <c r="C38" s="25">
        <v>30</v>
      </c>
      <c r="D38" s="25"/>
      <c r="E38" s="25"/>
      <c r="F38" s="25"/>
      <c r="G38" s="25"/>
      <c r="H38" s="25"/>
      <c r="I38" s="17">
        <f t="shared" si="0"/>
        <v>30</v>
      </c>
      <c r="J38" s="53"/>
      <c r="K38" s="25"/>
      <c r="L38" s="72"/>
      <c r="M38" s="25"/>
      <c r="N38" s="25"/>
      <c r="O38" s="25"/>
      <c r="P38" s="25"/>
      <c r="Q38" s="25"/>
      <c r="R38" s="25"/>
      <c r="S38" s="25"/>
      <c r="T38" s="17"/>
      <c r="U38" s="99"/>
      <c r="V38" s="17">
        <f t="shared" si="2"/>
        <v>0</v>
      </c>
      <c r="W38" s="17">
        <f t="shared" si="1"/>
        <v>10779.53</v>
      </c>
      <c r="X38" s="84"/>
      <c r="Y38" s="28"/>
    </row>
    <row r="39" spans="1:25" s="29" customFormat="1" x14ac:dyDescent="0.25">
      <c r="A39" s="16">
        <v>45656</v>
      </c>
      <c r="B39" s="25" t="s">
        <v>31</v>
      </c>
      <c r="C39" s="25">
        <v>80</v>
      </c>
      <c r="D39" s="25"/>
      <c r="E39" s="25"/>
      <c r="F39" s="25"/>
      <c r="G39" s="25"/>
      <c r="H39" s="25"/>
      <c r="I39" s="17">
        <f t="shared" ref="I39:I70" si="3">SUM(C39:G39)</f>
        <v>80</v>
      </c>
      <c r="J39" s="53"/>
      <c r="K39" s="25"/>
      <c r="L39" s="72"/>
      <c r="M39" s="25"/>
      <c r="N39" s="25"/>
      <c r="O39" s="25"/>
      <c r="P39" s="25"/>
      <c r="Q39" s="25"/>
      <c r="R39" s="25"/>
      <c r="S39" s="25"/>
      <c r="T39" s="17"/>
      <c r="U39" s="99"/>
      <c r="V39" s="17">
        <f t="shared" si="2"/>
        <v>0</v>
      </c>
      <c r="W39" s="17">
        <f t="shared" ref="W39:W70" si="4">W38+I39-V39</f>
        <v>10859.53</v>
      </c>
      <c r="X39" s="84"/>
      <c r="Y39" s="28"/>
    </row>
    <row r="40" spans="1:25" s="29" customFormat="1" x14ac:dyDescent="0.25">
      <c r="A40" s="16">
        <v>45659</v>
      </c>
      <c r="B40" s="25"/>
      <c r="C40" s="25"/>
      <c r="D40" s="25"/>
      <c r="E40" s="25"/>
      <c r="F40" s="25"/>
      <c r="G40" s="25"/>
      <c r="H40" s="25"/>
      <c r="I40" s="17">
        <f t="shared" si="3"/>
        <v>0</v>
      </c>
      <c r="J40" s="53"/>
      <c r="K40" s="25" t="s">
        <v>35</v>
      </c>
      <c r="L40" s="72"/>
      <c r="M40" s="25">
        <v>102</v>
      </c>
      <c r="N40" s="25"/>
      <c r="O40" s="25"/>
      <c r="P40" s="25"/>
      <c r="Q40" s="25"/>
      <c r="R40" s="25"/>
      <c r="S40" s="25"/>
      <c r="T40" s="17"/>
      <c r="U40" s="99"/>
      <c r="V40" s="17">
        <f t="shared" si="2"/>
        <v>102</v>
      </c>
      <c r="W40" s="17">
        <f t="shared" si="4"/>
        <v>10757.53</v>
      </c>
      <c r="X40" s="84"/>
      <c r="Y40" s="28"/>
    </row>
    <row r="41" spans="1:25" s="29" customFormat="1" x14ac:dyDescent="0.25">
      <c r="A41" s="16">
        <v>45670</v>
      </c>
      <c r="B41" s="25" t="s">
        <v>21</v>
      </c>
      <c r="C41" s="25"/>
      <c r="D41" s="25">
        <v>50</v>
      </c>
      <c r="E41" s="25"/>
      <c r="F41" s="25"/>
      <c r="G41" s="25"/>
      <c r="H41" s="25"/>
      <c r="I41" s="17">
        <f t="shared" si="3"/>
        <v>50</v>
      </c>
      <c r="J41" s="53"/>
      <c r="K41" s="25"/>
      <c r="L41" s="72"/>
      <c r="M41" s="25"/>
      <c r="N41" s="25"/>
      <c r="O41" s="25"/>
      <c r="P41" s="25"/>
      <c r="Q41" s="25"/>
      <c r="R41" s="25"/>
      <c r="S41" s="25"/>
      <c r="T41" s="25"/>
      <c r="U41" s="99"/>
      <c r="V41" s="17">
        <f t="shared" si="2"/>
        <v>0</v>
      </c>
      <c r="W41" s="17">
        <f t="shared" si="4"/>
        <v>10807.53</v>
      </c>
      <c r="X41" s="87"/>
      <c r="Y41" s="28"/>
    </row>
    <row r="42" spans="1:25" s="29" customFormat="1" x14ac:dyDescent="0.25">
      <c r="A42" s="16">
        <v>46004</v>
      </c>
      <c r="B42" s="25" t="s">
        <v>21</v>
      </c>
      <c r="C42" s="25"/>
      <c r="D42" s="25">
        <v>35</v>
      </c>
      <c r="E42" s="25"/>
      <c r="F42" s="25"/>
      <c r="G42" s="25"/>
      <c r="H42" s="25"/>
      <c r="I42" s="17">
        <f t="shared" si="3"/>
        <v>35</v>
      </c>
      <c r="J42" s="53"/>
      <c r="K42" s="25"/>
      <c r="L42" s="72"/>
      <c r="M42" s="25"/>
      <c r="N42" s="25"/>
      <c r="O42" s="25"/>
      <c r="P42" s="25"/>
      <c r="Q42" s="25"/>
      <c r="R42" s="25"/>
      <c r="S42" s="25"/>
      <c r="T42" s="25"/>
      <c r="U42" s="99"/>
      <c r="V42" s="17">
        <f t="shared" si="2"/>
        <v>0</v>
      </c>
      <c r="W42" s="17">
        <f t="shared" si="4"/>
        <v>10842.53</v>
      </c>
      <c r="X42" s="87"/>
      <c r="Y42" s="28"/>
    </row>
    <row r="43" spans="1:25" ht="15" customHeight="1" x14ac:dyDescent="0.25">
      <c r="A43" s="49">
        <v>46004</v>
      </c>
      <c r="I43" s="17">
        <f t="shared" si="3"/>
        <v>0</v>
      </c>
      <c r="J43" s="55"/>
      <c r="K43" s="4" t="s">
        <v>35</v>
      </c>
      <c r="N43" s="33">
        <v>10</v>
      </c>
      <c r="V43" s="17">
        <f t="shared" si="2"/>
        <v>10</v>
      </c>
      <c r="W43" s="17">
        <f t="shared" si="4"/>
        <v>10832.53</v>
      </c>
    </row>
    <row r="44" spans="1:25" x14ac:dyDescent="0.25">
      <c r="A44" s="49">
        <v>45672</v>
      </c>
      <c r="B44" s="33" t="s">
        <v>23</v>
      </c>
      <c r="C44" s="25">
        <v>150</v>
      </c>
      <c r="I44" s="17">
        <f t="shared" si="3"/>
        <v>150</v>
      </c>
      <c r="J44" s="57"/>
      <c r="V44" s="17">
        <f t="shared" si="2"/>
        <v>0</v>
      </c>
      <c r="W44" s="17">
        <f t="shared" si="4"/>
        <v>10982.53</v>
      </c>
    </row>
    <row r="45" spans="1:25" x14ac:dyDescent="0.25">
      <c r="A45" s="49">
        <v>45677</v>
      </c>
      <c r="B45" s="33" t="s">
        <v>19</v>
      </c>
      <c r="C45" s="25">
        <v>60</v>
      </c>
      <c r="I45" s="17">
        <f t="shared" si="3"/>
        <v>60</v>
      </c>
      <c r="J45" s="57"/>
      <c r="V45" s="17">
        <f t="shared" si="2"/>
        <v>0</v>
      </c>
      <c r="W45" s="17">
        <f t="shared" si="4"/>
        <v>11042.53</v>
      </c>
    </row>
    <row r="46" spans="1:25" x14ac:dyDescent="0.25">
      <c r="A46" s="49">
        <v>45679</v>
      </c>
      <c r="B46" s="33" t="s">
        <v>20</v>
      </c>
      <c r="C46" s="25">
        <v>30</v>
      </c>
      <c r="I46" s="17">
        <f t="shared" si="3"/>
        <v>30</v>
      </c>
      <c r="J46" s="57"/>
      <c r="V46" s="17">
        <f t="shared" si="2"/>
        <v>0</v>
      </c>
      <c r="W46" s="17">
        <f t="shared" si="4"/>
        <v>11072.53</v>
      </c>
    </row>
    <row r="47" spans="1:25" x14ac:dyDescent="0.25">
      <c r="A47" s="49">
        <v>45684</v>
      </c>
      <c r="B47" s="33" t="s">
        <v>19</v>
      </c>
      <c r="C47" s="25">
        <v>25</v>
      </c>
      <c r="I47" s="17">
        <f t="shared" si="3"/>
        <v>25</v>
      </c>
      <c r="J47" s="57"/>
      <c r="V47" s="17">
        <f t="shared" si="2"/>
        <v>0</v>
      </c>
      <c r="W47" s="17">
        <f t="shared" si="4"/>
        <v>11097.53</v>
      </c>
    </row>
    <row r="48" spans="1:25" x14ac:dyDescent="0.25">
      <c r="A48" s="49">
        <v>45687</v>
      </c>
      <c r="B48" s="33" t="s">
        <v>31</v>
      </c>
      <c r="C48" s="25">
        <v>80</v>
      </c>
      <c r="I48" s="17">
        <f t="shared" si="3"/>
        <v>80</v>
      </c>
      <c r="J48" s="57"/>
      <c r="V48" s="17">
        <f t="shared" si="2"/>
        <v>0</v>
      </c>
      <c r="W48" s="17">
        <f t="shared" si="4"/>
        <v>11177.53</v>
      </c>
    </row>
    <row r="49" spans="1:25" x14ac:dyDescent="0.25">
      <c r="A49" s="49">
        <v>45691</v>
      </c>
      <c r="I49" s="17">
        <f t="shared" si="3"/>
        <v>0</v>
      </c>
      <c r="J49" s="57"/>
      <c r="K49" s="3" t="s">
        <v>35</v>
      </c>
      <c r="M49" s="33">
        <v>102</v>
      </c>
      <c r="V49" s="17">
        <f t="shared" si="2"/>
        <v>102</v>
      </c>
      <c r="W49" s="17">
        <f t="shared" si="4"/>
        <v>11075.53</v>
      </c>
    </row>
    <row r="50" spans="1:25" x14ac:dyDescent="0.25">
      <c r="A50" s="49">
        <v>45699</v>
      </c>
      <c r="I50" s="17">
        <f t="shared" si="3"/>
        <v>0</v>
      </c>
      <c r="J50" s="57"/>
      <c r="K50" s="3" t="s">
        <v>35</v>
      </c>
      <c r="N50" s="33">
        <v>10</v>
      </c>
      <c r="V50" s="17">
        <f t="shared" si="2"/>
        <v>10</v>
      </c>
      <c r="W50" s="17">
        <f t="shared" si="4"/>
        <v>11065.53</v>
      </c>
    </row>
    <row r="51" spans="1:25" x14ac:dyDescent="0.25">
      <c r="A51" s="49">
        <v>45702</v>
      </c>
      <c r="B51" s="33" t="s">
        <v>41</v>
      </c>
      <c r="G51" s="33">
        <v>4000</v>
      </c>
      <c r="I51" s="17">
        <f t="shared" si="3"/>
        <v>4000</v>
      </c>
      <c r="J51" s="57"/>
      <c r="V51" s="17">
        <f t="shared" si="2"/>
        <v>0</v>
      </c>
      <c r="W51" s="17">
        <f t="shared" si="4"/>
        <v>15065.53</v>
      </c>
    </row>
    <row r="52" spans="1:25" x14ac:dyDescent="0.25">
      <c r="A52" s="49">
        <v>45705</v>
      </c>
      <c r="B52" s="33" t="s">
        <v>23</v>
      </c>
      <c r="C52" s="25">
        <v>150</v>
      </c>
      <c r="I52" s="17">
        <f t="shared" si="3"/>
        <v>150</v>
      </c>
      <c r="J52" s="57"/>
      <c r="V52" s="17">
        <f t="shared" si="2"/>
        <v>0</v>
      </c>
      <c r="W52" s="17">
        <f t="shared" si="4"/>
        <v>15215.53</v>
      </c>
    </row>
    <row r="53" spans="1:25" x14ac:dyDescent="0.25">
      <c r="A53" s="49">
        <v>45707</v>
      </c>
      <c r="B53" s="33" t="s">
        <v>20</v>
      </c>
      <c r="C53" s="25">
        <v>30</v>
      </c>
      <c r="I53" s="17">
        <f t="shared" si="3"/>
        <v>30</v>
      </c>
      <c r="J53" s="57"/>
      <c r="V53" s="17">
        <f t="shared" si="2"/>
        <v>0</v>
      </c>
      <c r="W53" s="17">
        <f t="shared" si="4"/>
        <v>15245.53</v>
      </c>
    </row>
    <row r="54" spans="1:25" x14ac:dyDescent="0.25">
      <c r="A54" s="49">
        <v>45709</v>
      </c>
      <c r="B54" s="33" t="s">
        <v>19</v>
      </c>
      <c r="C54" s="25">
        <v>60</v>
      </c>
      <c r="I54" s="17">
        <f t="shared" si="3"/>
        <v>60</v>
      </c>
      <c r="J54" s="57"/>
      <c r="V54" s="17">
        <f t="shared" si="2"/>
        <v>0</v>
      </c>
      <c r="W54" s="17">
        <f t="shared" si="4"/>
        <v>15305.53</v>
      </c>
    </row>
    <row r="55" spans="1:25" x14ac:dyDescent="0.25">
      <c r="A55" s="49">
        <v>45709</v>
      </c>
      <c r="B55" s="33" t="s">
        <v>41</v>
      </c>
      <c r="G55" s="33">
        <v>14.04</v>
      </c>
      <c r="I55" s="17">
        <f t="shared" si="3"/>
        <v>14.04</v>
      </c>
      <c r="J55" s="57"/>
      <c r="V55" s="17">
        <f t="shared" si="2"/>
        <v>0</v>
      </c>
      <c r="W55" s="17">
        <f t="shared" si="4"/>
        <v>15319.570000000002</v>
      </c>
    </row>
    <row r="56" spans="1:25" x14ac:dyDescent="0.25">
      <c r="A56" s="49">
        <v>45713</v>
      </c>
      <c r="B56" s="33" t="s">
        <v>19</v>
      </c>
      <c r="C56" s="25">
        <v>25</v>
      </c>
      <c r="I56" s="17">
        <f t="shared" si="3"/>
        <v>25</v>
      </c>
      <c r="J56" s="57"/>
      <c r="V56" s="17">
        <f t="shared" si="2"/>
        <v>0</v>
      </c>
      <c r="W56" s="17">
        <f t="shared" si="4"/>
        <v>15344.570000000002</v>
      </c>
    </row>
    <row r="57" spans="1:25" s="4" customFormat="1" x14ac:dyDescent="0.25">
      <c r="A57" s="49">
        <v>45716</v>
      </c>
      <c r="B57" s="33" t="s">
        <v>31</v>
      </c>
      <c r="C57" s="25">
        <v>80</v>
      </c>
      <c r="D57" s="33"/>
      <c r="E57" s="33"/>
      <c r="F57" s="33"/>
      <c r="G57" s="33"/>
      <c r="H57" s="33"/>
      <c r="I57" s="17">
        <f t="shared" si="3"/>
        <v>80</v>
      </c>
      <c r="J57" s="57"/>
      <c r="L57" s="45"/>
      <c r="M57" s="33"/>
      <c r="N57" s="33"/>
      <c r="O57" s="33"/>
      <c r="P57" s="33"/>
      <c r="Q57" s="33"/>
      <c r="R57" s="33"/>
      <c r="S57" s="33"/>
      <c r="T57" s="33"/>
      <c r="U57" s="101"/>
      <c r="V57" s="17">
        <f t="shared" si="2"/>
        <v>0</v>
      </c>
      <c r="W57" s="17">
        <f t="shared" si="4"/>
        <v>15424.570000000002</v>
      </c>
      <c r="X57" s="34"/>
      <c r="Y57" s="43" t="s">
        <v>37</v>
      </c>
    </row>
    <row r="58" spans="1:25" x14ac:dyDescent="0.25">
      <c r="A58" s="49">
        <v>45719</v>
      </c>
      <c r="B58" s="33" t="s">
        <v>19</v>
      </c>
      <c r="C58" s="25">
        <v>75</v>
      </c>
      <c r="I58" s="17">
        <f t="shared" si="3"/>
        <v>75</v>
      </c>
      <c r="J58" s="57"/>
      <c r="V58" s="17">
        <f t="shared" si="2"/>
        <v>0</v>
      </c>
      <c r="W58" s="17">
        <f t="shared" si="4"/>
        <v>15499.570000000002</v>
      </c>
    </row>
    <row r="59" spans="1:25" x14ac:dyDescent="0.25">
      <c r="A59" s="49">
        <v>45719</v>
      </c>
      <c r="I59" s="17">
        <f t="shared" si="3"/>
        <v>0</v>
      </c>
      <c r="J59" s="57"/>
      <c r="K59" s="3" t="s">
        <v>35</v>
      </c>
      <c r="M59" s="33">
        <v>102</v>
      </c>
      <c r="V59" s="17">
        <f t="shared" si="2"/>
        <v>102</v>
      </c>
      <c r="W59" s="17">
        <f t="shared" si="4"/>
        <v>15397.570000000002</v>
      </c>
    </row>
    <row r="60" spans="1:25" x14ac:dyDescent="0.25">
      <c r="A60" s="49">
        <v>45728</v>
      </c>
      <c r="I60" s="17">
        <f t="shared" si="3"/>
        <v>0</v>
      </c>
      <c r="J60" s="57"/>
      <c r="K60" s="3" t="s">
        <v>35</v>
      </c>
      <c r="N60" s="33">
        <v>10</v>
      </c>
      <c r="V60" s="17">
        <f t="shared" si="2"/>
        <v>10</v>
      </c>
      <c r="W60" s="17">
        <f t="shared" si="4"/>
        <v>15387.570000000002</v>
      </c>
    </row>
    <row r="61" spans="1:25" x14ac:dyDescent="0.25">
      <c r="A61" s="49">
        <v>45732</v>
      </c>
      <c r="I61" s="17">
        <f t="shared" si="3"/>
        <v>0</v>
      </c>
      <c r="J61" s="57"/>
      <c r="K61" s="3" t="s">
        <v>43</v>
      </c>
      <c r="L61" s="45">
        <v>1067</v>
      </c>
      <c r="R61" s="33">
        <v>420</v>
      </c>
      <c r="V61" s="17">
        <f t="shared" si="2"/>
        <v>420</v>
      </c>
      <c r="W61" s="17">
        <f t="shared" si="4"/>
        <v>14967.570000000002</v>
      </c>
      <c r="X61" s="90">
        <v>45744</v>
      </c>
    </row>
    <row r="62" spans="1:25" x14ac:dyDescent="0.25">
      <c r="A62" s="49">
        <v>45733</v>
      </c>
      <c r="B62" s="33" t="s">
        <v>23</v>
      </c>
      <c r="C62" s="25">
        <v>150</v>
      </c>
      <c r="I62" s="17">
        <f t="shared" si="3"/>
        <v>150</v>
      </c>
      <c r="J62" s="57"/>
      <c r="V62" s="17">
        <f t="shared" si="2"/>
        <v>0</v>
      </c>
      <c r="W62" s="17">
        <f t="shared" si="4"/>
        <v>15117.570000000002</v>
      </c>
    </row>
    <row r="63" spans="1:25" x14ac:dyDescent="0.25">
      <c r="A63" s="49">
        <v>45733</v>
      </c>
      <c r="I63" s="17">
        <f t="shared" si="3"/>
        <v>0</v>
      </c>
      <c r="J63" s="57"/>
      <c r="K63" s="3" t="s">
        <v>22</v>
      </c>
      <c r="O63" s="33">
        <v>332.1</v>
      </c>
      <c r="V63" s="17">
        <f t="shared" si="2"/>
        <v>332.1</v>
      </c>
      <c r="W63" s="17">
        <f t="shared" si="4"/>
        <v>14785.470000000001</v>
      </c>
    </row>
    <row r="64" spans="1:25" x14ac:dyDescent="0.25">
      <c r="A64" s="49">
        <v>45735</v>
      </c>
      <c r="B64" s="33" t="s">
        <v>20</v>
      </c>
      <c r="C64" s="25">
        <v>30</v>
      </c>
      <c r="I64" s="17">
        <f t="shared" si="3"/>
        <v>30</v>
      </c>
      <c r="J64" s="57"/>
      <c r="V64" s="17">
        <f t="shared" si="2"/>
        <v>0</v>
      </c>
      <c r="W64" s="17">
        <f t="shared" si="4"/>
        <v>14815.470000000001</v>
      </c>
    </row>
    <row r="65" spans="1:25" x14ac:dyDescent="0.25">
      <c r="A65" s="49">
        <v>45741</v>
      </c>
      <c r="B65" s="33" t="s">
        <v>19</v>
      </c>
      <c r="C65" s="25">
        <v>25</v>
      </c>
      <c r="I65" s="17">
        <f t="shared" si="3"/>
        <v>25</v>
      </c>
      <c r="J65" s="57"/>
      <c r="V65" s="17">
        <f t="shared" si="2"/>
        <v>0</v>
      </c>
      <c r="W65" s="17">
        <f t="shared" si="4"/>
        <v>14840.470000000001</v>
      </c>
    </row>
    <row r="66" spans="1:25" x14ac:dyDescent="0.25">
      <c r="A66" s="49">
        <v>45743</v>
      </c>
      <c r="B66" s="33" t="s">
        <v>42</v>
      </c>
      <c r="G66" s="33">
        <v>420</v>
      </c>
      <c r="I66" s="17">
        <f t="shared" si="3"/>
        <v>420</v>
      </c>
      <c r="J66" s="57"/>
      <c r="V66" s="17">
        <f t="shared" si="2"/>
        <v>0</v>
      </c>
      <c r="W66" s="17">
        <f t="shared" si="4"/>
        <v>15260.470000000001</v>
      </c>
    </row>
    <row r="67" spans="1:25" x14ac:dyDescent="0.25">
      <c r="A67" s="49">
        <v>45747</v>
      </c>
      <c r="B67" s="33" t="s">
        <v>31</v>
      </c>
      <c r="C67" s="25">
        <v>80</v>
      </c>
      <c r="I67" s="17">
        <f t="shared" si="3"/>
        <v>80</v>
      </c>
      <c r="J67" s="57"/>
      <c r="V67" s="17">
        <f t="shared" si="2"/>
        <v>0</v>
      </c>
      <c r="W67" s="17">
        <f t="shared" si="4"/>
        <v>15340.470000000001</v>
      </c>
    </row>
    <row r="68" spans="1:25" x14ac:dyDescent="0.25">
      <c r="A68" s="49">
        <v>45748</v>
      </c>
      <c r="I68" s="17">
        <f t="shared" si="3"/>
        <v>0</v>
      </c>
      <c r="J68" s="57"/>
      <c r="K68" s="3" t="s">
        <v>35</v>
      </c>
      <c r="M68" s="33">
        <v>102</v>
      </c>
      <c r="V68" s="17">
        <f t="shared" si="2"/>
        <v>102</v>
      </c>
      <c r="W68" s="17">
        <f t="shared" si="4"/>
        <v>15238.470000000001</v>
      </c>
    </row>
    <row r="69" spans="1:25" x14ac:dyDescent="0.25">
      <c r="A69" s="49">
        <v>45749</v>
      </c>
      <c r="B69" s="33" t="s">
        <v>30</v>
      </c>
      <c r="E69" s="33">
        <v>500</v>
      </c>
      <c r="I69" s="17">
        <f t="shared" si="3"/>
        <v>500</v>
      </c>
      <c r="J69" s="57"/>
      <c r="V69" s="17">
        <f t="shared" si="2"/>
        <v>0</v>
      </c>
      <c r="W69" s="17">
        <f t="shared" si="4"/>
        <v>15738.470000000001</v>
      </c>
    </row>
    <row r="70" spans="1:25" x14ac:dyDescent="0.25">
      <c r="A70" s="49">
        <v>45751</v>
      </c>
      <c r="I70" s="17">
        <f t="shared" si="3"/>
        <v>0</v>
      </c>
      <c r="J70" s="57"/>
      <c r="K70" s="3" t="s">
        <v>44</v>
      </c>
      <c r="Q70" s="33">
        <v>34.950000000000003</v>
      </c>
      <c r="V70" s="17">
        <f t="shared" si="2"/>
        <v>34.950000000000003</v>
      </c>
      <c r="W70" s="17">
        <f t="shared" si="4"/>
        <v>15703.52</v>
      </c>
      <c r="X70" s="90">
        <v>45763</v>
      </c>
    </row>
    <row r="71" spans="1:25" x14ac:dyDescent="0.25">
      <c r="A71" s="49">
        <v>45754</v>
      </c>
      <c r="B71" s="33" t="s">
        <v>21</v>
      </c>
      <c r="D71" s="33">
        <v>1275</v>
      </c>
      <c r="I71" s="17">
        <f t="shared" ref="I71:I97" si="5">SUM(C71:G71)</f>
        <v>1275</v>
      </c>
      <c r="J71" s="57"/>
      <c r="V71" s="17">
        <f t="shared" si="2"/>
        <v>0</v>
      </c>
      <c r="W71" s="17">
        <f t="shared" ref="W71:W87" si="6">W70+I71-V71</f>
        <v>16978.52</v>
      </c>
    </row>
    <row r="72" spans="1:25" x14ac:dyDescent="0.25">
      <c r="A72" s="49">
        <v>45761</v>
      </c>
      <c r="I72" s="17">
        <f t="shared" si="5"/>
        <v>0</v>
      </c>
      <c r="J72" s="57"/>
      <c r="K72" s="3" t="s">
        <v>35</v>
      </c>
      <c r="N72" s="33">
        <v>10</v>
      </c>
      <c r="V72" s="17">
        <f t="shared" si="2"/>
        <v>10</v>
      </c>
      <c r="W72" s="17">
        <f t="shared" si="6"/>
        <v>16968.52</v>
      </c>
    </row>
    <row r="73" spans="1:25" x14ac:dyDescent="0.25">
      <c r="A73" s="49">
        <v>45762</v>
      </c>
      <c r="B73" s="33" t="s">
        <v>23</v>
      </c>
      <c r="C73" s="25">
        <v>150</v>
      </c>
      <c r="I73" s="17">
        <f t="shared" si="5"/>
        <v>150</v>
      </c>
      <c r="J73" s="57"/>
      <c r="V73" s="17">
        <f t="shared" ref="V73:V103" si="7">SUM(M73:T73)</f>
        <v>0</v>
      </c>
      <c r="W73" s="17">
        <f t="shared" si="6"/>
        <v>17118.52</v>
      </c>
    </row>
    <row r="74" spans="1:25" x14ac:dyDescent="0.25">
      <c r="A74" s="49">
        <v>45762</v>
      </c>
      <c r="I74" s="17">
        <f t="shared" si="5"/>
        <v>0</v>
      </c>
      <c r="J74" s="57"/>
      <c r="K74" s="3" t="s">
        <v>22</v>
      </c>
      <c r="O74" s="33">
        <v>332.1</v>
      </c>
      <c r="V74" s="17">
        <f t="shared" si="7"/>
        <v>332.1</v>
      </c>
      <c r="W74" s="17">
        <f t="shared" si="6"/>
        <v>16786.420000000002</v>
      </c>
    </row>
    <row r="75" spans="1:25" x14ac:dyDescent="0.25">
      <c r="A75" s="49">
        <v>45763</v>
      </c>
      <c r="B75" s="33" t="s">
        <v>20</v>
      </c>
      <c r="C75" s="25">
        <v>30</v>
      </c>
      <c r="I75" s="17">
        <f t="shared" si="5"/>
        <v>30</v>
      </c>
      <c r="J75" s="57"/>
      <c r="V75" s="17">
        <f t="shared" si="7"/>
        <v>0</v>
      </c>
      <c r="W75" s="17">
        <f t="shared" si="6"/>
        <v>16816.420000000002</v>
      </c>
    </row>
    <row r="76" spans="1:25" x14ac:dyDescent="0.25">
      <c r="A76" s="49">
        <v>45767</v>
      </c>
      <c r="I76" s="17">
        <f t="shared" si="5"/>
        <v>0</v>
      </c>
      <c r="J76" s="57"/>
      <c r="K76" s="33" t="s">
        <v>45</v>
      </c>
      <c r="T76" s="33">
        <v>42</v>
      </c>
      <c r="V76" s="17">
        <f t="shared" si="7"/>
        <v>42</v>
      </c>
      <c r="W76" s="17">
        <f t="shared" si="6"/>
        <v>16774.420000000002</v>
      </c>
      <c r="X76" s="90">
        <v>45770</v>
      </c>
    </row>
    <row r="77" spans="1:25" x14ac:dyDescent="0.25">
      <c r="A77" s="49">
        <v>45772</v>
      </c>
      <c r="B77" s="33" t="s">
        <v>19</v>
      </c>
      <c r="C77" s="25">
        <v>25</v>
      </c>
      <c r="I77" s="17">
        <f t="shared" si="5"/>
        <v>25</v>
      </c>
      <c r="J77" s="57"/>
      <c r="V77" s="17">
        <f t="shared" si="7"/>
        <v>0</v>
      </c>
      <c r="W77" s="17">
        <f t="shared" si="6"/>
        <v>16799.420000000002</v>
      </c>
    </row>
    <row r="78" spans="1:25" x14ac:dyDescent="0.25">
      <c r="A78" s="49">
        <v>45775</v>
      </c>
      <c r="B78" s="33" t="s">
        <v>19</v>
      </c>
      <c r="C78" s="25">
        <v>60</v>
      </c>
      <c r="I78" s="17">
        <f t="shared" si="5"/>
        <v>60</v>
      </c>
      <c r="J78" s="57"/>
      <c r="V78" s="17">
        <f t="shared" si="7"/>
        <v>0</v>
      </c>
      <c r="W78" s="17">
        <f t="shared" si="6"/>
        <v>16859.420000000002</v>
      </c>
    </row>
    <row r="79" spans="1:25" x14ac:dyDescent="0.25">
      <c r="A79" s="49">
        <v>45775</v>
      </c>
      <c r="B79" s="33" t="s">
        <v>21</v>
      </c>
      <c r="D79" s="33">
        <v>145</v>
      </c>
      <c r="I79" s="17">
        <f t="shared" si="5"/>
        <v>145</v>
      </c>
      <c r="J79" s="57"/>
      <c r="V79" s="17">
        <f t="shared" si="7"/>
        <v>0</v>
      </c>
      <c r="W79" s="17">
        <f t="shared" si="6"/>
        <v>17004.420000000002</v>
      </c>
    </row>
    <row r="80" spans="1:25" x14ac:dyDescent="0.25">
      <c r="A80" s="49">
        <v>45777</v>
      </c>
      <c r="B80" s="33" t="s">
        <v>31</v>
      </c>
      <c r="C80" s="25">
        <v>80</v>
      </c>
      <c r="I80" s="17">
        <f t="shared" si="5"/>
        <v>80</v>
      </c>
      <c r="J80" s="57"/>
      <c r="V80" s="17">
        <f t="shared" si="7"/>
        <v>0</v>
      </c>
      <c r="W80" s="17">
        <f t="shared" si="6"/>
        <v>17084.420000000002</v>
      </c>
      <c r="Y80" s="5" t="s">
        <v>46</v>
      </c>
    </row>
    <row r="81" spans="1:25" x14ac:dyDescent="0.25">
      <c r="A81" s="49">
        <v>45778</v>
      </c>
      <c r="I81" s="17">
        <f t="shared" si="5"/>
        <v>0</v>
      </c>
      <c r="J81" s="57"/>
      <c r="K81" s="3" t="s">
        <v>35</v>
      </c>
      <c r="M81" s="33">
        <v>102</v>
      </c>
      <c r="V81" s="17">
        <f t="shared" si="7"/>
        <v>102</v>
      </c>
      <c r="W81" s="17">
        <f t="shared" si="6"/>
        <v>16982.420000000002</v>
      </c>
    </row>
    <row r="82" spans="1:25" x14ac:dyDescent="0.25">
      <c r="A82" s="49">
        <v>45789</v>
      </c>
      <c r="I82" s="17">
        <f t="shared" si="5"/>
        <v>0</v>
      </c>
      <c r="J82" s="57"/>
      <c r="K82" s="3" t="s">
        <v>35</v>
      </c>
      <c r="N82" s="33">
        <v>10</v>
      </c>
      <c r="V82" s="17">
        <f t="shared" si="7"/>
        <v>10</v>
      </c>
      <c r="W82" s="17">
        <f t="shared" si="6"/>
        <v>16972.420000000002</v>
      </c>
    </row>
    <row r="83" spans="1:25" x14ac:dyDescent="0.25">
      <c r="A83" s="49">
        <v>45791</v>
      </c>
      <c r="B83" s="33" t="s">
        <v>20</v>
      </c>
      <c r="C83" s="25">
        <v>30</v>
      </c>
      <c r="I83" s="17">
        <f t="shared" si="5"/>
        <v>30</v>
      </c>
      <c r="J83" s="57"/>
      <c r="V83" s="17">
        <f t="shared" si="7"/>
        <v>0</v>
      </c>
      <c r="W83" s="17">
        <f t="shared" si="6"/>
        <v>17002.420000000002</v>
      </c>
    </row>
    <row r="84" spans="1:25" x14ac:dyDescent="0.25">
      <c r="A84" s="49">
        <v>45792</v>
      </c>
      <c r="B84" s="33" t="s">
        <v>23</v>
      </c>
      <c r="C84" s="25">
        <v>150</v>
      </c>
      <c r="I84" s="17">
        <f t="shared" si="5"/>
        <v>150</v>
      </c>
      <c r="J84" s="57"/>
      <c r="V84" s="17">
        <f t="shared" si="7"/>
        <v>0</v>
      </c>
      <c r="W84" s="17">
        <f t="shared" si="6"/>
        <v>17152.420000000002</v>
      </c>
    </row>
    <row r="85" spans="1:25" x14ac:dyDescent="0.25">
      <c r="A85" s="49">
        <v>45792</v>
      </c>
      <c r="I85" s="17">
        <f t="shared" si="5"/>
        <v>0</v>
      </c>
      <c r="J85" s="57"/>
      <c r="K85" s="3" t="s">
        <v>22</v>
      </c>
      <c r="O85" s="33">
        <v>332.1</v>
      </c>
      <c r="V85" s="17">
        <f t="shared" si="7"/>
        <v>332.1</v>
      </c>
      <c r="W85" s="17">
        <f t="shared" si="6"/>
        <v>16820.320000000003</v>
      </c>
    </row>
    <row r="86" spans="1:25" x14ac:dyDescent="0.25">
      <c r="A86" s="49">
        <v>45804</v>
      </c>
      <c r="B86" s="33" t="s">
        <v>19</v>
      </c>
      <c r="C86" s="25">
        <v>25</v>
      </c>
      <c r="I86" s="17">
        <f t="shared" si="5"/>
        <v>25</v>
      </c>
      <c r="J86" s="57"/>
      <c r="V86" s="17">
        <f t="shared" si="7"/>
        <v>0</v>
      </c>
      <c r="W86" s="17">
        <f t="shared" si="6"/>
        <v>16845.320000000003</v>
      </c>
    </row>
    <row r="87" spans="1:25" x14ac:dyDescent="0.25">
      <c r="A87" s="49">
        <v>45805</v>
      </c>
      <c r="B87" s="33" t="s">
        <v>19</v>
      </c>
      <c r="C87" s="25">
        <v>60</v>
      </c>
      <c r="I87" s="17">
        <f t="shared" si="5"/>
        <v>60</v>
      </c>
      <c r="J87" s="57"/>
      <c r="V87" s="17">
        <f t="shared" si="7"/>
        <v>0</v>
      </c>
      <c r="W87" s="17">
        <f t="shared" si="6"/>
        <v>16905.320000000003</v>
      </c>
    </row>
    <row r="88" spans="1:25" x14ac:dyDescent="0.25">
      <c r="A88" s="49">
        <v>45807</v>
      </c>
      <c r="B88" s="33" t="s">
        <v>31</v>
      </c>
      <c r="C88" s="25">
        <v>80</v>
      </c>
      <c r="I88" s="17">
        <f t="shared" si="5"/>
        <v>80</v>
      </c>
      <c r="J88" s="57"/>
      <c r="V88" s="17">
        <f t="shared" si="7"/>
        <v>0</v>
      </c>
      <c r="W88" s="17">
        <v>16985.32</v>
      </c>
    </row>
    <row r="89" spans="1:25" x14ac:dyDescent="0.25">
      <c r="A89" s="49">
        <v>45810</v>
      </c>
      <c r="B89" s="33" t="s">
        <v>47</v>
      </c>
      <c r="C89" s="25">
        <v>75</v>
      </c>
      <c r="I89" s="17">
        <f t="shared" si="5"/>
        <v>75</v>
      </c>
      <c r="J89" s="57"/>
      <c r="V89" s="17">
        <f t="shared" si="7"/>
        <v>0</v>
      </c>
      <c r="W89" s="17">
        <f t="shared" ref="W89:W112" si="8">W88+I89-V89</f>
        <v>17060.32</v>
      </c>
    </row>
    <row r="90" spans="1:25" x14ac:dyDescent="0.25">
      <c r="A90" s="49">
        <v>45810</v>
      </c>
      <c r="I90" s="17">
        <f t="shared" si="5"/>
        <v>0</v>
      </c>
      <c r="J90" s="57"/>
      <c r="K90" s="3" t="s">
        <v>35</v>
      </c>
      <c r="M90" s="33">
        <v>102</v>
      </c>
      <c r="V90" s="17">
        <f t="shared" si="7"/>
        <v>102</v>
      </c>
      <c r="W90" s="17">
        <f t="shared" si="8"/>
        <v>16958.32</v>
      </c>
    </row>
    <row r="91" spans="1:25" x14ac:dyDescent="0.25">
      <c r="A91" s="49">
        <v>45819</v>
      </c>
      <c r="B91" s="33" t="s">
        <v>20</v>
      </c>
      <c r="C91" s="25">
        <v>30</v>
      </c>
      <c r="I91" s="17">
        <f t="shared" si="5"/>
        <v>30</v>
      </c>
      <c r="J91" s="57"/>
      <c r="V91" s="17">
        <f t="shared" si="7"/>
        <v>0</v>
      </c>
      <c r="W91" s="17">
        <f t="shared" si="8"/>
        <v>16988.32</v>
      </c>
    </row>
    <row r="92" spans="1:25" x14ac:dyDescent="0.25">
      <c r="A92" s="49">
        <v>45819</v>
      </c>
      <c r="I92" s="17">
        <f t="shared" si="5"/>
        <v>0</v>
      </c>
      <c r="J92" s="57"/>
      <c r="K92" s="3" t="s">
        <v>35</v>
      </c>
      <c r="N92" s="33">
        <v>10</v>
      </c>
      <c r="V92" s="17">
        <f t="shared" si="7"/>
        <v>10</v>
      </c>
      <c r="W92" s="17">
        <f t="shared" si="8"/>
        <v>16978.32</v>
      </c>
    </row>
    <row r="93" spans="1:25" x14ac:dyDescent="0.25">
      <c r="A93" s="49">
        <v>45824</v>
      </c>
      <c r="B93" s="33" t="s">
        <v>23</v>
      </c>
      <c r="C93" s="25">
        <v>150</v>
      </c>
      <c r="I93" s="17">
        <f t="shared" si="5"/>
        <v>150</v>
      </c>
      <c r="J93" s="57"/>
      <c r="V93" s="17">
        <f t="shared" si="7"/>
        <v>0</v>
      </c>
      <c r="W93" s="17">
        <f t="shared" si="8"/>
        <v>17128.32</v>
      </c>
    </row>
    <row r="94" spans="1:25" x14ac:dyDescent="0.25">
      <c r="A94" s="49">
        <v>45824</v>
      </c>
      <c r="I94" s="17">
        <f t="shared" si="5"/>
        <v>0</v>
      </c>
      <c r="J94" s="57"/>
      <c r="K94" s="3" t="s">
        <v>35</v>
      </c>
      <c r="O94" s="33">
        <v>332.1</v>
      </c>
      <c r="V94" s="17">
        <f t="shared" si="7"/>
        <v>332.1</v>
      </c>
      <c r="W94" s="17">
        <f t="shared" si="8"/>
        <v>16796.22</v>
      </c>
    </row>
    <row r="95" spans="1:25" x14ac:dyDescent="0.25">
      <c r="A95" s="49">
        <v>45833</v>
      </c>
      <c r="B95" s="33" t="s">
        <v>47</v>
      </c>
      <c r="C95" s="25">
        <v>25</v>
      </c>
      <c r="I95" s="17">
        <f t="shared" si="5"/>
        <v>25</v>
      </c>
      <c r="J95" s="57"/>
      <c r="V95" s="17">
        <f t="shared" si="7"/>
        <v>0</v>
      </c>
      <c r="W95" s="17">
        <f t="shared" si="8"/>
        <v>16821.22</v>
      </c>
    </row>
    <row r="96" spans="1:25" x14ac:dyDescent="0.25">
      <c r="A96" s="49">
        <v>45838</v>
      </c>
      <c r="B96" s="33" t="s">
        <v>31</v>
      </c>
      <c r="C96" s="25">
        <v>80</v>
      </c>
      <c r="I96" s="17">
        <f t="shared" si="5"/>
        <v>80</v>
      </c>
      <c r="J96" s="57"/>
      <c r="V96" s="17">
        <f t="shared" si="7"/>
        <v>0</v>
      </c>
      <c r="W96" s="17">
        <f t="shared" si="8"/>
        <v>16901.22</v>
      </c>
      <c r="Y96" s="5" t="s">
        <v>37</v>
      </c>
    </row>
    <row r="97" spans="1:25" x14ac:dyDescent="0.25">
      <c r="A97" s="49">
        <v>45839</v>
      </c>
      <c r="I97" s="17">
        <f t="shared" si="5"/>
        <v>0</v>
      </c>
      <c r="J97" s="57"/>
      <c r="K97" s="3" t="s">
        <v>48</v>
      </c>
      <c r="M97" s="33">
        <v>102</v>
      </c>
      <c r="V97" s="17">
        <f t="shared" si="7"/>
        <v>102</v>
      </c>
      <c r="W97" s="17">
        <f t="shared" si="8"/>
        <v>16799.22</v>
      </c>
    </row>
    <row r="98" spans="1:25" x14ac:dyDescent="0.25">
      <c r="A98" s="49">
        <v>45840</v>
      </c>
      <c r="B98" s="33" t="s">
        <v>49</v>
      </c>
      <c r="F98" s="33">
        <v>1717.66</v>
      </c>
      <c r="I98" s="17">
        <f>SUM(C98:F98)</f>
        <v>1717.66</v>
      </c>
      <c r="J98" s="57"/>
      <c r="V98" s="17">
        <f t="shared" si="7"/>
        <v>0</v>
      </c>
      <c r="W98" s="17">
        <f t="shared" si="8"/>
        <v>18516.88</v>
      </c>
    </row>
    <row r="99" spans="1:25" x14ac:dyDescent="0.25">
      <c r="A99" s="49">
        <v>45841</v>
      </c>
      <c r="B99" s="33" t="s">
        <v>47</v>
      </c>
      <c r="C99" s="25">
        <v>60</v>
      </c>
      <c r="I99" s="17">
        <f t="shared" ref="I99:I112" si="9">SUM(C99:G99)</f>
        <v>60</v>
      </c>
      <c r="J99" s="57"/>
      <c r="V99" s="17">
        <f t="shared" si="7"/>
        <v>0</v>
      </c>
      <c r="W99" s="17">
        <f t="shared" si="8"/>
        <v>18576.88</v>
      </c>
    </row>
    <row r="100" spans="1:25" x14ac:dyDescent="0.25">
      <c r="A100" s="49">
        <v>45847</v>
      </c>
      <c r="B100" s="33" t="s">
        <v>20</v>
      </c>
      <c r="C100" s="25">
        <v>30</v>
      </c>
      <c r="I100" s="17">
        <f t="shared" si="9"/>
        <v>30</v>
      </c>
      <c r="J100" s="57"/>
      <c r="V100" s="17">
        <f t="shared" si="7"/>
        <v>0</v>
      </c>
      <c r="W100" s="17">
        <f t="shared" si="8"/>
        <v>18606.88</v>
      </c>
    </row>
    <row r="101" spans="1:25" x14ac:dyDescent="0.25">
      <c r="A101" s="49">
        <v>45849</v>
      </c>
      <c r="B101" s="91"/>
      <c r="I101" s="17">
        <f t="shared" si="9"/>
        <v>0</v>
      </c>
      <c r="J101" s="57"/>
      <c r="K101" s="3" t="s">
        <v>35</v>
      </c>
      <c r="N101" s="33">
        <v>10</v>
      </c>
      <c r="V101" s="17">
        <f t="shared" si="7"/>
        <v>10</v>
      </c>
      <c r="W101" s="17">
        <f t="shared" si="8"/>
        <v>18596.88</v>
      </c>
    </row>
    <row r="102" spans="1:25" x14ac:dyDescent="0.25">
      <c r="A102" s="49">
        <v>45853</v>
      </c>
      <c r="B102" s="33" t="s">
        <v>23</v>
      </c>
      <c r="C102" s="25">
        <v>150</v>
      </c>
      <c r="I102" s="17">
        <f t="shared" si="9"/>
        <v>150</v>
      </c>
      <c r="J102" s="57"/>
      <c r="V102" s="17">
        <f t="shared" si="7"/>
        <v>0</v>
      </c>
      <c r="W102" s="17">
        <f t="shared" si="8"/>
        <v>18746.88</v>
      </c>
    </row>
    <row r="103" spans="1:25" x14ac:dyDescent="0.25">
      <c r="A103" s="49">
        <v>45853</v>
      </c>
      <c r="I103" s="17">
        <f t="shared" si="9"/>
        <v>0</v>
      </c>
      <c r="J103" s="57"/>
      <c r="K103" s="3" t="s">
        <v>22</v>
      </c>
      <c r="O103" s="33">
        <v>332.1</v>
      </c>
      <c r="V103" s="17">
        <f t="shared" si="7"/>
        <v>332.1</v>
      </c>
      <c r="W103" s="17">
        <f t="shared" si="8"/>
        <v>18414.780000000002</v>
      </c>
    </row>
    <row r="104" spans="1:25" x14ac:dyDescent="0.25">
      <c r="A104" s="49">
        <v>45854</v>
      </c>
      <c r="B104" s="33" t="s">
        <v>50</v>
      </c>
      <c r="G104" s="33">
        <v>600</v>
      </c>
      <c r="I104" s="17">
        <f t="shared" si="9"/>
        <v>600</v>
      </c>
      <c r="J104" s="57"/>
      <c r="V104" s="17">
        <f t="shared" ref="V104:V112" si="10">SUM(M104:U104)</f>
        <v>0</v>
      </c>
      <c r="W104" s="17">
        <f t="shared" si="8"/>
        <v>19014.780000000002</v>
      </c>
    </row>
    <row r="105" spans="1:25" x14ac:dyDescent="0.25">
      <c r="A105" s="49">
        <v>45863</v>
      </c>
      <c r="B105" s="33" t="s">
        <v>47</v>
      </c>
      <c r="C105" s="25">
        <v>25</v>
      </c>
      <c r="I105" s="17">
        <f t="shared" si="9"/>
        <v>25</v>
      </c>
      <c r="J105" s="57"/>
      <c r="V105" s="17">
        <f t="shared" si="10"/>
        <v>0</v>
      </c>
      <c r="W105" s="17">
        <f t="shared" si="8"/>
        <v>19039.780000000002</v>
      </c>
    </row>
    <row r="106" spans="1:25" x14ac:dyDescent="0.25">
      <c r="A106" s="49">
        <v>45868</v>
      </c>
      <c r="B106" s="33" t="s">
        <v>31</v>
      </c>
      <c r="C106" s="25">
        <v>80</v>
      </c>
      <c r="I106" s="17">
        <f t="shared" si="9"/>
        <v>80</v>
      </c>
      <c r="J106" s="57"/>
      <c r="V106" s="17">
        <f t="shared" si="10"/>
        <v>0</v>
      </c>
      <c r="W106" s="17">
        <f t="shared" si="8"/>
        <v>19119.780000000002</v>
      </c>
      <c r="Y106" s="5" t="s">
        <v>37</v>
      </c>
    </row>
    <row r="107" spans="1:25" x14ac:dyDescent="0.25">
      <c r="A107" s="49">
        <v>45870</v>
      </c>
      <c r="I107" s="17">
        <f t="shared" si="9"/>
        <v>0</v>
      </c>
      <c r="J107" s="57"/>
      <c r="K107" s="3" t="s">
        <v>35</v>
      </c>
      <c r="M107" s="33">
        <v>102</v>
      </c>
      <c r="V107" s="17">
        <f t="shared" si="10"/>
        <v>102</v>
      </c>
      <c r="W107" s="17">
        <f t="shared" si="8"/>
        <v>19017.780000000002</v>
      </c>
    </row>
    <row r="108" spans="1:25" x14ac:dyDescent="0.25">
      <c r="A108" s="49">
        <v>45875</v>
      </c>
      <c r="B108" s="33" t="s">
        <v>20</v>
      </c>
      <c r="C108" s="25">
        <v>30</v>
      </c>
      <c r="I108" s="17">
        <f t="shared" si="9"/>
        <v>30</v>
      </c>
      <c r="J108" s="57"/>
      <c r="V108" s="17">
        <f t="shared" si="10"/>
        <v>0</v>
      </c>
      <c r="W108" s="17">
        <f t="shared" si="8"/>
        <v>19047.780000000002</v>
      </c>
    </row>
    <row r="109" spans="1:25" x14ac:dyDescent="0.25">
      <c r="A109" s="49">
        <v>45881</v>
      </c>
      <c r="I109" s="17">
        <f t="shared" si="9"/>
        <v>0</v>
      </c>
      <c r="J109" s="57"/>
      <c r="K109" s="3" t="s">
        <v>35</v>
      </c>
      <c r="N109" s="33">
        <v>10</v>
      </c>
      <c r="V109" s="17">
        <f t="shared" si="10"/>
        <v>10</v>
      </c>
      <c r="W109" s="17">
        <f t="shared" si="8"/>
        <v>19037.780000000002</v>
      </c>
    </row>
    <row r="110" spans="1:25" x14ac:dyDescent="0.25">
      <c r="A110" s="49">
        <v>45884</v>
      </c>
      <c r="B110" s="33" t="s">
        <v>23</v>
      </c>
      <c r="C110" s="25">
        <v>150</v>
      </c>
      <c r="I110" s="17">
        <f t="shared" si="9"/>
        <v>150</v>
      </c>
      <c r="J110" s="57"/>
      <c r="V110" s="17">
        <f t="shared" si="10"/>
        <v>0</v>
      </c>
      <c r="W110" s="17">
        <f t="shared" si="8"/>
        <v>19187.780000000002</v>
      </c>
    </row>
    <row r="111" spans="1:25" x14ac:dyDescent="0.25">
      <c r="A111" s="49">
        <v>45884</v>
      </c>
      <c r="I111" s="17">
        <f t="shared" si="9"/>
        <v>0</v>
      </c>
      <c r="J111" s="57"/>
      <c r="K111" s="3" t="s">
        <v>22</v>
      </c>
      <c r="O111" s="33">
        <v>332.1</v>
      </c>
      <c r="V111" s="17">
        <f t="shared" si="10"/>
        <v>332.1</v>
      </c>
      <c r="W111" s="17">
        <f t="shared" si="8"/>
        <v>18855.680000000004</v>
      </c>
    </row>
    <row r="112" spans="1:25" s="126" customFormat="1" ht="30" x14ac:dyDescent="0.25">
      <c r="A112" s="122">
        <v>45889</v>
      </c>
      <c r="B112" s="123" t="s">
        <v>76</v>
      </c>
      <c r="C112" s="26"/>
      <c r="D112" s="124"/>
      <c r="E112" s="124"/>
      <c r="F112" s="124"/>
      <c r="G112" s="124">
        <v>350</v>
      </c>
      <c r="H112" s="124"/>
      <c r="I112" s="30">
        <f t="shared" si="9"/>
        <v>350</v>
      </c>
      <c r="J112" s="125"/>
      <c r="L112" s="127"/>
      <c r="M112" s="124"/>
      <c r="N112" s="124"/>
      <c r="O112" s="124"/>
      <c r="P112" s="124"/>
      <c r="Q112" s="124"/>
      <c r="R112" s="124"/>
      <c r="S112" s="124"/>
      <c r="T112" s="124"/>
      <c r="U112" s="128"/>
      <c r="V112" s="30">
        <f t="shared" si="10"/>
        <v>0</v>
      </c>
      <c r="W112" s="30">
        <f t="shared" si="8"/>
        <v>19205.680000000004</v>
      </c>
      <c r="X112" s="34"/>
      <c r="Y112" s="129"/>
    </row>
    <row r="113" spans="1:25" x14ac:dyDescent="0.25">
      <c r="A113" s="1">
        <v>45890</v>
      </c>
      <c r="B113" s="33" t="s">
        <v>21</v>
      </c>
      <c r="D113" s="33">
        <v>250</v>
      </c>
      <c r="I113" s="30">
        <f>SUM(C113:G113)</f>
        <v>250</v>
      </c>
      <c r="J113" s="57"/>
      <c r="K113" s="101"/>
      <c r="V113" s="30">
        <f t="shared" ref="V113:V118" si="11">SUM(M113:U113)</f>
        <v>0</v>
      </c>
      <c r="W113" s="30">
        <f t="shared" ref="W113:W125" si="12">W112+I113-V113</f>
        <v>19455.680000000004</v>
      </c>
    </row>
    <row r="114" spans="1:25" x14ac:dyDescent="0.25">
      <c r="A114" s="49">
        <v>45891</v>
      </c>
      <c r="B114" s="33" t="s">
        <v>41</v>
      </c>
      <c r="G114" s="33">
        <v>11.7</v>
      </c>
      <c r="I114" s="30">
        <f>SUM(C114:G114)</f>
        <v>11.7</v>
      </c>
      <c r="J114" s="57"/>
      <c r="V114" s="30">
        <f t="shared" si="11"/>
        <v>0</v>
      </c>
      <c r="W114" s="30">
        <f t="shared" si="12"/>
        <v>19467.380000000005</v>
      </c>
    </row>
    <row r="115" spans="1:25" x14ac:dyDescent="0.25">
      <c r="A115" s="49">
        <v>45895</v>
      </c>
      <c r="B115" s="33" t="s">
        <v>19</v>
      </c>
      <c r="C115" s="25">
        <v>25</v>
      </c>
      <c r="I115" s="30">
        <f>SUM(C115:G115)</f>
        <v>25</v>
      </c>
      <c r="J115" s="57"/>
      <c r="V115" s="30">
        <f t="shared" si="11"/>
        <v>0</v>
      </c>
      <c r="W115" s="30">
        <f t="shared" si="12"/>
        <v>19492.380000000005</v>
      </c>
    </row>
    <row r="116" spans="1:25" x14ac:dyDescent="0.25">
      <c r="A116" s="49">
        <v>45898</v>
      </c>
      <c r="B116" s="33" t="s">
        <v>21</v>
      </c>
      <c r="D116" s="33">
        <v>230</v>
      </c>
      <c r="I116" s="17">
        <f t="shared" ref="I116:I126" si="13">SUM(C116:G116)</f>
        <v>230</v>
      </c>
      <c r="J116" s="57"/>
      <c r="V116" s="30">
        <f t="shared" si="11"/>
        <v>0</v>
      </c>
      <c r="W116" s="30">
        <f t="shared" si="12"/>
        <v>19722.380000000005</v>
      </c>
      <c r="Y116" s="5" t="s">
        <v>37</v>
      </c>
    </row>
    <row r="117" spans="1:25" x14ac:dyDescent="0.25">
      <c r="A117" s="49">
        <v>45898</v>
      </c>
      <c r="B117" s="33" t="s">
        <v>52</v>
      </c>
      <c r="I117" s="17">
        <f t="shared" si="13"/>
        <v>0</v>
      </c>
      <c r="J117" s="57"/>
      <c r="K117" s="3" t="s">
        <v>53</v>
      </c>
      <c r="L117" s="45">
        <v>1070</v>
      </c>
      <c r="U117" s="94">
        <v>266.83999999999997</v>
      </c>
      <c r="V117" s="30">
        <f t="shared" si="11"/>
        <v>266.83999999999997</v>
      </c>
      <c r="W117" s="30">
        <f t="shared" si="12"/>
        <v>19455.540000000005</v>
      </c>
      <c r="X117" s="90">
        <v>45924</v>
      </c>
    </row>
    <row r="118" spans="1:25" x14ac:dyDescent="0.25">
      <c r="A118" s="49">
        <v>45899</v>
      </c>
      <c r="B118" s="33" t="s">
        <v>31</v>
      </c>
      <c r="C118" s="25">
        <v>80</v>
      </c>
      <c r="I118" s="17">
        <f t="shared" si="13"/>
        <v>80</v>
      </c>
      <c r="J118" s="57"/>
      <c r="V118" s="30">
        <f t="shared" si="11"/>
        <v>0</v>
      </c>
      <c r="W118" s="30">
        <f t="shared" si="12"/>
        <v>19535.540000000005</v>
      </c>
    </row>
    <row r="119" spans="1:25" x14ac:dyDescent="0.25">
      <c r="A119" s="49">
        <v>45901</v>
      </c>
      <c r="I119" s="17">
        <f t="shared" si="13"/>
        <v>0</v>
      </c>
      <c r="J119" s="57"/>
      <c r="K119" s="3" t="s">
        <v>35</v>
      </c>
      <c r="M119" s="33">
        <v>102</v>
      </c>
      <c r="V119" s="17">
        <f t="shared" ref="V119:V126" si="14">SUM(M119:U119)</f>
        <v>102</v>
      </c>
      <c r="W119" s="30">
        <f t="shared" si="12"/>
        <v>19433.540000000005</v>
      </c>
    </row>
    <row r="120" spans="1:25" x14ac:dyDescent="0.25">
      <c r="A120" s="49">
        <v>45903</v>
      </c>
      <c r="B120" s="33" t="s">
        <v>20</v>
      </c>
      <c r="C120" s="25">
        <v>30</v>
      </c>
      <c r="I120" s="17">
        <f t="shared" si="13"/>
        <v>30</v>
      </c>
      <c r="J120" s="57"/>
      <c r="V120" s="17">
        <f t="shared" si="14"/>
        <v>0</v>
      </c>
      <c r="W120" s="30">
        <f t="shared" si="12"/>
        <v>19463.540000000005</v>
      </c>
    </row>
    <row r="121" spans="1:25" x14ac:dyDescent="0.25">
      <c r="A121" s="49">
        <v>45911</v>
      </c>
      <c r="I121" s="17">
        <f t="shared" si="13"/>
        <v>0</v>
      </c>
      <c r="J121" s="57"/>
      <c r="K121" s="3" t="s">
        <v>35</v>
      </c>
      <c r="N121" s="33">
        <v>10</v>
      </c>
      <c r="V121" s="17">
        <f t="shared" si="14"/>
        <v>10</v>
      </c>
      <c r="W121" s="30">
        <f t="shared" si="12"/>
        <v>19453.540000000005</v>
      </c>
    </row>
    <row r="122" spans="1:25" x14ac:dyDescent="0.25">
      <c r="A122" s="49">
        <v>45915</v>
      </c>
      <c r="B122" s="33" t="s">
        <v>23</v>
      </c>
      <c r="C122" s="25">
        <v>150</v>
      </c>
      <c r="I122" s="17">
        <f t="shared" si="13"/>
        <v>150</v>
      </c>
      <c r="J122" s="57"/>
      <c r="V122" s="17">
        <f t="shared" si="14"/>
        <v>0</v>
      </c>
      <c r="W122" s="30">
        <f t="shared" si="12"/>
        <v>19603.540000000005</v>
      </c>
    </row>
    <row r="123" spans="1:25" x14ac:dyDescent="0.25">
      <c r="A123" s="49">
        <v>45915</v>
      </c>
      <c r="I123" s="17">
        <f t="shared" si="13"/>
        <v>0</v>
      </c>
      <c r="J123" s="57"/>
      <c r="K123" s="3" t="s">
        <v>22</v>
      </c>
      <c r="O123" s="33">
        <v>332.1</v>
      </c>
      <c r="V123" s="17">
        <f t="shared" si="14"/>
        <v>332.1</v>
      </c>
      <c r="W123" s="30">
        <f t="shared" si="12"/>
        <v>19271.440000000006</v>
      </c>
    </row>
    <row r="124" spans="1:25" x14ac:dyDescent="0.25">
      <c r="A124" s="49">
        <v>45925</v>
      </c>
      <c r="B124" s="33" t="s">
        <v>19</v>
      </c>
      <c r="C124" s="25">
        <v>25</v>
      </c>
      <c r="I124" s="17">
        <f t="shared" si="13"/>
        <v>25</v>
      </c>
      <c r="J124" s="57"/>
      <c r="V124" s="17">
        <f t="shared" si="14"/>
        <v>0</v>
      </c>
      <c r="W124" s="30">
        <f t="shared" si="12"/>
        <v>19296.440000000006</v>
      </c>
    </row>
    <row r="125" spans="1:25" x14ac:dyDescent="0.25">
      <c r="A125" s="49">
        <v>45930</v>
      </c>
      <c r="B125" s="33" t="s">
        <v>31</v>
      </c>
      <c r="C125" s="25">
        <v>80</v>
      </c>
      <c r="I125" s="17">
        <f t="shared" si="13"/>
        <v>80</v>
      </c>
      <c r="J125" s="57"/>
      <c r="V125" s="17">
        <f t="shared" si="14"/>
        <v>0</v>
      </c>
      <c r="W125" s="30">
        <f t="shared" si="12"/>
        <v>19376.440000000006</v>
      </c>
    </row>
    <row r="126" spans="1:25" x14ac:dyDescent="0.25">
      <c r="A126" s="49"/>
      <c r="I126" s="17">
        <f t="shared" si="13"/>
        <v>0</v>
      </c>
      <c r="J126" s="57"/>
      <c r="V126" s="17">
        <f t="shared" si="14"/>
        <v>0</v>
      </c>
      <c r="W126" s="17">
        <f>W125+I126-V126</f>
        <v>19376.440000000006</v>
      </c>
      <c r="Y126" s="5" t="s">
        <v>81</v>
      </c>
    </row>
    <row r="127" spans="1:25" x14ac:dyDescent="0.25">
      <c r="I127" s="63">
        <f>SUM(C127:G127)</f>
        <v>0</v>
      </c>
      <c r="V127" s="17">
        <f>SUM(M127:U127)</f>
        <v>0</v>
      </c>
      <c r="W127" s="17"/>
    </row>
    <row r="128" spans="1:25" ht="15.75" thickBot="1" x14ac:dyDescent="0.3">
      <c r="B128" s="35" t="s">
        <v>7</v>
      </c>
      <c r="C128" s="159">
        <f>SUM(C6:C127)</f>
        <v>5960</v>
      </c>
      <c r="D128" s="35">
        <f>SUM(D6:D127)</f>
        <v>2336</v>
      </c>
      <c r="E128" s="35">
        <f>SUM(E6:E127)</f>
        <v>900</v>
      </c>
      <c r="F128" s="35">
        <f>SUM(F6:F127)</f>
        <v>1717.66</v>
      </c>
      <c r="G128" s="35">
        <f>SUM(G6:G127)</f>
        <v>5395.74</v>
      </c>
      <c r="H128" s="36">
        <f>SUM(C128:G128)</f>
        <v>16309.4</v>
      </c>
      <c r="I128" s="36">
        <f>SUM(I6:I127)</f>
        <v>26231.440000000002</v>
      </c>
      <c r="J128" s="56"/>
      <c r="K128" s="35" t="s">
        <v>7</v>
      </c>
      <c r="L128" s="75"/>
      <c r="M128" s="35">
        <f t="shared" ref="M128:V128" si="15">SUM(M6:M127)</f>
        <v>1410</v>
      </c>
      <c r="N128" s="35">
        <f t="shared" si="15"/>
        <v>120</v>
      </c>
      <c r="O128" s="35">
        <f t="shared" si="15"/>
        <v>3154.4999999999995</v>
      </c>
      <c r="P128" s="35">
        <f t="shared" si="15"/>
        <v>751.41</v>
      </c>
      <c r="Q128" s="35">
        <f t="shared" si="15"/>
        <v>103.95</v>
      </c>
      <c r="R128" s="35">
        <f t="shared" si="15"/>
        <v>840</v>
      </c>
      <c r="S128" s="35">
        <f t="shared" si="15"/>
        <v>150</v>
      </c>
      <c r="T128" s="35">
        <f t="shared" si="15"/>
        <v>58.3</v>
      </c>
      <c r="U128" s="35">
        <f t="shared" si="15"/>
        <v>266.83999999999997</v>
      </c>
      <c r="V128" s="35">
        <f t="shared" si="15"/>
        <v>6855.0000000000018</v>
      </c>
      <c r="W128" s="17"/>
    </row>
    <row r="130" spans="2:21" x14ac:dyDescent="0.25">
      <c r="E130" s="146" t="s">
        <v>80</v>
      </c>
      <c r="F130" s="147"/>
      <c r="G130" s="33">
        <f>C128+D128+E128+G128+F128</f>
        <v>16309.4</v>
      </c>
      <c r="R130" s="101"/>
      <c r="S130" s="3"/>
      <c r="T130" s="33" t="s">
        <v>78</v>
      </c>
      <c r="U130" s="111">
        <f>SUM(M128:U128)</f>
        <v>6855</v>
      </c>
    </row>
    <row r="131" spans="2:21" x14ac:dyDescent="0.25">
      <c r="B131" s="41"/>
      <c r="C131" s="157"/>
      <c r="D131" s="41"/>
      <c r="E131" s="41"/>
      <c r="F131" s="41"/>
      <c r="G131" s="41"/>
      <c r="H131" s="41"/>
      <c r="I131" s="7"/>
    </row>
    <row r="132" spans="2:21" x14ac:dyDescent="0.25">
      <c r="B132" s="37"/>
      <c r="C132" s="143" t="s">
        <v>8</v>
      </c>
      <c r="D132" s="144"/>
      <c r="E132" s="145"/>
      <c r="F132" s="92"/>
      <c r="G132" s="37"/>
      <c r="H132" s="37"/>
      <c r="I132" s="38"/>
      <c r="J132" s="53"/>
    </row>
    <row r="133" spans="2:21" x14ac:dyDescent="0.25">
      <c r="B133" s="33" t="s">
        <v>77</v>
      </c>
      <c r="I133" s="3">
        <f>C128+D128+E128+F128+G128</f>
        <v>16309.4</v>
      </c>
      <c r="J133" s="53"/>
    </row>
    <row r="134" spans="2:21" x14ac:dyDescent="0.25">
      <c r="B134" s="33" t="s">
        <v>79</v>
      </c>
      <c r="I134" s="3">
        <f>V128</f>
        <v>6855.0000000000018</v>
      </c>
      <c r="J134" s="53"/>
    </row>
    <row r="135" spans="2:21" x14ac:dyDescent="0.25">
      <c r="B135" s="33" t="s">
        <v>9</v>
      </c>
      <c r="I135" s="39">
        <f>I133-I134</f>
        <v>9454.3999999999978</v>
      </c>
      <c r="J135" s="53"/>
    </row>
    <row r="136" spans="2:21" x14ac:dyDescent="0.25">
      <c r="J136" s="59"/>
    </row>
    <row r="137" spans="2:21" x14ac:dyDescent="0.25">
      <c r="I137" s="40"/>
      <c r="J137" s="59"/>
    </row>
    <row r="138" spans="2:21" x14ac:dyDescent="0.25">
      <c r="B138" s="33" t="s">
        <v>10</v>
      </c>
      <c r="I138" s="40">
        <f>I128-V128</f>
        <v>19376.440000000002</v>
      </c>
      <c r="J138" s="59"/>
    </row>
    <row r="139" spans="2:21" x14ac:dyDescent="0.25">
      <c r="B139" s="41"/>
      <c r="C139" s="157"/>
      <c r="D139" s="41"/>
      <c r="E139" s="41"/>
      <c r="F139" s="41"/>
      <c r="G139" s="41"/>
      <c r="H139" s="41"/>
      <c r="I139" s="42"/>
      <c r="J139" s="59"/>
    </row>
    <row r="140" spans="2:21" x14ac:dyDescent="0.25">
      <c r="I140" s="4"/>
      <c r="J140" s="60"/>
      <c r="K140" s="4"/>
    </row>
  </sheetData>
  <mergeCells count="4">
    <mergeCell ref="B2:N2"/>
    <mergeCell ref="B4:G4"/>
    <mergeCell ref="C132:E132"/>
    <mergeCell ref="E130:F1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D46E-A400-4CA3-AEF4-2AE60047A894}">
  <dimension ref="A1:S22"/>
  <sheetViews>
    <sheetView tabSelected="1" workbookViewId="0">
      <selection activeCell="A5" sqref="A5"/>
    </sheetView>
  </sheetViews>
  <sheetFormatPr defaultRowHeight="15" x14ac:dyDescent="0.25"/>
  <cols>
    <col min="1" max="1" width="21.42578125" customWidth="1"/>
    <col min="3" max="3" width="10.42578125" customWidth="1"/>
    <col min="4" max="4" width="10.42578125" style="104" customWidth="1"/>
    <col min="6" max="6" width="30.140625" bestFit="1" customWidth="1"/>
    <col min="8" max="8" width="10.42578125" customWidth="1"/>
    <col min="9" max="9" width="10.42578125" style="104" customWidth="1"/>
    <col min="14" max="14" width="10.5703125" bestFit="1" customWidth="1"/>
    <col min="17" max="17" width="10.5703125" customWidth="1"/>
    <col min="18" max="18" width="10.85546875" customWidth="1"/>
  </cols>
  <sheetData>
    <row r="1" spans="1:19" x14ac:dyDescent="0.25">
      <c r="A1" s="148" t="s">
        <v>83</v>
      </c>
      <c r="B1" s="148"/>
      <c r="C1" s="148"/>
      <c r="D1" s="148"/>
      <c r="E1" s="148"/>
      <c r="F1" s="148"/>
      <c r="G1" s="148"/>
      <c r="H1" s="148"/>
      <c r="I1" s="148"/>
    </row>
    <row r="3" spans="1:19" x14ac:dyDescent="0.25">
      <c r="C3" s="103" t="s">
        <v>62</v>
      </c>
      <c r="D3" s="105" t="s">
        <v>61</v>
      </c>
      <c r="H3" s="103" t="s">
        <v>62</v>
      </c>
      <c r="I3" s="105" t="s">
        <v>61</v>
      </c>
    </row>
    <row r="4" spans="1:19" x14ac:dyDescent="0.25">
      <c r="C4" s="103" t="s">
        <v>54</v>
      </c>
      <c r="D4" s="105" t="s">
        <v>54</v>
      </c>
      <c r="H4" s="103" t="s">
        <v>54</v>
      </c>
      <c r="I4" s="105" t="s">
        <v>54</v>
      </c>
    </row>
    <row r="5" spans="1:19" x14ac:dyDescent="0.25">
      <c r="C5" s="103"/>
      <c r="D5" s="105"/>
      <c r="H5" s="103"/>
    </row>
    <row r="6" spans="1:19" x14ac:dyDescent="0.25">
      <c r="A6" t="s">
        <v>12</v>
      </c>
      <c r="C6" s="109">
        <f>'ACC''s 2024 - 25'!C128</f>
        <v>5960</v>
      </c>
      <c r="F6" t="s">
        <v>56</v>
      </c>
      <c r="H6" s="109">
        <f>'ACC''s 2024 - 25'!M128</f>
        <v>1410</v>
      </c>
      <c r="L6" s="149" t="s">
        <v>67</v>
      </c>
      <c r="M6" s="150"/>
      <c r="N6" s="150"/>
      <c r="O6" s="150"/>
      <c r="P6" s="150"/>
      <c r="Q6" s="150"/>
      <c r="R6" s="150"/>
      <c r="S6" s="116"/>
    </row>
    <row r="7" spans="1:19" x14ac:dyDescent="0.25">
      <c r="A7" t="s">
        <v>13</v>
      </c>
      <c r="C7" s="109">
        <f>'ACC''s 2024 - 25'!D128</f>
        <v>2336</v>
      </c>
      <c r="F7" t="s">
        <v>17</v>
      </c>
      <c r="H7" s="109">
        <f>'ACC''s 2024 - 25'!N128</f>
        <v>120</v>
      </c>
      <c r="L7" s="116"/>
      <c r="S7" s="116"/>
    </row>
    <row r="8" spans="1:19" x14ac:dyDescent="0.25">
      <c r="A8" t="s">
        <v>36</v>
      </c>
      <c r="C8" s="109">
        <f>'ACC''s 2024 - 25'!E128</f>
        <v>900</v>
      </c>
      <c r="F8" t="s">
        <v>36</v>
      </c>
      <c r="H8" s="109">
        <f>'ACC''s 2024 - 25'!O128</f>
        <v>3154.4999999999995</v>
      </c>
      <c r="L8" s="151" t="s">
        <v>68</v>
      </c>
      <c r="M8" s="148"/>
      <c r="P8" s="148" t="s">
        <v>69</v>
      </c>
      <c r="Q8" s="148"/>
      <c r="S8" s="116"/>
    </row>
    <row r="9" spans="1:19" x14ac:dyDescent="0.25">
      <c r="A9" t="s">
        <v>66</v>
      </c>
      <c r="C9" s="109">
        <f>'ACC''s 2024 - 25'!F128</f>
        <v>1717.66</v>
      </c>
      <c r="F9" s="112" t="s">
        <v>82</v>
      </c>
      <c r="H9" s="109">
        <f>'ACC''s 2024 - 25'!P128</f>
        <v>751.41</v>
      </c>
      <c r="L9" s="151" t="s">
        <v>73</v>
      </c>
      <c r="M9" s="148"/>
      <c r="N9" s="113">
        <f>'ACC''s 2024 - 25'!W6</f>
        <v>9922.0400000000009</v>
      </c>
      <c r="P9" s="148" t="s">
        <v>74</v>
      </c>
      <c r="Q9" s="148"/>
      <c r="R9" s="120">
        <v>19376.439999999999</v>
      </c>
      <c r="S9" s="116"/>
    </row>
    <row r="10" spans="1:19" x14ac:dyDescent="0.25">
      <c r="A10" t="s">
        <v>55</v>
      </c>
      <c r="C10" s="109">
        <f>'ACC''s 2024 - 25'!G128</f>
        <v>5395.74</v>
      </c>
      <c r="F10" t="s">
        <v>57</v>
      </c>
      <c r="H10" s="109">
        <f>'ACC''s 2024 - 25'!Q128</f>
        <v>103.95</v>
      </c>
      <c r="L10" s="116" t="s">
        <v>70</v>
      </c>
      <c r="N10" s="113">
        <f>C16</f>
        <v>16309.4</v>
      </c>
      <c r="P10" t="s">
        <v>71</v>
      </c>
      <c r="R10" s="117">
        <f>'ACC''s 2024 - 25'!V128</f>
        <v>6855.0000000000018</v>
      </c>
      <c r="S10" s="116"/>
    </row>
    <row r="11" spans="1:19" x14ac:dyDescent="0.25">
      <c r="F11" t="s">
        <v>40</v>
      </c>
      <c r="H11" s="109">
        <f>'ACC''s 2024 - 25'!R128</f>
        <v>840</v>
      </c>
      <c r="L11" s="116"/>
      <c r="N11" s="120"/>
      <c r="P11" s="148"/>
      <c r="Q11" s="148"/>
      <c r="R11" s="120"/>
      <c r="S11" s="116"/>
    </row>
    <row r="12" spans="1:19" x14ac:dyDescent="0.25">
      <c r="F12" t="s">
        <v>58</v>
      </c>
      <c r="H12" s="109">
        <f>'ACC''s 2024 - 25'!S128</f>
        <v>150</v>
      </c>
      <c r="L12" s="116"/>
      <c r="S12" s="116"/>
    </row>
    <row r="13" spans="1:19" x14ac:dyDescent="0.25">
      <c r="F13" t="s">
        <v>59</v>
      </c>
      <c r="H13" s="109">
        <f>'ACC''s 2024 - 25'!T128</f>
        <v>58.3</v>
      </c>
      <c r="L13" s="116"/>
      <c r="P13" s="103"/>
      <c r="R13" s="120"/>
      <c r="S13" s="116"/>
    </row>
    <row r="14" spans="1:19" ht="15.75" thickBot="1" x14ac:dyDescent="0.3">
      <c r="F14" t="s">
        <v>60</v>
      </c>
      <c r="H14" s="109">
        <f>'ACC''s 2024 - 25'!U128</f>
        <v>266.83999999999997</v>
      </c>
      <c r="L14" s="116" t="s">
        <v>72</v>
      </c>
      <c r="N14" s="118">
        <f>N9+N10</f>
        <v>26231.440000000002</v>
      </c>
      <c r="P14" t="s">
        <v>72</v>
      </c>
      <c r="R14" s="118">
        <f>SUM(R9:R13)</f>
        <v>26231.440000000002</v>
      </c>
      <c r="S14" s="116"/>
    </row>
    <row r="15" spans="1:19" ht="15.75" thickTop="1" x14ac:dyDescent="0.25">
      <c r="H15" s="106"/>
      <c r="I15" s="107"/>
      <c r="L15" s="116"/>
      <c r="S15" s="116"/>
    </row>
    <row r="16" spans="1:19" x14ac:dyDescent="0.25">
      <c r="A16" t="s">
        <v>63</v>
      </c>
      <c r="C16" s="115">
        <f>SUM(C6:C15)</f>
        <v>16309.4</v>
      </c>
      <c r="D16" s="115"/>
      <c r="F16" t="s">
        <v>63</v>
      </c>
      <c r="H16" s="113">
        <f>SUM(H6:H14)</f>
        <v>6855</v>
      </c>
      <c r="L16" s="119"/>
      <c r="M16" s="106"/>
      <c r="N16" s="106"/>
      <c r="O16" s="106"/>
      <c r="P16" s="106"/>
      <c r="Q16" s="106"/>
      <c r="R16" s="93"/>
    </row>
    <row r="17" spans="1:9" x14ac:dyDescent="0.25">
      <c r="C17" s="109"/>
      <c r="F17" t="s">
        <v>75</v>
      </c>
      <c r="H17" s="121">
        <f>'ACC''s 2024 - 25'!I135</f>
        <v>9454.3999999999978</v>
      </c>
    </row>
    <row r="18" spans="1:9" x14ac:dyDescent="0.25">
      <c r="H18" s="120"/>
    </row>
    <row r="19" spans="1:9" x14ac:dyDescent="0.25">
      <c r="H19" s="113"/>
    </row>
    <row r="20" spans="1:9" x14ac:dyDescent="0.25">
      <c r="H20" s="113"/>
    </row>
    <row r="21" spans="1:9" ht="15.75" thickBot="1" x14ac:dyDescent="0.3">
      <c r="A21" t="s">
        <v>64</v>
      </c>
      <c r="C21" s="110">
        <f>C16+C17</f>
        <v>16309.4</v>
      </c>
      <c r="D21" s="108"/>
      <c r="F21" t="s">
        <v>64</v>
      </c>
      <c r="H21" s="114">
        <f>H16+H17</f>
        <v>16309.399999999998</v>
      </c>
      <c r="I21" s="108"/>
    </row>
    <row r="22" spans="1:9" x14ac:dyDescent="0.25">
      <c r="H22" s="113"/>
    </row>
  </sheetData>
  <mergeCells count="7">
    <mergeCell ref="P11:Q11"/>
    <mergeCell ref="A1:I1"/>
    <mergeCell ref="L6:R6"/>
    <mergeCell ref="L8:M8"/>
    <mergeCell ref="P8:Q8"/>
    <mergeCell ref="L9:M9"/>
    <mergeCell ref="P9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FFF4-80F8-4982-9C5E-91DFA2CC4B1A}">
  <dimension ref="B3:J37"/>
  <sheetViews>
    <sheetView workbookViewId="0">
      <selection activeCell="L23" sqref="L23"/>
    </sheetView>
  </sheetViews>
  <sheetFormatPr defaultRowHeight="15" x14ac:dyDescent="0.25"/>
  <cols>
    <col min="3" max="3" width="11.7109375" customWidth="1"/>
    <col min="4" max="4" width="10.5703125" bestFit="1" customWidth="1"/>
    <col min="6" max="6" width="29.28515625" bestFit="1" customWidth="1"/>
    <col min="8" max="8" width="10.5703125" bestFit="1" customWidth="1"/>
  </cols>
  <sheetData>
    <row r="3" spans="2:10" x14ac:dyDescent="0.25">
      <c r="B3" s="152" t="s">
        <v>83</v>
      </c>
      <c r="C3" s="153"/>
      <c r="D3" s="153"/>
      <c r="E3" s="153"/>
      <c r="F3" s="153"/>
      <c r="G3" s="153"/>
      <c r="H3" s="153"/>
      <c r="I3" s="130"/>
      <c r="J3" s="103"/>
    </row>
    <row r="4" spans="2:10" x14ac:dyDescent="0.25">
      <c r="B4" s="131"/>
      <c r="E4" s="131"/>
      <c r="H4" s="135"/>
      <c r="I4" s="116"/>
    </row>
    <row r="5" spans="2:10" x14ac:dyDescent="0.25">
      <c r="B5" s="132"/>
      <c r="C5" s="133"/>
      <c r="D5" s="134" t="s">
        <v>62</v>
      </c>
      <c r="E5" s="132"/>
      <c r="F5" s="133"/>
      <c r="G5" s="133"/>
      <c r="H5" s="136" t="s">
        <v>62</v>
      </c>
      <c r="I5" s="116"/>
    </row>
    <row r="6" spans="2:10" x14ac:dyDescent="0.25">
      <c r="B6" s="155" t="s">
        <v>2</v>
      </c>
      <c r="C6" s="156"/>
      <c r="D6" s="134" t="s">
        <v>54</v>
      </c>
      <c r="E6" s="132"/>
      <c r="F6" s="134" t="s">
        <v>3</v>
      </c>
      <c r="G6" s="133"/>
      <c r="H6" s="136" t="s">
        <v>54</v>
      </c>
      <c r="I6" s="116"/>
    </row>
    <row r="7" spans="2:10" x14ac:dyDescent="0.25">
      <c r="B7" s="116"/>
      <c r="D7" s="103"/>
      <c r="E7" s="116"/>
      <c r="H7" s="137"/>
      <c r="I7" s="116"/>
    </row>
    <row r="8" spans="2:10" x14ac:dyDescent="0.25">
      <c r="B8" s="116" t="s">
        <v>12</v>
      </c>
      <c r="D8" s="109">
        <f>'ACC''s 2024 - 25'!C128</f>
        <v>5960</v>
      </c>
      <c r="E8" s="116"/>
      <c r="F8" t="s">
        <v>56</v>
      </c>
      <c r="H8" s="111">
        <f>'ACC''s 2024 - 25'!M128</f>
        <v>1410</v>
      </c>
      <c r="I8" s="116"/>
    </row>
    <row r="9" spans="2:10" x14ac:dyDescent="0.25">
      <c r="B9" s="116" t="s">
        <v>13</v>
      </c>
      <c r="D9" s="109">
        <f>'ACC''s 2024 - 25'!D128</f>
        <v>2336</v>
      </c>
      <c r="E9" s="116"/>
      <c r="F9" t="s">
        <v>17</v>
      </c>
      <c r="H9" s="111">
        <f>'ACC''s 2024 - 25'!N128</f>
        <v>120</v>
      </c>
      <c r="I9" s="116"/>
    </row>
    <row r="10" spans="2:10" x14ac:dyDescent="0.25">
      <c r="B10" s="116" t="s">
        <v>36</v>
      </c>
      <c r="D10" s="109">
        <f>'ACC''s 2024 - 25'!E128</f>
        <v>900</v>
      </c>
      <c r="E10" s="116"/>
      <c r="F10" t="s">
        <v>36</v>
      </c>
      <c r="H10" s="111">
        <f>'ACC''s 2024 - 25'!O128</f>
        <v>3154.4999999999995</v>
      </c>
      <c r="I10" s="116"/>
    </row>
    <row r="11" spans="2:10" ht="16.5" customHeight="1" x14ac:dyDescent="0.25">
      <c r="B11" s="116" t="s">
        <v>66</v>
      </c>
      <c r="D11" s="109">
        <f>'ACC''s 2024 - 25'!F128</f>
        <v>1717.66</v>
      </c>
      <c r="E11" s="116"/>
      <c r="F11" s="112" t="s">
        <v>84</v>
      </c>
      <c r="H11" s="111">
        <f>'ACC''s 2024 - 25'!P128</f>
        <v>751.41</v>
      </c>
      <c r="I11" s="116"/>
    </row>
    <row r="12" spans="2:10" x14ac:dyDescent="0.25">
      <c r="B12" s="116" t="s">
        <v>55</v>
      </c>
      <c r="D12" s="109">
        <f>'ACC''s 2024 - 25'!G128</f>
        <v>5395.74</v>
      </c>
      <c r="E12" s="116"/>
      <c r="F12" t="s">
        <v>57</v>
      </c>
      <c r="H12" s="111">
        <f>'ACC''s 2024 - 25'!Q128</f>
        <v>103.95</v>
      </c>
      <c r="I12" s="116"/>
    </row>
    <row r="13" spans="2:10" x14ac:dyDescent="0.25">
      <c r="B13" s="116"/>
      <c r="E13" s="116"/>
      <c r="F13" t="s">
        <v>40</v>
      </c>
      <c r="H13" s="111">
        <f>'ACC''s 2024 - 25'!R128</f>
        <v>840</v>
      </c>
      <c r="I13" s="116"/>
    </row>
    <row r="14" spans="2:10" x14ac:dyDescent="0.25">
      <c r="B14" s="116"/>
      <c r="E14" s="116"/>
      <c r="F14" t="s">
        <v>58</v>
      </c>
      <c r="H14" s="111">
        <f>'ACC''s 2024 - 25'!S128</f>
        <v>150</v>
      </c>
      <c r="I14" s="116"/>
    </row>
    <row r="15" spans="2:10" x14ac:dyDescent="0.25">
      <c r="B15" s="116"/>
      <c r="E15" s="116"/>
      <c r="F15" t="s">
        <v>59</v>
      </c>
      <c r="H15" s="111">
        <f>'ACC''s 2024 - 25'!T128</f>
        <v>58.3</v>
      </c>
      <c r="I15" s="116"/>
    </row>
    <row r="16" spans="2:10" x14ac:dyDescent="0.25">
      <c r="B16" s="116"/>
      <c r="E16" s="116"/>
      <c r="F16" t="s">
        <v>60</v>
      </c>
      <c r="H16" s="111">
        <f>'ACC''s 2024 - 25'!U128</f>
        <v>266.83999999999997</v>
      </c>
      <c r="I16" s="116"/>
    </row>
    <row r="17" spans="2:9" x14ac:dyDescent="0.25">
      <c r="B17" s="116"/>
      <c r="E17" s="116"/>
      <c r="H17" s="95"/>
      <c r="I17" s="116"/>
    </row>
    <row r="18" spans="2:9" x14ac:dyDescent="0.25">
      <c r="B18" s="116" t="s">
        <v>63</v>
      </c>
      <c r="D18" s="115">
        <f>SUM(D8:D17)</f>
        <v>16309.4</v>
      </c>
      <c r="E18" s="116"/>
      <c r="F18" t="s">
        <v>63</v>
      </c>
      <c r="H18" s="138">
        <f>SUM(H8:H16)</f>
        <v>6855</v>
      </c>
      <c r="I18" s="116"/>
    </row>
    <row r="19" spans="2:9" x14ac:dyDescent="0.25">
      <c r="B19" s="116"/>
      <c r="D19" s="109"/>
      <c r="E19" s="116"/>
      <c r="F19" t="s">
        <v>75</v>
      </c>
      <c r="H19" s="139">
        <f>'ACC''s 2024 - 25'!I135</f>
        <v>9454.3999999999978</v>
      </c>
      <c r="I19" s="116"/>
    </row>
    <row r="20" spans="2:9" x14ac:dyDescent="0.25">
      <c r="B20" s="116"/>
      <c r="E20" s="116"/>
      <c r="H20" s="138"/>
      <c r="I20" s="116"/>
    </row>
    <row r="21" spans="2:9" x14ac:dyDescent="0.25">
      <c r="B21" s="116"/>
      <c r="E21" s="116"/>
      <c r="H21" s="138"/>
      <c r="I21" s="116"/>
    </row>
    <row r="22" spans="2:9" x14ac:dyDescent="0.25">
      <c r="B22" s="116"/>
      <c r="E22" s="116"/>
      <c r="H22" s="138"/>
      <c r="I22" s="116"/>
    </row>
    <row r="23" spans="2:9" ht="15.75" thickBot="1" x14ac:dyDescent="0.3">
      <c r="B23" s="116" t="s">
        <v>64</v>
      </c>
      <c r="D23" s="110">
        <f>D18+D19</f>
        <v>16309.4</v>
      </c>
      <c r="E23" s="116"/>
      <c r="F23" t="s">
        <v>64</v>
      </c>
      <c r="H23" s="140">
        <f>H18+H19</f>
        <v>16309.399999999998</v>
      </c>
      <c r="I23" s="116"/>
    </row>
    <row r="24" spans="2:9" x14ac:dyDescent="0.25">
      <c r="B24" s="119"/>
      <c r="C24" s="106"/>
      <c r="D24" s="106"/>
      <c r="E24" s="119"/>
      <c r="F24" s="106"/>
      <c r="G24" s="106"/>
      <c r="H24" s="141"/>
      <c r="I24" s="116"/>
    </row>
    <row r="27" spans="2:9" x14ac:dyDescent="0.25">
      <c r="B27" s="152" t="s">
        <v>67</v>
      </c>
      <c r="C27" s="153"/>
      <c r="D27" s="153"/>
      <c r="E27" s="153"/>
      <c r="F27" s="153"/>
      <c r="G27" s="153"/>
      <c r="H27" s="154"/>
    </row>
    <row r="28" spans="2:9" x14ac:dyDescent="0.25">
      <c r="B28" s="131"/>
      <c r="D28" s="135"/>
      <c r="E28" s="131"/>
      <c r="H28" s="135"/>
    </row>
    <row r="29" spans="2:9" x14ac:dyDescent="0.25">
      <c r="B29" s="116" t="s">
        <v>68</v>
      </c>
      <c r="D29" s="94"/>
      <c r="E29" s="116"/>
      <c r="F29" t="s">
        <v>69</v>
      </c>
      <c r="H29" s="94"/>
    </row>
    <row r="30" spans="2:9" x14ac:dyDescent="0.25">
      <c r="B30" s="116" t="s">
        <v>73</v>
      </c>
      <c r="D30" s="138">
        <v>9922.0400000000009</v>
      </c>
      <c r="E30" s="116"/>
      <c r="F30" t="s">
        <v>74</v>
      </c>
      <c r="H30" s="138">
        <v>19376.439999999999</v>
      </c>
    </row>
    <row r="31" spans="2:9" x14ac:dyDescent="0.25">
      <c r="B31" s="116" t="s">
        <v>70</v>
      </c>
      <c r="D31" s="138">
        <v>16309.4</v>
      </c>
      <c r="E31" s="116"/>
      <c r="F31" t="s">
        <v>71</v>
      </c>
      <c r="H31" s="138">
        <v>6855.0000000000018</v>
      </c>
    </row>
    <row r="32" spans="2:9" x14ac:dyDescent="0.25">
      <c r="B32" s="116"/>
      <c r="D32" s="138"/>
      <c r="E32" s="116"/>
      <c r="H32" s="94"/>
    </row>
    <row r="33" spans="2:8" x14ac:dyDescent="0.25">
      <c r="B33" s="116"/>
      <c r="D33" s="94"/>
      <c r="E33" s="116"/>
      <c r="H33" s="94"/>
    </row>
    <row r="34" spans="2:8" x14ac:dyDescent="0.25">
      <c r="B34" s="116"/>
      <c r="D34" s="94"/>
      <c r="E34" s="116"/>
      <c r="H34" s="94"/>
    </row>
    <row r="35" spans="2:8" ht="15.75" thickBot="1" x14ac:dyDescent="0.3">
      <c r="B35" s="116" t="s">
        <v>72</v>
      </c>
      <c r="D35" s="140">
        <v>26231.440000000002</v>
      </c>
      <c r="E35" s="116"/>
      <c r="F35" t="s">
        <v>72</v>
      </c>
      <c r="H35" s="140">
        <v>26231.440000000002</v>
      </c>
    </row>
    <row r="36" spans="2:8" x14ac:dyDescent="0.25">
      <c r="B36" s="116"/>
      <c r="D36" s="94"/>
      <c r="E36" s="116"/>
      <c r="H36" s="94"/>
    </row>
    <row r="37" spans="2:8" x14ac:dyDescent="0.25">
      <c r="B37" s="119"/>
      <c r="C37" s="106"/>
      <c r="D37" s="95"/>
      <c r="E37" s="119"/>
      <c r="F37" s="106"/>
      <c r="G37" s="106"/>
      <c r="H37" s="95"/>
    </row>
  </sheetData>
  <mergeCells count="3">
    <mergeCell ref="B3:H3"/>
    <mergeCell ref="B27:H27"/>
    <mergeCell ref="B6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DF729731-1CD4-4B8A-B5CD-C8855E6C8F67}"/>
</file>

<file path=customXml/itemProps2.xml><?xml version="1.0" encoding="utf-8"?>
<ds:datastoreItem xmlns:ds="http://schemas.openxmlformats.org/officeDocument/2006/customXml" ds:itemID="{FC0553C9-A3CB-44E7-A3FE-8CC2553E9A1A}"/>
</file>

<file path=customXml/itemProps3.xml><?xml version="1.0" encoding="utf-8"?>
<ds:datastoreItem xmlns:ds="http://schemas.openxmlformats.org/officeDocument/2006/customXml" ds:itemID="{B783725B-5143-479D-B66A-C7F6C13C11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ACC's 2024 - 25</vt:lpstr>
      <vt:lpstr>Balance Sheet 2024-25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Price</dc:creator>
  <cp:lastModifiedBy>Ian Price</cp:lastModifiedBy>
  <dcterms:created xsi:type="dcterms:W3CDTF">2025-06-13T09:59:20Z</dcterms:created>
  <dcterms:modified xsi:type="dcterms:W3CDTF">2025-11-19T20:10:16Z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