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7e53a928e954f87/Clients/Sports ^0 Well-Being For All Trust/Accounts for year ended 28-02-26/"/>
    </mc:Choice>
  </mc:AlternateContent>
  <xr:revisionPtr revIDLastSave="217" documentId="8_{08F8974C-5787-4233-8F7E-F9FB116FFFDE}" xr6:coauthVersionLast="47" xr6:coauthVersionMax="47" xr10:uidLastSave="{20676AA2-4416-4A4F-9CAF-7766ED728165}"/>
  <bookViews>
    <workbookView xWindow="-120" yWindow="-120" windowWidth="29040" windowHeight="15720" tabRatio="840" xr2:uid="{16CA2F99-C1D8-485F-AFAF-76230DA950AA}"/>
  </bookViews>
  <sheets>
    <sheet name="R&amp;P Accounts" sheetId="2" r:id="rId1"/>
    <sheet name="Statement of balances" sheetId="3" r:id="rId2"/>
    <sheet name="Receipts &amp; Payments" sheetId="9" r:id="rId3"/>
    <sheet name="Notes" sheetId="4" r:id="rId4"/>
    <sheet name="Additional notes (1)  " sheetId="5" r:id="rId5"/>
  </sheets>
  <definedNames>
    <definedName name="_xlnm.Print_Area" localSheetId="4">'Additional notes (1)  '!$A$1:$J$62</definedName>
    <definedName name="_xlnm.Print_Area" localSheetId="3">Notes!$A$1:$L$57</definedName>
    <definedName name="_xlnm.Print_Area" localSheetId="0">'R&amp;P Accounts'!$A$1:$L$67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5" l="1"/>
  <c r="C24" i="5"/>
  <c r="E11" i="5"/>
  <c r="H23" i="5"/>
  <c r="E23" i="5"/>
  <c r="H160" i="9"/>
  <c r="H161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59" i="9"/>
  <c r="H158" i="9"/>
  <c r="F175" i="9"/>
  <c r="F172" i="9"/>
  <c r="F173" i="9"/>
  <c r="F171" i="9"/>
  <c r="F164" i="9"/>
  <c r="F159" i="9"/>
  <c r="F158" i="9"/>
  <c r="D158" i="9"/>
  <c r="F166" i="9"/>
  <c r="F170" i="9"/>
  <c r="F169" i="9"/>
  <c r="F168" i="9"/>
  <c r="F167" i="9"/>
  <c r="F165" i="9"/>
  <c r="F163" i="9"/>
  <c r="F162" i="9"/>
  <c r="F161" i="9"/>
  <c r="F160" i="9"/>
  <c r="D146" i="9"/>
  <c r="H148" i="9"/>
  <c r="F148" i="9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31" i="2"/>
  <c r="J32" i="2"/>
  <c r="C33" i="5"/>
  <c r="E24" i="5"/>
  <c r="E22" i="5"/>
  <c r="E12" i="5"/>
  <c r="D145" i="9" l="1"/>
  <c r="J171" i="9"/>
  <c r="D171" i="9"/>
  <c r="J170" i="9"/>
  <c r="D170" i="9"/>
  <c r="J173" i="9"/>
  <c r="D167" i="9"/>
  <c r="D173" i="9"/>
  <c r="J149" i="9"/>
  <c r="J147" i="9"/>
  <c r="J145" i="9"/>
  <c r="F147" i="9" l="1"/>
  <c r="H147" i="9" s="1"/>
  <c r="H221" i="9"/>
  <c r="H223" i="9" s="1"/>
  <c r="D179" i="9"/>
  <c r="H179" i="9" s="1"/>
  <c r="J179" i="9"/>
  <c r="F223" i="9"/>
  <c r="J158" i="9"/>
  <c r="D149" i="9"/>
  <c r="H149" i="9" s="1"/>
  <c r="H146" i="9"/>
  <c r="D168" i="9"/>
  <c r="D164" i="9"/>
  <c r="J146" i="9"/>
  <c r="J172" i="9"/>
  <c r="J169" i="9"/>
  <c r="J168" i="9"/>
  <c r="J167" i="9"/>
  <c r="J166" i="9"/>
  <c r="J160" i="9"/>
  <c r="J161" i="9"/>
  <c r="J162" i="9"/>
  <c r="J163" i="9"/>
  <c r="J164" i="9"/>
  <c r="J165" i="9"/>
  <c r="J159" i="9"/>
  <c r="H10" i="5"/>
  <c r="D166" i="9"/>
  <c r="D172" i="9"/>
  <c r="D169" i="9"/>
  <c r="D163" i="9"/>
  <c r="D162" i="9"/>
  <c r="D161" i="9"/>
  <c r="D160" i="9"/>
  <c r="D159" i="9"/>
  <c r="D165" i="9"/>
  <c r="C1" i="5"/>
  <c r="J1" i="5"/>
  <c r="H11" i="5"/>
  <c r="H12" i="5"/>
  <c r="H13" i="5"/>
  <c r="C14" i="5"/>
  <c r="E14" i="5"/>
  <c r="J14" i="5"/>
  <c r="H21" i="5"/>
  <c r="H22" i="5"/>
  <c r="H24" i="5"/>
  <c r="H25" i="5"/>
  <c r="C26" i="5"/>
  <c r="E26" i="5"/>
  <c r="J26" i="5"/>
  <c r="H33" i="5"/>
  <c r="H34" i="5"/>
  <c r="H35" i="5"/>
  <c r="H36" i="5"/>
  <c r="H37" i="5"/>
  <c r="H38" i="5"/>
  <c r="H39" i="5"/>
  <c r="H40" i="5"/>
  <c r="C41" i="5"/>
  <c r="E41" i="5"/>
  <c r="J41" i="5"/>
  <c r="H49" i="5"/>
  <c r="H50" i="5"/>
  <c r="H51" i="5"/>
  <c r="H52" i="5"/>
  <c r="H53" i="5"/>
  <c r="H54" i="5"/>
  <c r="H55" i="5"/>
  <c r="H56" i="5"/>
  <c r="H57" i="5"/>
  <c r="H58" i="5"/>
  <c r="E59" i="5"/>
  <c r="J59" i="5"/>
  <c r="B1" i="4"/>
  <c r="K1" i="4"/>
  <c r="K17" i="4"/>
  <c r="B1" i="3"/>
  <c r="N1" i="3"/>
  <c r="N5" i="3"/>
  <c r="N7" i="3"/>
  <c r="N8" i="3"/>
  <c r="N19" i="3"/>
  <c r="P19" i="3"/>
  <c r="L32" i="3"/>
  <c r="N32" i="3"/>
  <c r="P32" i="3"/>
  <c r="N41" i="3"/>
  <c r="P41" i="3"/>
  <c r="N48" i="3"/>
  <c r="P48" i="3"/>
  <c r="H207" i="9"/>
  <c r="J213" i="9"/>
  <c r="J223" i="9"/>
  <c r="J12" i="2"/>
  <c r="J13" i="2"/>
  <c r="J14" i="2"/>
  <c r="J15" i="2"/>
  <c r="J16" i="2"/>
  <c r="J17" i="2"/>
  <c r="J18" i="2"/>
  <c r="J20" i="2"/>
  <c r="B21" i="2"/>
  <c r="D21" i="2"/>
  <c r="D28" i="2" s="1"/>
  <c r="F21" i="2"/>
  <c r="H21" i="2"/>
  <c r="L21" i="2"/>
  <c r="J24" i="2"/>
  <c r="J25" i="2"/>
  <c r="J26" i="2" s="1"/>
  <c r="B26" i="2"/>
  <c r="D26" i="2"/>
  <c r="F26" i="2"/>
  <c r="H26" i="2"/>
  <c r="H28" i="2" s="1"/>
  <c r="L26" i="2"/>
  <c r="D53" i="2"/>
  <c r="F53" i="2"/>
  <c r="H53" i="2"/>
  <c r="L53" i="2"/>
  <c r="J56" i="2"/>
  <c r="J57" i="2"/>
  <c r="B58" i="2"/>
  <c r="D58" i="2"/>
  <c r="F58" i="2"/>
  <c r="H58" i="2"/>
  <c r="L58" i="2"/>
  <c r="J64" i="2"/>
  <c r="F60" i="2"/>
  <c r="J19" i="2"/>
  <c r="B53" i="2"/>
  <c r="C48" i="5" s="1"/>
  <c r="C59" i="5" s="1"/>
  <c r="D223" i="9"/>
  <c r="H48" i="5" l="1"/>
  <c r="H59" i="5" s="1"/>
  <c r="H41" i="5"/>
  <c r="J27" i="2"/>
  <c r="D60" i="2"/>
  <c r="D62" i="2" s="1"/>
  <c r="D66" i="2" s="1"/>
  <c r="H6" i="3" s="1"/>
  <c r="H9" i="3" s="1"/>
  <c r="H60" i="2"/>
  <c r="F28" i="2"/>
  <c r="F62" i="2" s="1"/>
  <c r="F66" i="2" s="1"/>
  <c r="J6" i="3" s="1"/>
  <c r="H26" i="5"/>
  <c r="H14" i="5"/>
  <c r="F151" i="9"/>
  <c r="F182" i="9" s="1"/>
  <c r="J21" i="2"/>
  <c r="J22" i="2" s="1"/>
  <c r="B28" i="2"/>
  <c r="H145" i="9"/>
  <c r="H151" i="9" s="1"/>
  <c r="D151" i="9"/>
  <c r="D175" i="9"/>
  <c r="J53" i="2"/>
  <c r="J58" i="2"/>
  <c r="J59" i="2" s="1"/>
  <c r="L60" i="2"/>
  <c r="J175" i="9"/>
  <c r="L28" i="2"/>
  <c r="J151" i="9"/>
  <c r="J10" i="3"/>
  <c r="J9" i="3"/>
  <c r="H62" i="2"/>
  <c r="H66" i="2" s="1"/>
  <c r="L6" i="3" s="1"/>
  <c r="H175" i="9"/>
  <c r="B60" i="2"/>
  <c r="J182" i="9" l="1"/>
  <c r="D182" i="9"/>
  <c r="D210" i="9" s="1"/>
  <c r="D213" i="9" s="1"/>
  <c r="H182" i="9"/>
  <c r="F210" i="9"/>
  <c r="H10" i="3"/>
  <c r="J60" i="2"/>
  <c r="J62" i="2" s="1"/>
  <c r="J28" i="2"/>
  <c r="J29" i="2" s="1"/>
  <c r="L62" i="2"/>
  <c r="L66" i="2" s="1"/>
  <c r="P6" i="3" s="1"/>
  <c r="P10" i="3" s="1"/>
  <c r="B62" i="2"/>
  <c r="L9" i="3"/>
  <c r="L10" i="3"/>
  <c r="F213" i="9" l="1"/>
  <c r="H210" i="9"/>
  <c r="H213" i="9" s="1"/>
  <c r="P9" i="3"/>
  <c r="B66" i="2"/>
  <c r="J66" i="2"/>
  <c r="F6" i="3" l="1"/>
  <c r="F9" i="3" l="1"/>
  <c r="N9" i="3" s="1"/>
  <c r="N6" i="3"/>
  <c r="N10" i="3" s="1"/>
  <c r="F10" i="3"/>
</calcChain>
</file>

<file path=xl/sharedStrings.xml><?xml version="1.0" encoding="utf-8"?>
<sst xmlns="http://schemas.openxmlformats.org/spreadsheetml/2006/main" count="315" uniqueCount="204">
  <si>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</si>
  <si>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</si>
  <si>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</si>
  <si>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</si>
  <si>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</si>
  <si>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</si>
  <si>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</si>
  <si>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</si>
  <si>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</si>
  <si>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</si>
  <si>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</si>
  <si>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</si>
  <si>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</si>
  <si>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</si>
  <si>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</si>
  <si>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</si>
  <si>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</si>
  <si>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</si>
  <si>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</si>
  <si>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</si>
  <si>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</si>
  <si>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</si>
  <si>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</si>
  <si>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</si>
  <si>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</si>
  <si>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</si>
  <si>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</si>
  <si>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</si>
  <si>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</si>
  <si>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</si>
  <si>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</si>
  <si>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</si>
  <si>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</si>
  <si>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</si>
  <si>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</si>
  <si>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</si>
  <si>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</si>
  <si>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</si>
  <si>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</si>
  <si>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</si>
  <si>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</si>
  <si>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</si>
  <si>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</si>
  <si>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</si>
  <si>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</si>
  <si>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</si>
  <si>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</si>
  <si>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</si>
  <si>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</si>
  <si>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</si>
  <si>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</si>
  <si>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</si>
  <si>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</si>
  <si>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</si>
  <si>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</si>
  <si>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</si>
  <si>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</si>
  <si>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</si>
  <si>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</si>
  <si>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</si>
  <si>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</si>
  <si>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</si>
  <si>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</si>
  <si>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</si>
  <si>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</si>
  <si>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</si>
  <si>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</si>
  <si>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</si>
  <si>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</si>
  <si>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</si>
  <si>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</si>
  <si>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</si>
  <si>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</si>
  <si>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</si>
  <si>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</si>
  <si>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</si>
  <si>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</si>
  <si>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</si>
  <si>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</si>
  <si>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</si>
  <si>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</si>
  <si>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</si>
  <si>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</si>
  <si>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</si>
  <si>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</si>
  <si>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</si>
  <si>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</si>
  <si>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</si>
  <si>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>Payments</t>
  </si>
  <si>
    <t>Net receipts / (payments)</t>
  </si>
  <si>
    <t xml:space="preserve">Section C Notes to the Accounts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</si>
  <si>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</si>
  <si>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</si>
  <si>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</si>
  <si>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</si>
  <si>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</si>
  <si>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</si>
  <si>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</si>
  <si>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</si>
  <si>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</si>
  <si>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</si>
  <si>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>Section A Statement of receipts and payments</t>
  </si>
  <si>
    <t>Period start date</t>
  </si>
  <si>
    <t>Period end date</t>
  </si>
  <si>
    <t xml:space="preserve">Analysis of receipts and payments </t>
  </si>
  <si>
    <t>Subscriptions</t>
  </si>
  <si>
    <t>Insurance</t>
  </si>
  <si>
    <t>Annual Report and Financial Statements</t>
  </si>
  <si>
    <t>Trustees Annual Report</t>
  </si>
  <si>
    <t>Reference and Administrative Information</t>
  </si>
  <si>
    <t>Charity Name</t>
  </si>
  <si>
    <t>Charity Number</t>
  </si>
  <si>
    <t>Address</t>
  </si>
  <si>
    <t>West Lothian</t>
  </si>
  <si>
    <t>Current Trustees</t>
  </si>
  <si>
    <t>Structure, Governance and Management</t>
  </si>
  <si>
    <t>Constitution</t>
  </si>
  <si>
    <t>Objectives and Activities</t>
  </si>
  <si>
    <t>Charitable purposes</t>
  </si>
  <si>
    <t>Activities:</t>
  </si>
  <si>
    <t>Receipts</t>
  </si>
  <si>
    <t>Unrestricted</t>
  </si>
  <si>
    <t>Funds</t>
  </si>
  <si>
    <t>Restricted</t>
  </si>
  <si>
    <t>Year Ended</t>
  </si>
  <si>
    <t>Total Payments</t>
  </si>
  <si>
    <t>Surplus / Deficit for the year</t>
  </si>
  <si>
    <t>Opening Bank Balance</t>
  </si>
  <si>
    <t>Closing Bank Balance</t>
  </si>
  <si>
    <t>Bank Balances</t>
  </si>
  <si>
    <t xml:space="preserve">(1) (d) of the Accounts Regulations does not apply. It is my responsibility to examine the accounts as required under </t>
  </si>
  <si>
    <t xml:space="preserve">(Scotland) Regulations 2006. An examination includes a review of the accounting records kept by the charity and a </t>
  </si>
  <si>
    <t xml:space="preserve">comparison of the accounts presented with those records. It also includes consideration of any unusual items or </t>
  </si>
  <si>
    <t xml:space="preserve">disclosures in the accounts and seeks explanations from the trustees concerning any such matters. The procedures </t>
  </si>
  <si>
    <t xml:space="preserve">undertaken do not provide all the evidence that would be required in an audit and, consequently, I do not express an </t>
  </si>
  <si>
    <t xml:space="preserve">to which, in my opinion, attention should be drawn in order to enable a proper understanding of the accounts to be </t>
  </si>
  <si>
    <t xml:space="preserve">Date: </t>
  </si>
  <si>
    <t xml:space="preserve">Name: </t>
  </si>
  <si>
    <t>Address:</t>
  </si>
  <si>
    <t>The charity’s trustees are responsible for the preparation of the</t>
  </si>
  <si>
    <t>Accounts in accordance with the terms of the Charities and Trustee Investment (Scotland) 2005 Act and the Charities</t>
  </si>
  <si>
    <t>section 44(1) (c) of the Act and to state whether particular matters have come to my attention.</t>
  </si>
  <si>
    <t xml:space="preserve">My examination is carried out in accordance with Regulation 11 of the Charities Accounts </t>
  </si>
  <si>
    <t xml:space="preserve">audit opinion on the accounts. </t>
  </si>
  <si>
    <t xml:space="preserve">Independent examiner’s statement </t>
  </si>
  <si>
    <t>Accounts (Scotland) Regulations 2006. The charity trustees consider that the audit requirement of Regulation 10</t>
  </si>
  <si>
    <t>believe that in any material respect the requirements to keep accounting records in accordance with section 44</t>
  </si>
  <si>
    <t xml:space="preserve">(1) (a) of the 2005 Act and Regulation 4 of the 2006 Accounts Regulations and  to prepare accounts which accord </t>
  </si>
  <si>
    <t xml:space="preserve">with the accounting records and comply with Regulation 9 of the 2006 Accounts Regulations have not been met, or </t>
  </si>
  <si>
    <t>reached.</t>
  </si>
  <si>
    <t>Respective responsibilities of the trustees and examiner.</t>
  </si>
  <si>
    <t>Basis of the independent examiners statement</t>
  </si>
  <si>
    <t>Workwear</t>
  </si>
  <si>
    <t>Pitch Hire</t>
  </si>
  <si>
    <t>Office Equipment</t>
  </si>
  <si>
    <t>Purchases</t>
  </si>
  <si>
    <t>Business Services</t>
  </si>
  <si>
    <t>SC 049012</t>
  </si>
  <si>
    <t>Scottish Charity Number   SC049012</t>
  </si>
  <si>
    <t>Sports &amp; Well-Being For All Trust SCIO</t>
  </si>
  <si>
    <t>SC049012</t>
  </si>
  <si>
    <t>Bank of Scotland Account 17653862</t>
  </si>
  <si>
    <t>Bathgate</t>
  </si>
  <si>
    <t>The charity undertakes to provide weekly coaching sessions in various locations within West Lothian.</t>
  </si>
  <si>
    <t>In the course of this examination, no matter has come to my attention which gives me reasonable cause to</t>
  </si>
  <si>
    <t>Isobel Alexander</t>
  </si>
  <si>
    <t>The charity is a Scottish Charitable Incorporated Organisation ( SCIO ). It was registered in its current legal form on 01 February 2019.</t>
  </si>
  <si>
    <t>Vehicle expenses</t>
  </si>
  <si>
    <t>Fauldhouse Partnership Centre</t>
  </si>
  <si>
    <t>Lanrigg Road</t>
  </si>
  <si>
    <t>Fauldhouse</t>
  </si>
  <si>
    <t>EH47 9JD</t>
  </si>
  <si>
    <t>Minibus</t>
  </si>
  <si>
    <t>Additional payment - Minibus</t>
  </si>
  <si>
    <t>National Lottery YS Grant</t>
  </si>
  <si>
    <t>Volunteer expenses</t>
  </si>
  <si>
    <t>Mr Brian Connell, 10 Falla Hill Place, Fauldhouse, Bathgate, West Lothian. EH47 9GZ</t>
  </si>
  <si>
    <t>Mr Mark Boyle, 2 Rashiehill Crescent, Breich, Bathgate, West Lothian. EH55 8JR</t>
  </si>
  <si>
    <t>Miss Nikki Wilson, 35 Muirfield Road, Stenhousemuir, Larbert. FK5 3BS</t>
  </si>
  <si>
    <t>Mr Colin Martin, 3 Plessey Terrace, Bathgate, West Lothian. EH48 2XQ</t>
  </si>
  <si>
    <t>For the year ended 28/02/26</t>
  </si>
  <si>
    <t>The trustees have pleasure in presenting their report together with the financial statements for the year ended 28 February 2026.</t>
  </si>
  <si>
    <t>Statement of Receipts and Payments for the year ended 28 February 2026</t>
  </si>
  <si>
    <t>Statement of Balances - As at 28 February 2026</t>
  </si>
  <si>
    <t>IsyPhoenix</t>
  </si>
  <si>
    <t>84 Main Street</t>
  </si>
  <si>
    <t>Forth</t>
  </si>
  <si>
    <t>Lanark</t>
  </si>
  <si>
    <t>ML11 8AA</t>
  </si>
  <si>
    <t>Equipment &amp; Storage</t>
  </si>
  <si>
    <t>Hall Hire &amp; Swimming Pool Hire</t>
  </si>
  <si>
    <t>Repairs &amp; Maintenance</t>
  </si>
  <si>
    <t>Training Courses</t>
  </si>
  <si>
    <t>Sundry Expenses</t>
  </si>
  <si>
    <t>Bank Charges</t>
  </si>
  <si>
    <t>Volunteer Expenses</t>
  </si>
  <si>
    <t>Girls Brigade</t>
  </si>
  <si>
    <t>Robertson Trust</t>
  </si>
  <si>
    <t>Fauldhouse Community Centre Committee</t>
  </si>
  <si>
    <t>To advance the concept of Sport For All with its attendent health benefits targetted from a young age principally in the area of</t>
  </si>
  <si>
    <t>West Lothian.</t>
  </si>
  <si>
    <t>National Lottery YS Grants</t>
  </si>
  <si>
    <t>National Lottery NAT 4 Grant</t>
  </si>
  <si>
    <t>National Lottery NAT 4 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</si>
</sst>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5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sz val="16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F0F0F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2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4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41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5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4" xfId="1" applyNumberFormat="1" applyFont="1" applyBorder="1" applyAlignment="1" applyProtection="1">
      <alignment wrapText="1"/>
      <protection locked="0"/>
    </xf>
    <xf numFmtId="41" fontId="3" fillId="0" borderId="17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14" fontId="4" fillId="0" borderId="0" xfId="0" applyNumberFormat="1" applyFont="1" applyAlignment="1" applyProtection="1">
      <alignment vertical="center" wrapText="1"/>
      <protection locked="0"/>
    </xf>
    <xf numFmtId="0" fontId="10" fillId="0" borderId="0" xfId="0" applyFont="1"/>
    <xf numFmtId="0" fontId="32" fillId="0" borderId="0" xfId="0" applyFont="1" applyAlignment="1">
      <alignment horizontal="center"/>
    </xf>
    <xf numFmtId="0" fontId="32" fillId="0" borderId="0" xfId="0" applyFont="1"/>
    <xf numFmtId="0" fontId="0" fillId="0" borderId="0" xfId="0" applyAlignment="1">
      <alignment wrapText="1"/>
    </xf>
    <xf numFmtId="0" fontId="33" fillId="0" borderId="28" xfId="0" applyFont="1" applyBorder="1"/>
    <xf numFmtId="0" fontId="34" fillId="0" borderId="28" xfId="0" applyFont="1" applyBorder="1"/>
    <xf numFmtId="3" fontId="0" fillId="0" borderId="0" xfId="0" applyNumberFormat="1"/>
    <xf numFmtId="0" fontId="12" fillId="0" borderId="0" xfId="0" applyFont="1" applyAlignment="1">
      <alignment horizontal="center"/>
    </xf>
    <xf numFmtId="3" fontId="0" fillId="0" borderId="1" xfId="0" applyNumberFormat="1" applyBorder="1"/>
    <xf numFmtId="14" fontId="0" fillId="0" borderId="0" xfId="0" applyNumberFormat="1" applyAlignment="1">
      <alignment horizontal="center"/>
    </xf>
    <xf numFmtId="15" fontId="12" fillId="0" borderId="0" xfId="0" quotePrefix="1" applyNumberFormat="1" applyFont="1"/>
    <xf numFmtId="0" fontId="4" fillId="0" borderId="0" xfId="0" applyFont="1"/>
    <xf numFmtId="0" fontId="12" fillId="0" borderId="0" xfId="0" applyFont="1" applyAlignment="1" applyProtection="1">
      <alignment horizontal="left" wrapText="1"/>
      <protection locked="0"/>
    </xf>
    <xf numFmtId="166" fontId="12" fillId="0" borderId="0" xfId="0" quotePrefix="1" applyNumberFormat="1" applyFont="1"/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wrapText="1"/>
      <protection locked="0"/>
    </xf>
    <xf numFmtId="3" fontId="12" fillId="0" borderId="0" xfId="0" applyNumberFormat="1" applyFont="1"/>
    <xf numFmtId="41" fontId="12" fillId="0" borderId="0" xfId="1" applyNumberFormat="1" applyFont="1" applyBorder="1" applyAlignment="1" applyProtection="1">
      <alignment wrapText="1"/>
      <protection locked="0"/>
    </xf>
    <xf numFmtId="0" fontId="12" fillId="0" borderId="5" xfId="0" applyFont="1" applyBorder="1" applyAlignment="1" applyProtection="1">
      <alignment horizontal="left" wrapText="1"/>
      <protection locked="0"/>
    </xf>
    <xf numFmtId="41" fontId="3" fillId="0" borderId="5" xfId="1" applyNumberFormat="1" applyFont="1" applyFill="1" applyBorder="1" applyAlignment="1" applyProtection="1">
      <alignment wrapText="1"/>
      <protection locked="0"/>
    </xf>
    <xf numFmtId="3" fontId="12" fillId="0" borderId="1" xfId="0" applyNumberFormat="1" applyFont="1" applyBorder="1"/>
    <xf numFmtId="41" fontId="3" fillId="0" borderId="5" xfId="1" applyNumberFormat="1" applyFont="1" applyFill="1" applyBorder="1" applyAlignment="1" applyProtection="1">
      <alignment vertical="top" wrapText="1"/>
      <protection locked="0"/>
    </xf>
    <xf numFmtId="41" fontId="3" fillId="0" borderId="5" xfId="1" applyNumberFormat="1" applyFont="1" applyFill="1" applyBorder="1" applyAlignment="1" applyProtection="1">
      <alignment horizontal="right" vertical="top" wrapText="1"/>
      <protection locked="0"/>
    </xf>
    <xf numFmtId="168" fontId="3" fillId="0" borderId="14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0" xfId="1" applyNumberFormat="1" applyFont="1" applyFill="1" applyAlignment="1" applyProtection="1">
      <alignment wrapText="1"/>
      <protection locked="0"/>
    </xf>
    <xf numFmtId="41" fontId="12" fillId="0" borderId="5" xfId="1" applyNumberFormat="1" applyFont="1" applyFill="1" applyBorder="1" applyProtection="1">
      <protection locked="0"/>
    </xf>
    <xf numFmtId="168" fontId="3" fillId="0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5" xfId="1" applyNumberFormat="1" applyFont="1" applyFill="1" applyBorder="1" applyAlignment="1" applyProtection="1">
      <alignment horizontal="right" vertical="center" shrinkToFit="1"/>
    </xf>
    <xf numFmtId="0" fontId="1" fillId="0" borderId="0" xfId="0" applyFont="1"/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8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19" fillId="0" borderId="24" xfId="0" applyFont="1" applyBorder="1" applyAlignment="1" applyProtection="1">
      <alignment vertical="top" wrapText="1"/>
      <protection locked="0"/>
    </xf>
    <xf numFmtId="0" fontId="21" fillId="0" borderId="24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5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8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30" fillId="0" borderId="18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0" fontId="22" fillId="0" borderId="18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 wrapText="1"/>
    </xf>
    <xf numFmtId="0" fontId="30" fillId="0" borderId="18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19" xfId="0" applyFont="1" applyBorder="1" applyAlignment="1">
      <alignment horizontal="center" vertical="top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19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" fillId="0" borderId="18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41" fontId="2" fillId="0" borderId="26" xfId="1" applyNumberFormat="1" applyFont="1" applyBorder="1" applyAlignment="1" applyProtection="1">
      <alignment horizontal="center"/>
      <protection locked="0"/>
    </xf>
    <xf numFmtId="41" fontId="2" fillId="0" borderId="25" xfId="1" applyNumberFormat="1" applyFont="1" applyBorder="1" applyAlignment="1" applyProtection="1">
      <alignment horizontal="center"/>
      <protection locked="0"/>
    </xf>
    <xf numFmtId="41" fontId="2" fillId="0" borderId="27" xfId="1" applyNumberFormat="1" applyFont="1" applyBorder="1" applyAlignment="1" applyProtection="1">
      <alignment horizontal="center"/>
      <protection locked="0"/>
    </xf>
    <xf numFmtId="41" fontId="2" fillId="0" borderId="21" xfId="1" applyNumberFormat="1" applyFont="1" applyBorder="1" applyAlignment="1" applyProtection="1">
      <alignment horizontal="center"/>
      <protection locked="0"/>
    </xf>
    <xf numFmtId="41" fontId="2" fillId="0" borderId="0" xfId="1" applyNumberFormat="1" applyFont="1" applyBorder="1" applyAlignment="1" applyProtection="1">
      <alignment horizontal="center"/>
      <protection locked="0"/>
    </xf>
    <xf numFmtId="41" fontId="2" fillId="0" borderId="24" xfId="1" applyNumberFormat="1" applyFont="1" applyBorder="1" applyAlignment="1" applyProtection="1">
      <alignment horizontal="center"/>
      <protection locked="0"/>
    </xf>
    <xf numFmtId="41" fontId="2" fillId="0" borderId="22" xfId="1" applyNumberFormat="1" applyFont="1" applyBorder="1" applyAlignment="1" applyProtection="1">
      <alignment horizontal="center"/>
      <protection locked="0"/>
    </xf>
    <xf numFmtId="41" fontId="2" fillId="0" borderId="4" xfId="1" applyNumberFormat="1" applyFont="1" applyBorder="1" applyAlignment="1" applyProtection="1">
      <alignment horizontal="center"/>
      <protection locked="0"/>
    </xf>
    <xf numFmtId="41" fontId="2" fillId="0" borderId="23" xfId="1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8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22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5" xfId="1" applyNumberFormat="1" applyFont="1" applyBorder="1" applyAlignment="1" applyProtection="1">
      <alignment horizontal="lef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2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1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30304" name="Rectangle 3">
          <a:extLst>
            <a:ext uri="{FF2B5EF4-FFF2-40B4-BE49-F238E27FC236}">
              <a16:creationId xmlns:a16="http://schemas.microsoft.com/office/drawing/2014/main" id="{00000000-0008-0000-0000-00006076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30305" name="Rectangle 4">
          <a:extLst>
            <a:ext uri="{FF2B5EF4-FFF2-40B4-BE49-F238E27FC236}">
              <a16:creationId xmlns:a16="http://schemas.microsoft.com/office/drawing/2014/main" id="{00000000-0008-0000-0000-00006176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285750</xdr:colOff>
      <xdr:row>67</xdr:row>
      <xdr:rowOff>0</xdr:rowOff>
    </xdr:from>
    <xdr:to>
      <xdr:col>10</xdr:col>
      <xdr:colOff>104775</xdr:colOff>
      <xdr:row>67</xdr:row>
      <xdr:rowOff>0</xdr:rowOff>
    </xdr:to>
    <xdr:sp macro="" textlink="">
      <xdr:nvSpPr>
        <xdr:cNvPr id="30306" name="Rectangle 8">
          <a:extLst>
            <a:ext uri="{FF2B5EF4-FFF2-40B4-BE49-F238E27FC236}">
              <a16:creationId xmlns:a16="http://schemas.microsoft.com/office/drawing/2014/main" id="{00000000-0008-0000-0000-000062760000}"/>
            </a:ext>
          </a:extLst>
        </xdr:cNvPr>
        <xdr:cNvSpPr>
          <a:spLocks noChangeArrowheads="1"/>
        </xdr:cNvSpPr>
      </xdr:nvSpPr>
      <xdr:spPr bwMode="auto">
        <a:xfrm>
          <a:off x="8201025" y="1756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285750</xdr:colOff>
      <xdr:row>67</xdr:row>
      <xdr:rowOff>0</xdr:rowOff>
    </xdr:from>
    <xdr:to>
      <xdr:col>10</xdr:col>
      <xdr:colOff>104775</xdr:colOff>
      <xdr:row>67</xdr:row>
      <xdr:rowOff>0</xdr:rowOff>
    </xdr:to>
    <xdr:sp macro="" textlink="">
      <xdr:nvSpPr>
        <xdr:cNvPr id="30307" name="Rectangle 10">
          <a:extLst>
            <a:ext uri="{FF2B5EF4-FFF2-40B4-BE49-F238E27FC236}">
              <a16:creationId xmlns:a16="http://schemas.microsoft.com/office/drawing/2014/main" id="{00000000-0008-0000-0000-000063760000}"/>
            </a:ext>
          </a:extLst>
        </xdr:cNvPr>
        <xdr:cNvSpPr>
          <a:spLocks noChangeArrowheads="1"/>
        </xdr:cNvSpPr>
      </xdr:nvSpPr>
      <xdr:spPr bwMode="auto">
        <a:xfrm>
          <a:off x="8201025" y="17564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111" name="Text Box 14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	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112" name="Text Box 15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March	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113" name="Text Box 16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2025</a:t>
          </a:r>
        </a:p>
        <a:p>
          <a:endParaRPr lang="en-GB"/>
        </a:p>
        <a:p>
          <a:endParaRPr lang="en-GB"/>
        </a:p>
        <a:p>
          <a:endParaRPr lang="en-GB"/>
        </a:p>
      </xdr:txBody>
    </xdr:sp>
    <xdr:clientData/>
  </xdr:twoCellAnchor>
  <xdr:twoCellAnchor>
    <xdr:from>
      <xdr:col>3</xdr:col>
      <xdr:colOff>9525</xdr:colOff>
      <xdr:row>4</xdr:row>
      <xdr:rowOff>0</xdr:rowOff>
    </xdr:from>
    <xdr:to>
      <xdr:col>3</xdr:col>
      <xdr:colOff>571500</xdr:colOff>
      <xdr:row>4</xdr:row>
      <xdr:rowOff>180975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552825" y="1104900"/>
          <a:ext cx="561975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9525</xdr:rowOff>
    </xdr:from>
    <xdr:to>
      <xdr:col>5</xdr:col>
      <xdr:colOff>209550</xdr:colOff>
      <xdr:row>4</xdr:row>
      <xdr:rowOff>180975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171950" y="1114425"/>
          <a:ext cx="77152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266700</xdr:colOff>
      <xdr:row>4</xdr:row>
      <xdr:rowOff>9525</xdr:rowOff>
    </xdr:from>
    <xdr:to>
      <xdr:col>6</xdr:col>
      <xdr:colOff>0</xdr:colOff>
      <xdr:row>4</xdr:row>
      <xdr:rowOff>180975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000625" y="1114425"/>
          <a:ext cx="65722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9525</xdr:colOff>
      <xdr:row>4</xdr:row>
      <xdr:rowOff>9525</xdr:rowOff>
    </xdr:from>
    <xdr:to>
      <xdr:col>7</xdr:col>
      <xdr:colOff>590550</xdr:colOff>
      <xdr:row>4</xdr:row>
      <xdr:rowOff>180975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5905500" y="1114425"/>
          <a:ext cx="58102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		</a:t>
          </a:r>
        </a:p>
      </xdr:txBody>
    </xdr:sp>
    <xdr:clientData/>
  </xdr:twoCellAnchor>
  <xdr:twoCellAnchor>
    <xdr:from>
      <xdr:col>7</xdr:col>
      <xdr:colOff>647700</xdr:colOff>
      <xdr:row>4</xdr:row>
      <xdr:rowOff>9525</xdr:rowOff>
    </xdr:from>
    <xdr:to>
      <xdr:col>9</xdr:col>
      <xdr:colOff>304800</xdr:colOff>
      <xdr:row>4</xdr:row>
      <xdr:rowOff>180975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543675" y="1114425"/>
          <a:ext cx="79057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361950</xdr:colOff>
      <xdr:row>4</xdr:row>
      <xdr:rowOff>9525</xdr:rowOff>
    </xdr:from>
    <xdr:to>
      <xdr:col>10</xdr:col>
      <xdr:colOff>0</xdr:colOff>
      <xdr:row>4</xdr:row>
      <xdr:rowOff>180975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391400" y="1114425"/>
          <a:ext cx="704850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120" name="Text Box 23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28	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121" name="Text Box 24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February		</a:t>
          </a:r>
        </a:p>
      </xdr:txBody>
    </xdr:sp>
    <xdr:clientData/>
  </xdr:twoCellAnchor>
  <xdr:twoCellAnchor>
    <xdr:from>
      <xdr:col>9</xdr:col>
      <xdr:colOff>361950</xdr:colOff>
      <xdr:row>5</xdr:row>
      <xdr:rowOff>9525</xdr:rowOff>
    </xdr:from>
    <xdr:to>
      <xdr:col>10</xdr:col>
      <xdr:colOff>0</xdr:colOff>
      <xdr:row>6</xdr:row>
      <xdr:rowOff>0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410450" y="1315811"/>
          <a:ext cx="699407" cy="26261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2026</a:t>
          </a:r>
        </a:p>
        <a:p>
          <a:pPr algn="ctr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0</xdr:colOff>
          <xdr:row>1</xdr:row>
          <xdr:rowOff>333375</xdr:rowOff>
        </xdr:to>
        <xdr:sp macro="" textlink="">
          <xdr:nvSpPr>
            <xdr:cNvPr id="2074" name="Object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31858" name="Rectangle 1">
          <a:extLst>
            <a:ext uri="{FF2B5EF4-FFF2-40B4-BE49-F238E27FC236}">
              <a16:creationId xmlns:a16="http://schemas.microsoft.com/office/drawing/2014/main" id="{00000000-0008-0000-0100-0000727C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31859" name="Rectangle 2">
          <a:extLst>
            <a:ext uri="{FF2B5EF4-FFF2-40B4-BE49-F238E27FC236}">
              <a16:creationId xmlns:a16="http://schemas.microsoft.com/office/drawing/2014/main" id="{00000000-0008-0000-0100-0000737C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31860" name="Rectangle 3">
          <a:extLst>
            <a:ext uri="{FF2B5EF4-FFF2-40B4-BE49-F238E27FC236}">
              <a16:creationId xmlns:a16="http://schemas.microsoft.com/office/drawing/2014/main" id="{00000000-0008-0000-0100-0000747C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31861" name="Picture 4">
          <a:extLst>
            <a:ext uri="{FF2B5EF4-FFF2-40B4-BE49-F238E27FC236}">
              <a16:creationId xmlns:a16="http://schemas.microsoft.com/office/drawing/2014/main" id="{00000000-0008-0000-0100-000075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31862" name="Rectangle 5">
          <a:extLst>
            <a:ext uri="{FF2B5EF4-FFF2-40B4-BE49-F238E27FC236}">
              <a16:creationId xmlns:a16="http://schemas.microsoft.com/office/drawing/2014/main" id="{00000000-0008-0000-0100-0000767C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31863" name="Rectangle 6">
          <a:extLst>
            <a:ext uri="{FF2B5EF4-FFF2-40B4-BE49-F238E27FC236}">
              <a16:creationId xmlns:a16="http://schemas.microsoft.com/office/drawing/2014/main" id="{00000000-0008-0000-0100-0000777C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31864" name="Rectangle 7">
          <a:extLst>
            <a:ext uri="{FF2B5EF4-FFF2-40B4-BE49-F238E27FC236}">
              <a16:creationId xmlns:a16="http://schemas.microsoft.com/office/drawing/2014/main" id="{00000000-0008-0000-0100-0000787C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31865" name="Rectangle 8">
          <a:extLst>
            <a:ext uri="{FF2B5EF4-FFF2-40B4-BE49-F238E27FC236}">
              <a16:creationId xmlns:a16="http://schemas.microsoft.com/office/drawing/2014/main" id="{00000000-0008-0000-0100-0000797C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31866" name="Rectangle 9">
          <a:extLst>
            <a:ext uri="{FF2B5EF4-FFF2-40B4-BE49-F238E27FC236}">
              <a16:creationId xmlns:a16="http://schemas.microsoft.com/office/drawing/2014/main" id="{00000000-0008-0000-0100-00007A7C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30897" name="Rectangle 1">
          <a:extLst>
            <a:ext uri="{FF2B5EF4-FFF2-40B4-BE49-F238E27FC236}">
              <a16:creationId xmlns:a16="http://schemas.microsoft.com/office/drawing/2014/main" id="{00000000-0008-0000-0300-0000B178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30898" name="Rectangle 2">
          <a:extLst>
            <a:ext uri="{FF2B5EF4-FFF2-40B4-BE49-F238E27FC236}">
              <a16:creationId xmlns:a16="http://schemas.microsoft.com/office/drawing/2014/main" id="{00000000-0008-0000-0300-0000B278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30899" name="Rectangle 3">
          <a:extLst>
            <a:ext uri="{FF2B5EF4-FFF2-40B4-BE49-F238E27FC236}">
              <a16:creationId xmlns:a16="http://schemas.microsoft.com/office/drawing/2014/main" id="{00000000-0008-0000-0300-0000B378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30900" name="Picture 4">
          <a:extLst>
            <a:ext uri="{FF2B5EF4-FFF2-40B4-BE49-F238E27FC236}">
              <a16:creationId xmlns:a16="http://schemas.microsoft.com/office/drawing/2014/main" id="{00000000-0008-0000-0300-0000B4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30901" name="Rectangle 5">
          <a:extLst>
            <a:ext uri="{FF2B5EF4-FFF2-40B4-BE49-F238E27FC236}">
              <a16:creationId xmlns:a16="http://schemas.microsoft.com/office/drawing/2014/main" id="{00000000-0008-0000-0300-0000B578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29446" name="Rectangle 1">
          <a:extLst>
            <a:ext uri="{FF2B5EF4-FFF2-40B4-BE49-F238E27FC236}">
              <a16:creationId xmlns:a16="http://schemas.microsoft.com/office/drawing/2014/main" id="{00000000-0008-0000-0400-000006730000}"/>
            </a:ext>
          </a:extLst>
        </xdr:cNvPr>
        <xdr:cNvSpPr>
          <a:spLocks noChangeArrowheads="1"/>
        </xdr:cNvSpPr>
      </xdr:nvSpPr>
      <xdr:spPr bwMode="auto">
        <a:xfrm>
          <a:off x="56483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29447" name="Rectangle 2">
          <a:extLst>
            <a:ext uri="{FF2B5EF4-FFF2-40B4-BE49-F238E27FC236}">
              <a16:creationId xmlns:a16="http://schemas.microsoft.com/office/drawing/2014/main" id="{00000000-0008-0000-0400-000007730000}"/>
            </a:ext>
          </a:extLst>
        </xdr:cNvPr>
        <xdr:cNvSpPr>
          <a:spLocks noChangeArrowheads="1"/>
        </xdr:cNvSpPr>
      </xdr:nvSpPr>
      <xdr:spPr bwMode="auto">
        <a:xfrm>
          <a:off x="56483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285750</xdr:colOff>
      <xdr:row>3</xdr:row>
      <xdr:rowOff>0</xdr:rowOff>
    </xdr:from>
    <xdr:to>
      <xdr:col>6</xdr:col>
      <xdr:colOff>104775</xdr:colOff>
      <xdr:row>3</xdr:row>
      <xdr:rowOff>0</xdr:rowOff>
    </xdr:to>
    <xdr:sp macro="" textlink="">
      <xdr:nvSpPr>
        <xdr:cNvPr id="29448" name="Rectangle 3">
          <a:extLst>
            <a:ext uri="{FF2B5EF4-FFF2-40B4-BE49-F238E27FC236}">
              <a16:creationId xmlns:a16="http://schemas.microsoft.com/office/drawing/2014/main" id="{00000000-0008-0000-0400-000008730000}"/>
            </a:ext>
          </a:extLst>
        </xdr:cNvPr>
        <xdr:cNvSpPr>
          <a:spLocks noChangeArrowheads="1"/>
        </xdr:cNvSpPr>
      </xdr:nvSpPr>
      <xdr:spPr bwMode="auto">
        <a:xfrm>
          <a:off x="5753100" y="819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29449" name="Picture 4">
          <a:extLst>
            <a:ext uri="{FF2B5EF4-FFF2-40B4-BE49-F238E27FC236}">
              <a16:creationId xmlns:a16="http://schemas.microsoft.com/office/drawing/2014/main" id="{00000000-0008-0000-0400-0000097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285750</xdr:colOff>
      <xdr:row>4</xdr:row>
      <xdr:rowOff>0</xdr:rowOff>
    </xdr:from>
    <xdr:to>
      <xdr:col>6</xdr:col>
      <xdr:colOff>104775</xdr:colOff>
      <xdr:row>4</xdr:row>
      <xdr:rowOff>0</xdr:rowOff>
    </xdr:to>
    <xdr:sp macro="" textlink="">
      <xdr:nvSpPr>
        <xdr:cNvPr id="29450" name="Rectangle 5">
          <a:extLst>
            <a:ext uri="{FF2B5EF4-FFF2-40B4-BE49-F238E27FC236}">
              <a16:creationId xmlns:a16="http://schemas.microsoft.com/office/drawing/2014/main" id="{00000000-0008-0000-0400-00000A730000}"/>
            </a:ext>
          </a:extLst>
        </xdr:cNvPr>
        <xdr:cNvSpPr>
          <a:spLocks noChangeArrowheads="1"/>
        </xdr:cNvSpPr>
      </xdr:nvSpPr>
      <xdr:spPr bwMode="auto">
        <a:xfrm>
          <a:off x="5753100" y="1009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285750</xdr:colOff>
      <xdr:row>30</xdr:row>
      <xdr:rowOff>190500</xdr:rowOff>
    </xdr:from>
    <xdr:to>
      <xdr:col>5</xdr:col>
      <xdr:colOff>104775</xdr:colOff>
      <xdr:row>30</xdr:row>
      <xdr:rowOff>285750</xdr:rowOff>
    </xdr:to>
    <xdr:sp macro="" textlink="">
      <xdr:nvSpPr>
        <xdr:cNvPr id="29451" name="Rectangle 6">
          <a:extLst>
            <a:ext uri="{FF2B5EF4-FFF2-40B4-BE49-F238E27FC236}">
              <a16:creationId xmlns:a16="http://schemas.microsoft.com/office/drawing/2014/main" id="{00000000-0008-0000-0400-00000B73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285750</xdr:colOff>
      <xdr:row>30</xdr:row>
      <xdr:rowOff>190500</xdr:rowOff>
    </xdr:from>
    <xdr:to>
      <xdr:col>8</xdr:col>
      <xdr:colOff>104775</xdr:colOff>
      <xdr:row>30</xdr:row>
      <xdr:rowOff>285750</xdr:rowOff>
    </xdr:to>
    <xdr:sp macro="" textlink="">
      <xdr:nvSpPr>
        <xdr:cNvPr id="29452" name="Rectangle 7">
          <a:extLst>
            <a:ext uri="{FF2B5EF4-FFF2-40B4-BE49-F238E27FC236}">
              <a16:creationId xmlns:a16="http://schemas.microsoft.com/office/drawing/2014/main" id="{00000000-0008-0000-0400-00000C730000}"/>
            </a:ext>
          </a:extLst>
        </xdr:cNvPr>
        <xdr:cNvSpPr>
          <a:spLocks noChangeArrowheads="1"/>
        </xdr:cNvSpPr>
      </xdr:nvSpPr>
      <xdr:spPr bwMode="auto">
        <a:xfrm>
          <a:off x="6848475" y="702945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285750</xdr:colOff>
      <xdr:row>30</xdr:row>
      <xdr:rowOff>190500</xdr:rowOff>
    </xdr:from>
    <xdr:to>
      <xdr:col>6</xdr:col>
      <xdr:colOff>104775</xdr:colOff>
      <xdr:row>30</xdr:row>
      <xdr:rowOff>285750</xdr:rowOff>
    </xdr:to>
    <xdr:sp macro="" textlink="">
      <xdr:nvSpPr>
        <xdr:cNvPr id="29453" name="Rectangle 8">
          <a:extLst>
            <a:ext uri="{FF2B5EF4-FFF2-40B4-BE49-F238E27FC236}">
              <a16:creationId xmlns:a16="http://schemas.microsoft.com/office/drawing/2014/main" id="{00000000-0008-0000-0400-00000D730000}"/>
            </a:ext>
          </a:extLst>
        </xdr:cNvPr>
        <xdr:cNvSpPr>
          <a:spLocks noChangeArrowheads="1"/>
        </xdr:cNvSpPr>
      </xdr:nvSpPr>
      <xdr:spPr bwMode="auto">
        <a:xfrm>
          <a:off x="5753100" y="702945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285750</xdr:colOff>
      <xdr:row>45</xdr:row>
      <xdr:rowOff>190500</xdr:rowOff>
    </xdr:from>
    <xdr:to>
      <xdr:col>5</xdr:col>
      <xdr:colOff>104775</xdr:colOff>
      <xdr:row>45</xdr:row>
      <xdr:rowOff>285750</xdr:rowOff>
    </xdr:to>
    <xdr:sp macro="" textlink="">
      <xdr:nvSpPr>
        <xdr:cNvPr id="29454" name="Rectangle 9">
          <a:extLst>
            <a:ext uri="{FF2B5EF4-FFF2-40B4-BE49-F238E27FC236}">
              <a16:creationId xmlns:a16="http://schemas.microsoft.com/office/drawing/2014/main" id="{00000000-0008-0000-0400-00000E73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285750</xdr:colOff>
      <xdr:row>45</xdr:row>
      <xdr:rowOff>190500</xdr:rowOff>
    </xdr:from>
    <xdr:to>
      <xdr:col>8</xdr:col>
      <xdr:colOff>104775</xdr:colOff>
      <xdr:row>45</xdr:row>
      <xdr:rowOff>285750</xdr:rowOff>
    </xdr:to>
    <xdr:sp macro="" textlink="">
      <xdr:nvSpPr>
        <xdr:cNvPr id="29455" name="Rectangle 10">
          <a:extLst>
            <a:ext uri="{FF2B5EF4-FFF2-40B4-BE49-F238E27FC236}">
              <a16:creationId xmlns:a16="http://schemas.microsoft.com/office/drawing/2014/main" id="{00000000-0008-0000-0400-00000F730000}"/>
            </a:ext>
          </a:extLst>
        </xdr:cNvPr>
        <xdr:cNvSpPr>
          <a:spLocks noChangeArrowheads="1"/>
        </xdr:cNvSpPr>
      </xdr:nvSpPr>
      <xdr:spPr bwMode="auto">
        <a:xfrm>
          <a:off x="6848475" y="1042987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285750</xdr:colOff>
      <xdr:row>45</xdr:row>
      <xdr:rowOff>190500</xdr:rowOff>
    </xdr:from>
    <xdr:to>
      <xdr:col>6</xdr:col>
      <xdr:colOff>104775</xdr:colOff>
      <xdr:row>45</xdr:row>
      <xdr:rowOff>285750</xdr:rowOff>
    </xdr:to>
    <xdr:sp macro="" textlink="">
      <xdr:nvSpPr>
        <xdr:cNvPr id="29456" name="Rectangle 11">
          <a:extLst>
            <a:ext uri="{FF2B5EF4-FFF2-40B4-BE49-F238E27FC236}">
              <a16:creationId xmlns:a16="http://schemas.microsoft.com/office/drawing/2014/main" id="{00000000-0008-0000-0400-000010730000}"/>
            </a:ext>
          </a:extLst>
        </xdr:cNvPr>
        <xdr:cNvSpPr>
          <a:spLocks noChangeArrowheads="1"/>
        </xdr:cNvSpPr>
      </xdr:nvSpPr>
      <xdr:spPr bwMode="auto">
        <a:xfrm>
          <a:off x="5753100" y="1042987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29457" name="Rectangle 15">
          <a:extLst>
            <a:ext uri="{FF2B5EF4-FFF2-40B4-BE49-F238E27FC236}">
              <a16:creationId xmlns:a16="http://schemas.microsoft.com/office/drawing/2014/main" id="{00000000-0008-0000-0400-00001173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285750</xdr:colOff>
      <xdr:row>7</xdr:row>
      <xdr:rowOff>190500</xdr:rowOff>
    </xdr:from>
    <xdr:to>
      <xdr:col>8</xdr:col>
      <xdr:colOff>104775</xdr:colOff>
      <xdr:row>7</xdr:row>
      <xdr:rowOff>285750</xdr:rowOff>
    </xdr:to>
    <xdr:sp macro="" textlink="">
      <xdr:nvSpPr>
        <xdr:cNvPr id="29458" name="Rectangle 16">
          <a:extLst>
            <a:ext uri="{FF2B5EF4-FFF2-40B4-BE49-F238E27FC236}">
              <a16:creationId xmlns:a16="http://schemas.microsoft.com/office/drawing/2014/main" id="{00000000-0008-0000-0400-000012730000}"/>
            </a:ext>
          </a:extLst>
        </xdr:cNvPr>
        <xdr:cNvSpPr>
          <a:spLocks noChangeArrowheads="1"/>
        </xdr:cNvSpPr>
      </xdr:nvSpPr>
      <xdr:spPr bwMode="auto">
        <a:xfrm>
          <a:off x="6848475" y="194310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285750</xdr:colOff>
      <xdr:row>7</xdr:row>
      <xdr:rowOff>190500</xdr:rowOff>
    </xdr:from>
    <xdr:to>
      <xdr:col>6</xdr:col>
      <xdr:colOff>104775</xdr:colOff>
      <xdr:row>7</xdr:row>
      <xdr:rowOff>285750</xdr:rowOff>
    </xdr:to>
    <xdr:sp macro="" textlink="">
      <xdr:nvSpPr>
        <xdr:cNvPr id="29459" name="Rectangle 17">
          <a:extLst>
            <a:ext uri="{FF2B5EF4-FFF2-40B4-BE49-F238E27FC236}">
              <a16:creationId xmlns:a16="http://schemas.microsoft.com/office/drawing/2014/main" id="{00000000-0008-0000-0400-000013730000}"/>
            </a:ext>
          </a:extLst>
        </xdr:cNvPr>
        <xdr:cNvSpPr>
          <a:spLocks noChangeArrowheads="1"/>
        </xdr:cNvSpPr>
      </xdr:nvSpPr>
      <xdr:spPr bwMode="auto">
        <a:xfrm>
          <a:off x="5753100" y="194310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29460" name="Rectangle 18">
          <a:extLst>
            <a:ext uri="{FF2B5EF4-FFF2-40B4-BE49-F238E27FC236}">
              <a16:creationId xmlns:a16="http://schemas.microsoft.com/office/drawing/2014/main" id="{00000000-0008-0000-0400-00001473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285750</xdr:colOff>
      <xdr:row>18</xdr:row>
      <xdr:rowOff>190500</xdr:rowOff>
    </xdr:from>
    <xdr:to>
      <xdr:col>8</xdr:col>
      <xdr:colOff>104775</xdr:colOff>
      <xdr:row>18</xdr:row>
      <xdr:rowOff>285750</xdr:rowOff>
    </xdr:to>
    <xdr:sp macro="" textlink="">
      <xdr:nvSpPr>
        <xdr:cNvPr id="29461" name="Rectangle 19">
          <a:extLst>
            <a:ext uri="{FF2B5EF4-FFF2-40B4-BE49-F238E27FC236}">
              <a16:creationId xmlns:a16="http://schemas.microsoft.com/office/drawing/2014/main" id="{00000000-0008-0000-0400-000015730000}"/>
            </a:ext>
          </a:extLst>
        </xdr:cNvPr>
        <xdr:cNvSpPr>
          <a:spLocks noChangeArrowheads="1"/>
        </xdr:cNvSpPr>
      </xdr:nvSpPr>
      <xdr:spPr bwMode="auto">
        <a:xfrm>
          <a:off x="6848475" y="45815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285750</xdr:colOff>
      <xdr:row>18</xdr:row>
      <xdr:rowOff>190500</xdr:rowOff>
    </xdr:from>
    <xdr:to>
      <xdr:col>6</xdr:col>
      <xdr:colOff>104775</xdr:colOff>
      <xdr:row>18</xdr:row>
      <xdr:rowOff>285750</xdr:rowOff>
    </xdr:to>
    <xdr:sp macro="" textlink="">
      <xdr:nvSpPr>
        <xdr:cNvPr id="29462" name="Rectangle 20">
          <a:extLst>
            <a:ext uri="{FF2B5EF4-FFF2-40B4-BE49-F238E27FC236}">
              <a16:creationId xmlns:a16="http://schemas.microsoft.com/office/drawing/2014/main" id="{00000000-0008-0000-0400-000016730000}"/>
            </a:ext>
          </a:extLst>
        </xdr:cNvPr>
        <xdr:cNvSpPr>
          <a:spLocks noChangeArrowheads="1"/>
        </xdr:cNvSpPr>
      </xdr:nvSpPr>
      <xdr:spPr bwMode="auto">
        <a:xfrm>
          <a:off x="5753100" y="4581525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2F159-686D-4C35-9A6F-E7DC42C68B18}">
  <sheetPr>
    <pageSetUpPr fitToPage="1"/>
  </sheetPr>
  <dimension ref="A1:M67"/>
  <sheetViews>
    <sheetView tabSelected="1" view="pageBreakPreview" zoomScale="80" zoomScaleNormal="70" zoomScaleSheetLayoutView="80" workbookViewId="0">
      <selection activeCell="D55" sqref="D55"/>
    </sheetView>
  </sheetViews>
  <sheetFormatPr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 x14ac:dyDescent="0.2">
      <c r="A1" s="251"/>
      <c r="B1" s="255" t="s">
        <v>68</v>
      </c>
      <c r="C1" s="255"/>
      <c r="D1" s="255"/>
      <c r="E1" s="255"/>
      <c r="F1" s="255"/>
      <c r="G1" s="255"/>
      <c r="H1" s="255"/>
      <c r="I1" s="255"/>
      <c r="J1" s="255"/>
      <c r="L1" s="144" t="s">
        <v>70</v>
      </c>
      <c r="M1" s="143"/>
    </row>
    <row r="2" spans="1:13" ht="30.75" customHeight="1" x14ac:dyDescent="0.2">
      <c r="A2" s="251"/>
      <c r="B2" s="256" t="s">
        <v>159</v>
      </c>
      <c r="C2" s="256"/>
      <c r="D2" s="256"/>
      <c r="E2" s="256"/>
      <c r="F2" s="256"/>
      <c r="G2" s="256"/>
      <c r="H2" s="256"/>
      <c r="I2" s="256"/>
      <c r="J2" s="256"/>
      <c r="L2" s="145" t="s">
        <v>157</v>
      </c>
      <c r="M2" s="69"/>
    </row>
    <row r="3" spans="1:13" ht="24" customHeight="1" x14ac:dyDescent="0.2">
      <c r="A3" s="251"/>
      <c r="B3" s="252" t="s">
        <v>13</v>
      </c>
      <c r="C3" s="253"/>
      <c r="D3" s="253"/>
      <c r="E3" s="253"/>
      <c r="F3" s="253"/>
      <c r="G3" s="253"/>
      <c r="H3" s="253"/>
      <c r="I3" s="253"/>
      <c r="J3" s="254"/>
      <c r="L3" s="177">
        <v>46081</v>
      </c>
    </row>
    <row r="4" spans="1:13" ht="14.25" customHeight="1" x14ac:dyDescent="0.2">
      <c r="A4" s="251"/>
      <c r="B4" s="257" t="s">
        <v>19</v>
      </c>
      <c r="C4" s="259"/>
      <c r="D4" s="260" t="s">
        <v>102</v>
      </c>
      <c r="E4" s="261"/>
      <c r="F4" s="262"/>
      <c r="G4" s="263" t="s">
        <v>69</v>
      </c>
      <c r="H4" s="260" t="s">
        <v>103</v>
      </c>
      <c r="I4" s="261"/>
      <c r="J4" s="262"/>
      <c r="L4" s="177"/>
    </row>
    <row r="5" spans="1:13" ht="16.5" customHeight="1" x14ac:dyDescent="0.2">
      <c r="A5" s="251"/>
      <c r="B5" s="257"/>
      <c r="C5" s="259"/>
      <c r="D5" s="266"/>
      <c r="E5" s="266"/>
      <c r="F5" s="266"/>
      <c r="G5" s="263"/>
      <c r="H5" s="267"/>
      <c r="I5" s="267"/>
      <c r="J5" s="267"/>
      <c r="L5" s="142"/>
    </row>
    <row r="6" spans="1:13" ht="21" customHeight="1" x14ac:dyDescent="0.2">
      <c r="A6" s="251"/>
      <c r="B6" s="258"/>
      <c r="C6" s="259"/>
      <c r="D6" s="264"/>
      <c r="E6" s="264"/>
      <c r="F6" s="264"/>
      <c r="G6" s="263"/>
      <c r="H6" s="265"/>
      <c r="I6" s="265"/>
      <c r="J6" s="265"/>
      <c r="L6" s="142"/>
    </row>
    <row r="8" spans="1:13" ht="20.25" x14ac:dyDescent="0.3">
      <c r="A8" s="47" t="s">
        <v>101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25">
      <c r="A9" s="48"/>
      <c r="B9" s="31" t="s">
        <v>0</v>
      </c>
      <c r="C9" s="2"/>
      <c r="D9" s="2" t="s">
        <v>1</v>
      </c>
      <c r="E9" s="2"/>
      <c r="F9" s="2" t="s">
        <v>77</v>
      </c>
      <c r="G9" s="2"/>
      <c r="H9" s="2" t="s">
        <v>78</v>
      </c>
      <c r="I9" s="2"/>
      <c r="J9" s="2" t="s">
        <v>71</v>
      </c>
      <c r="K9" s="3"/>
      <c r="L9" s="2" t="s">
        <v>72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5" t="s">
        <v>21</v>
      </c>
      <c r="B12" s="197">
        <v>3250</v>
      </c>
      <c r="C12" s="202"/>
      <c r="D12" s="197"/>
      <c r="E12" s="152"/>
      <c r="F12" s="151"/>
      <c r="G12" s="152"/>
      <c r="H12" s="151"/>
      <c r="I12" s="152"/>
      <c r="J12" s="153">
        <f>H12+D12+B12+F12</f>
        <v>3250</v>
      </c>
      <c r="K12" s="154"/>
      <c r="L12" s="151">
        <v>1000</v>
      </c>
    </row>
    <row r="13" spans="1:13" ht="20.100000000000001" customHeight="1" x14ac:dyDescent="0.25">
      <c r="A13" s="85" t="s">
        <v>22</v>
      </c>
      <c r="B13" s="197"/>
      <c r="C13" s="202"/>
      <c r="D13" s="197"/>
      <c r="E13" s="152"/>
      <c r="F13" s="151"/>
      <c r="G13" s="152"/>
      <c r="H13" s="151"/>
      <c r="I13" s="152"/>
      <c r="J13" s="153">
        <f t="shared" ref="J13:J21" si="0">H13+D13+B13+F13</f>
        <v>0</v>
      </c>
      <c r="K13" s="154"/>
      <c r="L13" s="151"/>
    </row>
    <row r="14" spans="1:13" ht="20.100000000000001" customHeight="1" x14ac:dyDescent="0.25">
      <c r="A14" s="85" t="s">
        <v>23</v>
      </c>
      <c r="B14" s="197">
        <v>8000</v>
      </c>
      <c r="C14" s="202"/>
      <c r="D14" s="197"/>
      <c r="E14" s="152"/>
      <c r="F14" s="151"/>
      <c r="G14" s="152"/>
      <c r="H14" s="151"/>
      <c r="I14" s="152"/>
      <c r="J14" s="153">
        <f t="shared" si="0"/>
        <v>8000</v>
      </c>
      <c r="K14" s="154"/>
      <c r="L14" s="151">
        <v>58508</v>
      </c>
    </row>
    <row r="15" spans="1:13" ht="20.100000000000001" customHeight="1" x14ac:dyDescent="0.25">
      <c r="A15" s="85" t="s">
        <v>174</v>
      </c>
      <c r="B15" s="197"/>
      <c r="C15" s="202"/>
      <c r="D15" s="197">
        <v>31468</v>
      </c>
      <c r="E15" s="152"/>
      <c r="F15" s="151"/>
      <c r="G15" s="152"/>
      <c r="H15" s="151"/>
      <c r="I15" s="152"/>
      <c r="J15" s="153">
        <f t="shared" si="0"/>
        <v>31468</v>
      </c>
      <c r="K15" s="154"/>
      <c r="L15" s="151">
        <v>29636</v>
      </c>
    </row>
    <row r="16" spans="1:13" ht="20.100000000000001" customHeight="1" x14ac:dyDescent="0.25">
      <c r="A16" s="85" t="s">
        <v>202</v>
      </c>
      <c r="B16" s="197"/>
      <c r="C16" s="202"/>
      <c r="D16" s="197">
        <v>19515</v>
      </c>
      <c r="E16" s="152"/>
      <c r="F16" s="151"/>
      <c r="G16" s="152"/>
      <c r="H16" s="151"/>
      <c r="I16" s="152"/>
      <c r="J16" s="153">
        <f t="shared" si="0"/>
        <v>19515</v>
      </c>
      <c r="K16" s="154"/>
      <c r="L16" s="151"/>
    </row>
    <row r="17" spans="1:12" ht="29.25" x14ac:dyDescent="0.25">
      <c r="A17" s="85" t="s">
        <v>24</v>
      </c>
      <c r="B17" s="203"/>
      <c r="C17" s="202"/>
      <c r="D17" s="197"/>
      <c r="E17" s="152"/>
      <c r="F17" s="151"/>
      <c r="G17" s="152"/>
      <c r="H17" s="151"/>
      <c r="I17" s="152"/>
      <c r="J17" s="153">
        <f t="shared" si="0"/>
        <v>0</v>
      </c>
      <c r="K17" s="154"/>
      <c r="L17" s="151"/>
    </row>
    <row r="18" spans="1:12" ht="20.100000000000001" customHeight="1" x14ac:dyDescent="0.25">
      <c r="A18" s="85" t="s">
        <v>65</v>
      </c>
      <c r="B18" s="197"/>
      <c r="C18" s="202"/>
      <c r="D18" s="197"/>
      <c r="E18" s="152"/>
      <c r="F18" s="151"/>
      <c r="G18" s="152"/>
      <c r="H18" s="151"/>
      <c r="I18" s="152"/>
      <c r="J18" s="153">
        <f t="shared" si="0"/>
        <v>0</v>
      </c>
      <c r="K18" s="154"/>
      <c r="L18" s="151"/>
    </row>
    <row r="19" spans="1:12" ht="29.25" x14ac:dyDescent="0.25">
      <c r="A19" s="85" t="s">
        <v>66</v>
      </c>
      <c r="B19" s="197">
        <v>5838</v>
      </c>
      <c r="C19" s="202"/>
      <c r="D19" s="197"/>
      <c r="E19" s="152"/>
      <c r="F19" s="151"/>
      <c r="G19" s="152"/>
      <c r="H19" s="151"/>
      <c r="I19" s="152"/>
      <c r="J19" s="153">
        <f t="shared" si="0"/>
        <v>5838</v>
      </c>
      <c r="K19" s="154"/>
      <c r="L19" s="151">
        <v>8534.36</v>
      </c>
    </row>
    <row r="20" spans="1:12" ht="20.100000000000001" customHeight="1" x14ac:dyDescent="0.25">
      <c r="A20" s="85"/>
      <c r="B20" s="151"/>
      <c r="C20" s="152"/>
      <c r="D20" s="151"/>
      <c r="E20" s="152"/>
      <c r="F20" s="151"/>
      <c r="G20" s="152"/>
      <c r="H20" s="151"/>
      <c r="I20" s="152"/>
      <c r="J20" s="153">
        <f t="shared" si="0"/>
        <v>0</v>
      </c>
      <c r="K20" s="154"/>
      <c r="L20" s="151"/>
    </row>
    <row r="21" spans="1:12" ht="17.25" customHeight="1" thickBot="1" x14ac:dyDescent="0.3">
      <c r="A21" s="9" t="s">
        <v>83</v>
      </c>
      <c r="B21" s="155">
        <f>SUM(B12:B20)</f>
        <v>17088</v>
      </c>
      <c r="C21" s="156"/>
      <c r="D21" s="155">
        <f>SUM(D12:D20)</f>
        <v>50983</v>
      </c>
      <c r="E21" s="152"/>
      <c r="F21" s="155">
        <f>SUM(F12:F20)</f>
        <v>0</v>
      </c>
      <c r="G21" s="152"/>
      <c r="H21" s="155">
        <f>SUM(H12:H20)</f>
        <v>0</v>
      </c>
      <c r="I21" s="152"/>
      <c r="J21" s="157">
        <f t="shared" si="0"/>
        <v>68071</v>
      </c>
      <c r="K21" s="154"/>
      <c r="L21" s="155">
        <f>SUM(L12:L20)</f>
        <v>97678.36</v>
      </c>
    </row>
    <row r="22" spans="1:12" ht="16.5" customHeight="1" thickTop="1" x14ac:dyDescent="0.2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30" x14ac:dyDescent="0.25">
      <c r="A23" s="67" t="s">
        <v>63</v>
      </c>
      <c r="B23" s="158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5" t="s">
        <v>25</v>
      </c>
      <c r="B24" s="151"/>
      <c r="C24" s="152"/>
      <c r="D24" s="151"/>
      <c r="E24" s="152"/>
      <c r="F24" s="151"/>
      <c r="G24" s="152"/>
      <c r="H24" s="151"/>
      <c r="I24" s="152"/>
      <c r="J24" s="153">
        <f>H24+D24+B24+F24</f>
        <v>0</v>
      </c>
      <c r="K24" s="154"/>
      <c r="L24" s="151"/>
    </row>
    <row r="25" spans="1:12" ht="20.100000000000001" customHeight="1" x14ac:dyDescent="0.25">
      <c r="A25" s="85" t="s">
        <v>26</v>
      </c>
      <c r="B25" s="151"/>
      <c r="C25" s="152"/>
      <c r="D25" s="151"/>
      <c r="E25" s="152"/>
      <c r="F25" s="151"/>
      <c r="G25" s="152"/>
      <c r="H25" s="151"/>
      <c r="I25" s="152"/>
      <c r="J25" s="153">
        <f>H25+D25+B25+F25</f>
        <v>0</v>
      </c>
      <c r="K25" s="154"/>
      <c r="L25" s="151"/>
    </row>
    <row r="26" spans="1:12" ht="17.25" customHeight="1" thickBot="1" x14ac:dyDescent="0.3">
      <c r="A26" s="9" t="s">
        <v>84</v>
      </c>
      <c r="B26" s="155">
        <f>SUM(B24:B25)</f>
        <v>0</v>
      </c>
      <c r="C26" s="156"/>
      <c r="D26" s="155">
        <f>SUM(D24:D25)</f>
        <v>0</v>
      </c>
      <c r="E26" s="152"/>
      <c r="F26" s="155">
        <f>SUM(F24:F25)</f>
        <v>0</v>
      </c>
      <c r="G26" s="152"/>
      <c r="H26" s="155">
        <f>SUM(H24:H25)</f>
        <v>0</v>
      </c>
      <c r="I26" s="152"/>
      <c r="J26" s="155">
        <f>SUM(J24:J25)</f>
        <v>0</v>
      </c>
      <c r="K26" s="154"/>
      <c r="L26" s="155">
        <f>SUM(L24:L25)</f>
        <v>0</v>
      </c>
    </row>
    <row r="27" spans="1:12" ht="8.25" customHeight="1" thickTop="1" x14ac:dyDescent="0.25">
      <c r="A27" s="25"/>
      <c r="B27" s="159"/>
      <c r="C27" s="160"/>
      <c r="D27" s="159"/>
      <c r="E27" s="160"/>
      <c r="F27" s="159"/>
      <c r="G27" s="160"/>
      <c r="H27" s="159"/>
      <c r="I27" s="161"/>
      <c r="J27" s="141" t="str">
        <f>IF(B26+D26+F26+H26-J26=0," ","error")</f>
        <v xml:space="preserve"> </v>
      </c>
      <c r="K27" s="154"/>
      <c r="L27" s="141"/>
    </row>
    <row r="28" spans="1:12" ht="20.100000000000001" customHeight="1" thickBot="1" x14ac:dyDescent="0.3">
      <c r="A28" s="9" t="s">
        <v>11</v>
      </c>
      <c r="B28" s="162">
        <f>B26+B21</f>
        <v>17088</v>
      </c>
      <c r="C28" s="161"/>
      <c r="D28" s="162">
        <f>D26+D21</f>
        <v>50983</v>
      </c>
      <c r="E28" s="161"/>
      <c r="F28" s="162">
        <f>F26+F21</f>
        <v>0</v>
      </c>
      <c r="G28" s="161"/>
      <c r="H28" s="162">
        <f>H26+H21</f>
        <v>0</v>
      </c>
      <c r="I28" s="161"/>
      <c r="J28" s="162">
        <f>J26+J21</f>
        <v>68071</v>
      </c>
      <c r="K28" s="154"/>
      <c r="L28" s="162">
        <f>L26+L21</f>
        <v>97678.36</v>
      </c>
    </row>
    <row r="29" spans="1:12" ht="16.5" customHeight="1" thickTop="1" x14ac:dyDescent="0.2">
      <c r="B29" s="163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2">
      <c r="A30" s="27" t="s">
        <v>8</v>
      </c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</row>
    <row r="31" spans="1:12" ht="20.100000000000001" customHeight="1" x14ac:dyDescent="0.25">
      <c r="A31" s="86" t="s">
        <v>27</v>
      </c>
      <c r="B31" s="151"/>
      <c r="C31" s="159"/>
      <c r="D31" s="151"/>
      <c r="E31" s="152"/>
      <c r="F31" s="151"/>
      <c r="G31" s="152"/>
      <c r="H31" s="151"/>
      <c r="I31" s="152"/>
      <c r="J31" s="153">
        <f>B31+D31</f>
        <v>0</v>
      </c>
      <c r="K31" s="141"/>
      <c r="L31" s="151">
        <v>0</v>
      </c>
    </row>
    <row r="32" spans="1:12" ht="20.100000000000001" customHeight="1" x14ac:dyDescent="0.25">
      <c r="A32" s="86" t="s">
        <v>152</v>
      </c>
      <c r="B32" s="197">
        <v>116.56</v>
      </c>
      <c r="C32" s="159"/>
      <c r="D32" s="151"/>
      <c r="E32" s="152"/>
      <c r="F32" s="151"/>
      <c r="G32" s="152"/>
      <c r="H32" s="151"/>
      <c r="I32" s="152"/>
      <c r="J32" s="153">
        <f>B32+D32</f>
        <v>116.56</v>
      </c>
      <c r="K32" s="141"/>
      <c r="L32" s="151">
        <v>28.88</v>
      </c>
    </row>
    <row r="33" spans="1:12" ht="20.100000000000001" customHeight="1" x14ac:dyDescent="0.25">
      <c r="A33" s="86" t="s">
        <v>189</v>
      </c>
      <c r="B33" s="197"/>
      <c r="C33" s="159"/>
      <c r="D33" s="151">
        <v>1020</v>
      </c>
      <c r="E33" s="152"/>
      <c r="F33" s="151"/>
      <c r="G33" s="152"/>
      <c r="H33" s="151"/>
      <c r="I33" s="152"/>
      <c r="J33" s="153">
        <f t="shared" ref="J33:J52" si="1">B33+D33</f>
        <v>1020</v>
      </c>
      <c r="K33" s="141"/>
      <c r="L33" s="197">
        <v>2449.5700000000002</v>
      </c>
    </row>
    <row r="34" spans="1:12" ht="20.100000000000001" customHeight="1" x14ac:dyDescent="0.25">
      <c r="A34" s="86" t="s">
        <v>190</v>
      </c>
      <c r="B34" s="197"/>
      <c r="C34" s="159"/>
      <c r="D34" s="151">
        <v>1181.53</v>
      </c>
      <c r="E34" s="152"/>
      <c r="F34" s="151"/>
      <c r="G34" s="152"/>
      <c r="H34" s="151"/>
      <c r="I34" s="152"/>
      <c r="J34" s="153">
        <f t="shared" si="1"/>
        <v>1181.53</v>
      </c>
      <c r="K34" s="141"/>
      <c r="L34" s="197">
        <v>1036.5999999999999</v>
      </c>
    </row>
    <row r="35" spans="1:12" ht="20.100000000000001" customHeight="1" x14ac:dyDescent="0.25">
      <c r="A35" s="86" t="s">
        <v>153</v>
      </c>
      <c r="B35" s="197"/>
      <c r="C35" s="159"/>
      <c r="D35" s="151">
        <v>386.65</v>
      </c>
      <c r="E35" s="152"/>
      <c r="F35" s="151"/>
      <c r="G35" s="152"/>
      <c r="H35" s="151"/>
      <c r="I35" s="152"/>
      <c r="J35" s="153">
        <f t="shared" si="1"/>
        <v>386.65</v>
      </c>
      <c r="K35" s="141"/>
      <c r="L35" s="197">
        <v>247.5</v>
      </c>
    </row>
    <row r="36" spans="1:12" ht="20.100000000000001" customHeight="1" x14ac:dyDescent="0.25">
      <c r="A36" s="86" t="s">
        <v>167</v>
      </c>
      <c r="B36" s="197"/>
      <c r="C36" s="159"/>
      <c r="D36" s="151">
        <v>3853.33</v>
      </c>
      <c r="E36" s="152"/>
      <c r="F36" s="151"/>
      <c r="G36" s="152"/>
      <c r="H36" s="151"/>
      <c r="I36" s="152"/>
      <c r="J36" s="153">
        <f t="shared" si="1"/>
        <v>3853.33</v>
      </c>
      <c r="K36" s="141"/>
      <c r="L36" s="197">
        <v>3164.61</v>
      </c>
    </row>
    <row r="37" spans="1:12" ht="20.100000000000001" customHeight="1" x14ac:dyDescent="0.25">
      <c r="A37" s="86" t="s">
        <v>154</v>
      </c>
      <c r="B37" s="197">
        <v>6.93</v>
      </c>
      <c r="C37" s="159"/>
      <c r="D37" s="151"/>
      <c r="E37" s="152"/>
      <c r="F37" s="151"/>
      <c r="G37" s="152"/>
      <c r="H37" s="151"/>
      <c r="I37" s="152"/>
      <c r="J37" s="153">
        <f t="shared" si="1"/>
        <v>6.93</v>
      </c>
      <c r="K37" s="141"/>
      <c r="L37" s="197">
        <v>202.69</v>
      </c>
    </row>
    <row r="38" spans="1:12" ht="20.100000000000001" customHeight="1" x14ac:dyDescent="0.25">
      <c r="A38" s="86" t="s">
        <v>155</v>
      </c>
      <c r="B38" s="197"/>
      <c r="C38" s="159"/>
      <c r="D38" s="151">
        <v>1793.28</v>
      </c>
      <c r="E38" s="152"/>
      <c r="F38" s="151"/>
      <c r="G38" s="152"/>
      <c r="H38" s="151"/>
      <c r="I38" s="152"/>
      <c r="J38" s="153">
        <f t="shared" si="1"/>
        <v>1793.28</v>
      </c>
      <c r="K38" s="141"/>
      <c r="L38" s="197">
        <v>2075.71</v>
      </c>
    </row>
    <row r="39" spans="1:12" ht="20.100000000000001" customHeight="1" x14ac:dyDescent="0.25">
      <c r="A39" s="86" t="s">
        <v>191</v>
      </c>
      <c r="B39" s="197">
        <v>343.23</v>
      </c>
      <c r="C39" s="159"/>
      <c r="D39" s="151"/>
      <c r="E39" s="152"/>
      <c r="F39" s="151"/>
      <c r="G39" s="152"/>
      <c r="H39" s="151"/>
      <c r="I39" s="152"/>
      <c r="J39" s="153">
        <f t="shared" si="1"/>
        <v>343.23</v>
      </c>
      <c r="K39" s="141"/>
      <c r="L39" s="197">
        <v>0</v>
      </c>
    </row>
    <row r="40" spans="1:12" ht="20.100000000000001" customHeight="1" x14ac:dyDescent="0.25">
      <c r="A40" s="86" t="s">
        <v>156</v>
      </c>
      <c r="B40" s="197"/>
      <c r="C40" s="159"/>
      <c r="D40" s="151">
        <v>3900</v>
      </c>
      <c r="E40" s="152"/>
      <c r="F40" s="151"/>
      <c r="G40" s="152"/>
      <c r="H40" s="151"/>
      <c r="I40" s="152"/>
      <c r="J40" s="153">
        <f t="shared" si="1"/>
        <v>3900</v>
      </c>
      <c r="K40" s="141"/>
      <c r="L40" s="197">
        <v>12080.34</v>
      </c>
    </row>
    <row r="41" spans="1:12" ht="20.100000000000001" customHeight="1" x14ac:dyDescent="0.25">
      <c r="A41" s="86" t="s">
        <v>175</v>
      </c>
      <c r="B41" s="197">
        <v>4155</v>
      </c>
      <c r="C41" s="159"/>
      <c r="D41" s="151">
        <v>28650</v>
      </c>
      <c r="E41" s="152"/>
      <c r="F41" s="151"/>
      <c r="G41" s="152"/>
      <c r="H41" s="151"/>
      <c r="I41" s="152"/>
      <c r="J41" s="153">
        <f t="shared" si="1"/>
        <v>32805</v>
      </c>
      <c r="K41" s="141"/>
      <c r="L41" s="197">
        <v>33619.599999999999</v>
      </c>
    </row>
    <row r="42" spans="1:12" ht="20.100000000000001" customHeight="1" x14ac:dyDescent="0.25">
      <c r="A42" s="86" t="s">
        <v>192</v>
      </c>
      <c r="B42" s="197"/>
      <c r="C42" s="159"/>
      <c r="D42" s="151">
        <v>116</v>
      </c>
      <c r="E42" s="152"/>
      <c r="F42" s="151"/>
      <c r="G42" s="152"/>
      <c r="H42" s="151"/>
      <c r="I42" s="152"/>
      <c r="J42" s="153">
        <f t="shared" si="1"/>
        <v>116</v>
      </c>
      <c r="K42" s="141"/>
      <c r="L42" s="151">
        <v>0</v>
      </c>
    </row>
    <row r="43" spans="1:12" ht="20.100000000000001" customHeight="1" x14ac:dyDescent="0.25">
      <c r="A43" s="86" t="s">
        <v>193</v>
      </c>
      <c r="B43" s="197"/>
      <c r="C43" s="159"/>
      <c r="D43" s="151">
        <v>441.18</v>
      </c>
      <c r="E43" s="152"/>
      <c r="F43" s="151"/>
      <c r="G43" s="152"/>
      <c r="H43" s="151"/>
      <c r="I43" s="152"/>
      <c r="J43" s="153">
        <f t="shared" si="1"/>
        <v>441.18</v>
      </c>
      <c r="K43" s="141"/>
      <c r="L43" s="151">
        <v>0</v>
      </c>
    </row>
    <row r="44" spans="1:12" ht="28.5" x14ac:dyDescent="0.25">
      <c r="A44" s="86" t="s">
        <v>28</v>
      </c>
      <c r="B44" s="197"/>
      <c r="C44" s="159"/>
      <c r="D44" s="151">
        <v>1373.26</v>
      </c>
      <c r="E44" s="152"/>
      <c r="F44" s="151"/>
      <c r="G44" s="152"/>
      <c r="H44" s="151"/>
      <c r="I44" s="152"/>
      <c r="J44" s="153">
        <f t="shared" si="1"/>
        <v>1373.26</v>
      </c>
      <c r="K44" s="141"/>
      <c r="L44" s="151">
        <v>0</v>
      </c>
    </row>
    <row r="45" spans="1:12" ht="20.100000000000001" customHeight="1" x14ac:dyDescent="0.25">
      <c r="A45" s="86" t="s">
        <v>29</v>
      </c>
      <c r="B45" s="197"/>
      <c r="C45" s="159"/>
      <c r="D45" s="151"/>
      <c r="E45" s="152"/>
      <c r="F45" s="151"/>
      <c r="G45" s="152"/>
      <c r="H45" s="151"/>
      <c r="I45" s="152"/>
      <c r="J45" s="153">
        <f t="shared" si="1"/>
        <v>0</v>
      </c>
      <c r="K45" s="141"/>
      <c r="L45" s="151">
        <v>0</v>
      </c>
    </row>
    <row r="46" spans="1:12" ht="20.100000000000001" customHeight="1" x14ac:dyDescent="0.25">
      <c r="A46" s="86" t="s">
        <v>194</v>
      </c>
      <c r="B46" s="197">
        <v>1</v>
      </c>
      <c r="C46" s="159"/>
      <c r="D46" s="151"/>
      <c r="E46" s="152"/>
      <c r="F46" s="151"/>
      <c r="G46" s="152"/>
      <c r="H46" s="151"/>
      <c r="I46" s="152"/>
      <c r="J46" s="153">
        <f t="shared" si="1"/>
        <v>1</v>
      </c>
      <c r="K46" s="141"/>
      <c r="L46" s="151">
        <v>0</v>
      </c>
    </row>
    <row r="47" spans="1:12" ht="20.100000000000001" customHeight="1" x14ac:dyDescent="0.25">
      <c r="A47" s="86" t="s">
        <v>30</v>
      </c>
      <c r="B47" s="197"/>
      <c r="C47" s="159"/>
      <c r="D47" s="151"/>
      <c r="E47" s="152"/>
      <c r="F47" s="151"/>
      <c r="G47" s="152"/>
      <c r="H47" s="151"/>
      <c r="I47" s="152"/>
      <c r="J47" s="153">
        <f t="shared" si="1"/>
        <v>0</v>
      </c>
      <c r="K47" s="141"/>
      <c r="L47" s="151">
        <v>0</v>
      </c>
    </row>
    <row r="48" spans="1:12" ht="20.100000000000001" customHeight="1" x14ac:dyDescent="0.25">
      <c r="A48" s="87" t="s">
        <v>31</v>
      </c>
      <c r="B48" s="197"/>
      <c r="C48" s="159"/>
      <c r="D48" s="151"/>
      <c r="E48" s="152"/>
      <c r="F48" s="151"/>
      <c r="G48" s="152"/>
      <c r="H48" s="151"/>
      <c r="I48" s="152"/>
      <c r="J48" s="153">
        <f t="shared" si="1"/>
        <v>0</v>
      </c>
      <c r="K48" s="141"/>
      <c r="L48" s="151">
        <v>0</v>
      </c>
    </row>
    <row r="49" spans="1:13" ht="20.100000000000001" customHeight="1" x14ac:dyDescent="0.25">
      <c r="A49" s="87" t="s">
        <v>32</v>
      </c>
      <c r="B49" s="197"/>
      <c r="C49" s="159"/>
      <c r="D49" s="151"/>
      <c r="E49" s="152"/>
      <c r="F49" s="151"/>
      <c r="G49" s="152"/>
      <c r="H49" s="151"/>
      <c r="I49" s="152"/>
      <c r="J49" s="153">
        <f t="shared" si="1"/>
        <v>0</v>
      </c>
      <c r="K49" s="141"/>
      <c r="L49" s="151">
        <v>0</v>
      </c>
    </row>
    <row r="50" spans="1:13" ht="20.100000000000001" customHeight="1" x14ac:dyDescent="0.25">
      <c r="A50" s="87" t="s">
        <v>33</v>
      </c>
      <c r="B50" s="197"/>
      <c r="C50" s="159"/>
      <c r="D50" s="151"/>
      <c r="E50" s="152"/>
      <c r="F50" s="151"/>
      <c r="G50" s="152"/>
      <c r="H50" s="151"/>
      <c r="I50" s="152"/>
      <c r="J50" s="153">
        <f t="shared" si="1"/>
        <v>0</v>
      </c>
      <c r="K50" s="141"/>
      <c r="L50" s="151">
        <v>0</v>
      </c>
    </row>
    <row r="51" spans="1:13" ht="20.100000000000001" customHeight="1" x14ac:dyDescent="0.25">
      <c r="A51" s="87" t="s">
        <v>105</v>
      </c>
      <c r="B51" s="197"/>
      <c r="C51" s="159"/>
      <c r="D51" s="151"/>
      <c r="E51" s="152"/>
      <c r="F51" s="151"/>
      <c r="G51" s="152"/>
      <c r="H51" s="151"/>
      <c r="I51" s="152"/>
      <c r="J51" s="153">
        <f t="shared" si="1"/>
        <v>0</v>
      </c>
      <c r="K51" s="141"/>
      <c r="L51" s="151">
        <v>0</v>
      </c>
    </row>
    <row r="52" spans="1:13" ht="20.100000000000001" customHeight="1" thickBot="1" x14ac:dyDescent="0.3">
      <c r="A52" s="87" t="s">
        <v>106</v>
      </c>
      <c r="B52" s="197">
        <v>196.34</v>
      </c>
      <c r="C52" s="159"/>
      <c r="D52" s="166"/>
      <c r="E52" s="152"/>
      <c r="F52" s="166"/>
      <c r="G52" s="152"/>
      <c r="H52" s="166"/>
      <c r="I52" s="152"/>
      <c r="J52" s="153">
        <f t="shared" si="1"/>
        <v>196.34</v>
      </c>
      <c r="K52" s="141"/>
      <c r="L52" s="166">
        <v>209.44</v>
      </c>
    </row>
    <row r="53" spans="1:13" ht="20.100000000000001" customHeight="1" thickTop="1" thickBot="1" x14ac:dyDescent="0.3">
      <c r="A53" s="13" t="s">
        <v>85</v>
      </c>
      <c r="B53" s="155">
        <f>SUM(B31:B52)</f>
        <v>4819.0600000000004</v>
      </c>
      <c r="C53" s="167"/>
      <c r="D53" s="155">
        <f>SUM(D31:D52)</f>
        <v>42715.23</v>
      </c>
      <c r="E53" s="152"/>
      <c r="F53" s="155">
        <f>SUM(F31:F52)</f>
        <v>0</v>
      </c>
      <c r="G53" s="152"/>
      <c r="H53" s="155">
        <f>SUM(H31:H52)</f>
        <v>0</v>
      </c>
      <c r="I53" s="152"/>
      <c r="J53" s="155">
        <f>SUM(J31:J52)</f>
        <v>47534.29</v>
      </c>
      <c r="K53" s="141"/>
      <c r="L53" s="155">
        <f>SUM(L31:L52)</f>
        <v>55114.94</v>
      </c>
    </row>
    <row r="54" spans="1:13" s="14" customFormat="1" ht="17.25" customHeight="1" thickTop="1" x14ac:dyDescent="0.2">
      <c r="B54" s="35"/>
      <c r="C54" s="55"/>
      <c r="D54" s="56"/>
      <c r="E54" s="55"/>
      <c r="F54" s="55"/>
      <c r="G54" s="55"/>
      <c r="H54" s="55"/>
      <c r="I54" s="55"/>
      <c r="J54" s="55"/>
      <c r="K54" s="55"/>
      <c r="L54" s="55"/>
    </row>
    <row r="55" spans="1:13" ht="30" x14ac:dyDescent="0.25">
      <c r="A55" s="67" t="s">
        <v>64</v>
      </c>
      <c r="B55" s="158"/>
      <c r="C55" s="8"/>
      <c r="D55" s="8"/>
      <c r="E55" s="8"/>
      <c r="F55" s="8"/>
      <c r="G55" s="8"/>
      <c r="H55" s="8"/>
      <c r="I55" s="8"/>
      <c r="J55" s="8"/>
      <c r="K55" s="8"/>
    </row>
    <row r="56" spans="1:13" ht="20.100000000000001" customHeight="1" x14ac:dyDescent="0.25">
      <c r="A56" s="86" t="s">
        <v>34</v>
      </c>
      <c r="B56" s="197"/>
      <c r="C56" s="159"/>
      <c r="D56" s="151"/>
      <c r="E56" s="152"/>
      <c r="F56" s="151"/>
      <c r="G56" s="152"/>
      <c r="H56" s="151"/>
      <c r="I56" s="152"/>
      <c r="J56" s="153">
        <f>H56+D56+F56+B56</f>
        <v>0</v>
      </c>
      <c r="K56" s="141"/>
      <c r="L56" s="151">
        <v>6800</v>
      </c>
    </row>
    <row r="57" spans="1:13" ht="20.100000000000001" customHeight="1" thickBot="1" x14ac:dyDescent="0.3">
      <c r="A57" s="86" t="s">
        <v>35</v>
      </c>
      <c r="B57" s="166"/>
      <c r="C57" s="159"/>
      <c r="D57" s="166"/>
      <c r="E57" s="152"/>
      <c r="F57" s="166"/>
      <c r="G57" s="152"/>
      <c r="H57" s="166"/>
      <c r="I57" s="152"/>
      <c r="J57" s="153">
        <f>H57+D57+F57+B57</f>
        <v>0</v>
      </c>
      <c r="K57" s="141"/>
      <c r="L57" s="166"/>
    </row>
    <row r="58" spans="1:13" ht="20.100000000000001" customHeight="1" thickTop="1" thickBot="1" x14ac:dyDescent="0.3">
      <c r="A58" s="13" t="s">
        <v>86</v>
      </c>
      <c r="B58" s="155">
        <f>SUM(B56:B57)</f>
        <v>0</v>
      </c>
      <c r="C58" s="167"/>
      <c r="D58" s="155">
        <f>SUM(D56:D57)</f>
        <v>0</v>
      </c>
      <c r="E58" s="152"/>
      <c r="F58" s="155">
        <f>SUM(F56:F57)</f>
        <v>0</v>
      </c>
      <c r="G58" s="152"/>
      <c r="H58" s="155">
        <f>SUM(H56:H57)</f>
        <v>0</v>
      </c>
      <c r="I58" s="152"/>
      <c r="J58" s="155">
        <f>SUM(J56:J57)</f>
        <v>0</v>
      </c>
      <c r="K58" s="141"/>
      <c r="L58" s="155">
        <f>SUM(L56:L57)</f>
        <v>6800</v>
      </c>
    </row>
    <row r="59" spans="1:13" ht="13.5" customHeight="1" thickTop="1" thickBot="1" x14ac:dyDescent="0.25">
      <c r="B59" s="36"/>
      <c r="C59" s="54"/>
      <c r="D59" s="36"/>
      <c r="E59" s="54"/>
      <c r="F59" s="54"/>
      <c r="G59" s="54"/>
      <c r="H59" s="36"/>
      <c r="I59" s="54"/>
      <c r="J59" s="55" t="str">
        <f>IF(B58+D58+F58+H58-J58=0," ","error")</f>
        <v xml:space="preserve"> </v>
      </c>
      <c r="K59" s="54"/>
      <c r="L59" s="54"/>
    </row>
    <row r="60" spans="1:13" s="15" customFormat="1" ht="20.100000000000001" customHeight="1" thickTop="1" thickBot="1" x14ac:dyDescent="0.3">
      <c r="A60" s="39" t="s">
        <v>12</v>
      </c>
      <c r="B60" s="168">
        <f>+B58+B53</f>
        <v>4819.0600000000004</v>
      </c>
      <c r="C60" s="154"/>
      <c r="D60" s="168">
        <f>+D58+D53</f>
        <v>42715.23</v>
      </c>
      <c r="E60" s="154"/>
      <c r="F60" s="168">
        <f>+F58+F53</f>
        <v>0</v>
      </c>
      <c r="G60" s="154"/>
      <c r="H60" s="168">
        <f>+H58+H53</f>
        <v>0</v>
      </c>
      <c r="I60" s="154"/>
      <c r="J60" s="168">
        <f>+J58+J53</f>
        <v>47534.29</v>
      </c>
      <c r="K60" s="154"/>
      <c r="L60" s="168">
        <f>+L58+L53</f>
        <v>61914.94</v>
      </c>
    </row>
    <row r="61" spans="1:13" ht="16.5" thickTop="1" thickBot="1" x14ac:dyDescent="0.3">
      <c r="B61" s="37"/>
      <c r="C61" s="57"/>
      <c r="D61" s="57"/>
      <c r="E61" s="57"/>
      <c r="F61" s="57"/>
      <c r="G61" s="57"/>
      <c r="H61" s="57"/>
      <c r="I61" s="57"/>
      <c r="J61" s="131"/>
      <c r="K61" s="58"/>
      <c r="L61" s="54"/>
    </row>
    <row r="62" spans="1:13" ht="20.100000000000001" customHeight="1" thickTop="1" thickBot="1" x14ac:dyDescent="0.3">
      <c r="A62" s="40" t="s">
        <v>89</v>
      </c>
      <c r="B62" s="131">
        <f>+B28-B60</f>
        <v>12268.939999999999</v>
      </c>
      <c r="C62" s="88"/>
      <c r="D62" s="131">
        <f>+D28-D60</f>
        <v>8267.7699999999968</v>
      </c>
      <c r="E62" s="88"/>
      <c r="F62" s="131">
        <f>+F28-F60</f>
        <v>0</v>
      </c>
      <c r="G62" s="88"/>
      <c r="H62" s="131">
        <f>+H28-H60</f>
        <v>0</v>
      </c>
      <c r="I62" s="88"/>
      <c r="J62" s="131">
        <f>+J28-J60</f>
        <v>20536.71</v>
      </c>
      <c r="K62" s="121"/>
      <c r="L62" s="131">
        <f>+L28-L60</f>
        <v>35763.42</v>
      </c>
      <c r="M62" s="89"/>
    </row>
    <row r="63" spans="1:13" ht="14.25" customHeight="1" thickBot="1" x14ac:dyDescent="0.3">
      <c r="A63" s="40"/>
      <c r="B63" s="175"/>
      <c r="C63" s="88"/>
      <c r="D63" s="175"/>
      <c r="E63" s="88"/>
      <c r="F63" s="175"/>
      <c r="G63" s="88"/>
      <c r="H63" s="175"/>
      <c r="I63" s="88"/>
      <c r="J63" s="175"/>
      <c r="K63" s="121"/>
      <c r="L63" s="175"/>
      <c r="M63" s="89"/>
    </row>
    <row r="64" spans="1:13" ht="19.5" customHeight="1" thickTop="1" thickBot="1" x14ac:dyDescent="0.3">
      <c r="A64" s="96" t="s">
        <v>100</v>
      </c>
      <c r="B64" s="140"/>
      <c r="C64" s="88"/>
      <c r="D64" s="140"/>
      <c r="E64" s="88"/>
      <c r="F64" s="140"/>
      <c r="G64" s="88"/>
      <c r="H64" s="140"/>
      <c r="I64" s="88"/>
      <c r="J64" s="130">
        <f>IF(H64+F64+D64+B64=0,0,"Transfer error")</f>
        <v>0</v>
      </c>
      <c r="K64" s="121"/>
      <c r="L64" s="140"/>
    </row>
    <row r="65" spans="1:12" ht="14.25" customHeight="1" thickTop="1" thickBot="1" x14ac:dyDescent="0.3">
      <c r="A65" s="11"/>
      <c r="B65" s="174"/>
      <c r="C65" s="88"/>
      <c r="D65" s="174"/>
      <c r="E65" s="88"/>
      <c r="F65" s="129"/>
      <c r="G65" s="88"/>
      <c r="H65" s="174"/>
      <c r="I65" s="88"/>
      <c r="J65" s="176"/>
      <c r="K65" s="121"/>
      <c r="L65" s="174"/>
    </row>
    <row r="66" spans="1:12" ht="29.25" customHeight="1" thickTop="1" thickBot="1" x14ac:dyDescent="0.3">
      <c r="A66" s="13" t="s">
        <v>39</v>
      </c>
      <c r="B66" s="128">
        <f>+B62+B64</f>
        <v>12268.939999999999</v>
      </c>
      <c r="C66" s="88"/>
      <c r="D66" s="128">
        <f>+D62+D64</f>
        <v>8267.7699999999968</v>
      </c>
      <c r="E66" s="88"/>
      <c r="F66" s="128">
        <f>+F62+F64</f>
        <v>0</v>
      </c>
      <c r="G66" s="88"/>
      <c r="H66" s="128">
        <f>+H62+H64</f>
        <v>0</v>
      </c>
      <c r="I66" s="88"/>
      <c r="J66" s="128">
        <f>+J62+J64</f>
        <v>20536.71</v>
      </c>
      <c r="K66" s="121"/>
      <c r="L66" s="128">
        <f>+L62+L64</f>
        <v>35763.42</v>
      </c>
    </row>
    <row r="67" spans="1:12" ht="13.5" thickTop="1" x14ac:dyDescent="0.2">
      <c r="J67" s="55"/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rintOptions horizontalCentered="1" verticalCentered="1"/>
  <pageMargins left="0" right="0" top="0" bottom="0" header="0" footer="0"/>
  <pageSetup paperSize="9" scale="51" orientation="portrait" r:id="rId1"/>
  <headerFooter scaleWithDoc="0"/>
  <cellWatches>
    <cellWatch r="D6"/>
  </cellWatches>
  <drawing r:id="rId2"/>
  <legacyDrawing r:id="rId3"/>
  <oleObjects>
    <mc:AlternateContent xmlns:mc="http://schemas.openxmlformats.org/markup-compatibility/2006">
      <mc:Choice Requires="x14">
        <oleObject progId="MSPhotoEd.3" shapeId="2074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0</xdr:colOff>
                <xdr:row>1</xdr:row>
                <xdr:rowOff>333375</xdr:rowOff>
              </to>
            </anchor>
          </objectPr>
        </oleObject>
      </mc:Choice>
      <mc:Fallback>
        <oleObject progId="MSPhotoEd.3" shapeId="207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F3D0D-3D3E-4DB5-8E5F-F1E72CC5D8E0}">
  <sheetPr>
    <pageSetUpPr fitToPage="1"/>
  </sheetPr>
  <dimension ref="A1:P53"/>
  <sheetViews>
    <sheetView view="pageBreakPreview" topLeftCell="B1" zoomScale="80" zoomScaleNormal="75" zoomScaleSheetLayoutView="80" workbookViewId="0">
      <pane ySplit="2" topLeftCell="A3" activePane="bottomLeft" state="frozen"/>
      <selection activeCell="D45" sqref="D45"/>
      <selection pane="bottomLeft" activeCell="H12" sqref="H12"/>
    </sheetView>
  </sheetViews>
  <sheetFormatPr defaultRowHeight="12.75" x14ac:dyDescent="0.2"/>
  <cols>
    <col min="1" max="1" width="28.85546875" style="1" customWidth="1"/>
    <col min="2" max="2" width="19" style="30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4.7109375" style="1" customWidth="1"/>
    <col min="17" max="16384" width="9.140625" style="1"/>
  </cols>
  <sheetData>
    <row r="1" spans="1:16" ht="27" customHeight="1" x14ac:dyDescent="0.3">
      <c r="B1" s="209" t="str">
        <f>'R&amp;P Accounts'!B2</f>
        <v>Sports &amp; Well-Being For All Trust SCIO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N1" s="209" t="str">
        <f>'R&amp;P Accounts'!L2</f>
        <v>SC 049012</v>
      </c>
      <c r="O1" s="209"/>
      <c r="P1" s="209"/>
    </row>
    <row r="2" spans="1:16" s="46" customFormat="1" ht="26.25" customHeight="1" x14ac:dyDescent="0.2">
      <c r="A2" s="80" t="s">
        <v>99</v>
      </c>
      <c r="B2" s="43"/>
      <c r="C2" s="42"/>
      <c r="D2" s="42"/>
      <c r="E2" s="42"/>
      <c r="F2" s="235"/>
      <c r="G2" s="235"/>
      <c r="H2" s="235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12" t="s">
        <v>5</v>
      </c>
      <c r="C3" s="212"/>
      <c r="D3" s="212"/>
      <c r="E3" s="18"/>
      <c r="F3" s="72" t="s">
        <v>2</v>
      </c>
      <c r="G3" s="15"/>
      <c r="H3" s="72" t="s">
        <v>3</v>
      </c>
      <c r="I3" s="82"/>
      <c r="J3" s="72" t="s">
        <v>77</v>
      </c>
      <c r="K3" s="82"/>
      <c r="L3" s="72" t="s">
        <v>79</v>
      </c>
      <c r="M3" s="82"/>
      <c r="N3" s="72" t="s">
        <v>73</v>
      </c>
      <c r="O3" s="82"/>
      <c r="P3" s="72" t="s">
        <v>74</v>
      </c>
    </row>
    <row r="4" spans="1:16" x14ac:dyDescent="0.2">
      <c r="B4" s="213"/>
      <c r="C4" s="213"/>
      <c r="D4" s="213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">
      <c r="A5" s="230" t="s">
        <v>9</v>
      </c>
      <c r="B5" s="214" t="s">
        <v>37</v>
      </c>
      <c r="C5" s="214"/>
      <c r="D5" s="214"/>
      <c r="E5" s="23"/>
      <c r="F5" s="204">
        <v>6007.13</v>
      </c>
      <c r="G5" s="133"/>
      <c r="H5" s="204">
        <v>79199</v>
      </c>
      <c r="I5" s="133"/>
      <c r="J5" s="132"/>
      <c r="K5" s="133"/>
      <c r="L5" s="132"/>
      <c r="M5" s="133"/>
      <c r="N5" s="134">
        <f>F5+H5+J5+L5</f>
        <v>85206.13</v>
      </c>
      <c r="O5" s="133"/>
      <c r="P5" s="204">
        <v>49442.71</v>
      </c>
    </row>
    <row r="6" spans="1:16" ht="30" customHeight="1" x14ac:dyDescent="0.2">
      <c r="A6" s="231"/>
      <c r="B6" s="214" t="s">
        <v>38</v>
      </c>
      <c r="C6" s="214"/>
      <c r="D6" s="214"/>
      <c r="E6" s="23"/>
      <c r="F6" s="205">
        <f>'R&amp;P Accounts'!B66</f>
        <v>12268.939999999999</v>
      </c>
      <c r="G6" s="204"/>
      <c r="H6" s="204">
        <f>'R&amp;P Accounts'!D66</f>
        <v>8267.7699999999968</v>
      </c>
      <c r="I6" s="132"/>
      <c r="J6" s="132">
        <f>'R&amp;P Accounts'!F66</f>
        <v>0</v>
      </c>
      <c r="K6" s="132"/>
      <c r="L6" s="132">
        <f>'R&amp;P Accounts'!H66</f>
        <v>0</v>
      </c>
      <c r="M6" s="133"/>
      <c r="N6" s="134">
        <f>F6+H6+J6+L6</f>
        <v>20536.709999999995</v>
      </c>
      <c r="O6" s="133"/>
      <c r="P6" s="132">
        <f>'R&amp;P Accounts'!L66</f>
        <v>35763.42</v>
      </c>
    </row>
    <row r="7" spans="1:16" ht="26.25" customHeight="1" x14ac:dyDescent="0.2">
      <c r="A7" s="231"/>
      <c r="B7" s="236"/>
      <c r="C7" s="237"/>
      <c r="D7" s="238"/>
      <c r="E7" s="23"/>
      <c r="F7" s="135"/>
      <c r="G7" s="133"/>
      <c r="H7" s="135"/>
      <c r="I7" s="133"/>
      <c r="J7" s="135"/>
      <c r="K7" s="133"/>
      <c r="L7" s="135"/>
      <c r="M7" s="133"/>
      <c r="N7" s="134">
        <f>F7+H7+J7+L7</f>
        <v>0</v>
      </c>
      <c r="O7" s="133"/>
      <c r="P7" s="135"/>
    </row>
    <row r="8" spans="1:16" ht="26.25" customHeight="1" thickBot="1" x14ac:dyDescent="0.25">
      <c r="A8" s="231"/>
      <c r="B8" s="214"/>
      <c r="C8" s="214"/>
      <c r="D8" s="214"/>
      <c r="E8" s="23"/>
      <c r="F8" s="201"/>
      <c r="G8" s="133"/>
      <c r="H8" s="201"/>
      <c r="I8" s="133"/>
      <c r="J8" s="136"/>
      <c r="K8" s="133"/>
      <c r="L8" s="136"/>
      <c r="M8" s="133"/>
      <c r="N8" s="137">
        <f>F8+H8+J8+L8</f>
        <v>0</v>
      </c>
      <c r="O8" s="133"/>
      <c r="P8" s="136"/>
    </row>
    <row r="9" spans="1:16" ht="30" customHeight="1" thickTop="1" thickBot="1" x14ac:dyDescent="0.25">
      <c r="B9" s="233" t="s">
        <v>36</v>
      </c>
      <c r="C9" s="233"/>
      <c r="D9" s="233"/>
      <c r="E9" s="41"/>
      <c r="F9" s="138">
        <f>SUM(F5:F8)</f>
        <v>18276.07</v>
      </c>
      <c r="G9" s="122"/>
      <c r="H9" s="138">
        <f>SUM(H5:H8)</f>
        <v>87466.76999999999</v>
      </c>
      <c r="I9" s="100"/>
      <c r="J9" s="138">
        <f>SUM(J5:J8)</f>
        <v>0</v>
      </c>
      <c r="K9" s="100"/>
      <c r="L9" s="138">
        <f>SUM(L5:L8)</f>
        <v>0</v>
      </c>
      <c r="M9" s="210"/>
      <c r="N9" s="139">
        <f>F9+H9+J9+L9</f>
        <v>105742.84</v>
      </c>
      <c r="O9" s="210"/>
      <c r="P9" s="138">
        <f>SUM(P5:P8)</f>
        <v>85206.13</v>
      </c>
    </row>
    <row r="10" spans="1:16" ht="26.25" customHeight="1" thickTop="1" x14ac:dyDescent="0.2">
      <c r="B10" s="234" t="s">
        <v>75</v>
      </c>
      <c r="C10" s="234"/>
      <c r="D10" s="234"/>
      <c r="E10" s="22"/>
      <c r="F10" s="123">
        <f>F6-'R&amp;P Accounts'!B66</f>
        <v>0</v>
      </c>
      <c r="G10" s="100"/>
      <c r="H10" s="123">
        <f>H6-'R&amp;P Accounts'!D66</f>
        <v>0</v>
      </c>
      <c r="I10" s="100"/>
      <c r="J10" s="123">
        <f>J6-'R&amp;P Accounts'!F66</f>
        <v>0</v>
      </c>
      <c r="K10" s="100"/>
      <c r="L10" s="123">
        <f>L6-'R&amp;P Accounts'!H66</f>
        <v>0</v>
      </c>
      <c r="M10" s="210"/>
      <c r="N10" s="123">
        <f>N6-'R&amp;P Accounts'!J66</f>
        <v>0</v>
      </c>
      <c r="O10" s="210"/>
      <c r="P10" s="123">
        <f>P6-'R&amp;P Accounts'!L66</f>
        <v>0</v>
      </c>
    </row>
    <row r="11" spans="1:16" x14ac:dyDescent="0.2">
      <c r="B11" s="226"/>
      <c r="C11" s="226"/>
      <c r="D11" s="226"/>
      <c r="E11" s="19"/>
      <c r="G11" s="211"/>
      <c r="I11" s="211"/>
      <c r="J11" s="12"/>
      <c r="K11" s="12"/>
      <c r="M11" s="211"/>
      <c r="O11" s="211"/>
    </row>
    <row r="12" spans="1:16" ht="30.75" customHeight="1" x14ac:dyDescent="0.25">
      <c r="B12" s="218" t="s">
        <v>20</v>
      </c>
      <c r="C12" s="218"/>
      <c r="D12" s="218"/>
      <c r="E12" s="20"/>
      <c r="G12" s="211"/>
      <c r="H12" s="5"/>
      <c r="I12" s="211"/>
      <c r="J12" s="215" t="s">
        <v>14</v>
      </c>
      <c r="K12" s="215"/>
      <c r="L12" s="215"/>
      <c r="M12" s="211"/>
      <c r="N12" s="5" t="s">
        <v>43</v>
      </c>
      <c r="O12" s="211"/>
      <c r="P12" s="5" t="s">
        <v>10</v>
      </c>
    </row>
    <row r="13" spans="1:16" s="61" customFormat="1" x14ac:dyDescent="0.2">
      <c r="B13" s="219"/>
      <c r="C13" s="219"/>
      <c r="D13" s="219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">
      <c r="A14" s="230" t="s">
        <v>40</v>
      </c>
      <c r="B14" s="220"/>
      <c r="C14" s="220"/>
      <c r="D14" s="220"/>
      <c r="E14" s="24"/>
      <c r="G14" s="211"/>
      <c r="I14" s="12"/>
      <c r="J14" s="239"/>
      <c r="K14" s="240"/>
      <c r="L14" s="241"/>
      <c r="M14" s="18"/>
      <c r="N14" s="124"/>
      <c r="O14" s="100"/>
      <c r="P14" s="124"/>
    </row>
    <row r="15" spans="1:16" ht="20.100000000000001" customHeight="1" x14ac:dyDescent="0.2">
      <c r="A15" s="231"/>
      <c r="B15" s="220"/>
      <c r="C15" s="220"/>
      <c r="D15" s="220"/>
      <c r="E15" s="24"/>
      <c r="G15" s="211"/>
      <c r="H15" s="5"/>
      <c r="I15" s="12"/>
      <c r="J15" s="239"/>
      <c r="K15" s="240"/>
      <c r="L15" s="241"/>
      <c r="M15" s="18"/>
      <c r="N15" s="124"/>
      <c r="O15" s="100"/>
      <c r="P15" s="124"/>
    </row>
    <row r="16" spans="1:16" ht="20.100000000000001" customHeight="1" x14ac:dyDescent="0.2">
      <c r="A16" s="231"/>
      <c r="B16" s="220"/>
      <c r="C16" s="220"/>
      <c r="D16" s="220"/>
      <c r="E16" s="24"/>
      <c r="F16" s="12"/>
      <c r="G16" s="12"/>
      <c r="H16" s="59"/>
      <c r="I16" s="12"/>
      <c r="J16" s="239"/>
      <c r="K16" s="240"/>
      <c r="L16" s="241"/>
      <c r="M16" s="18"/>
      <c r="N16" s="124"/>
      <c r="O16" s="100"/>
      <c r="P16" s="124"/>
    </row>
    <row r="17" spans="1:16" ht="20.100000000000001" customHeight="1" x14ac:dyDescent="0.2">
      <c r="A17" s="231"/>
      <c r="B17" s="220"/>
      <c r="C17" s="220"/>
      <c r="D17" s="220"/>
      <c r="E17" s="24"/>
      <c r="F17" s="12"/>
      <c r="G17" s="12"/>
      <c r="H17" s="59"/>
      <c r="I17" s="12"/>
      <c r="J17" s="239"/>
      <c r="K17" s="240"/>
      <c r="L17" s="241"/>
      <c r="M17" s="18"/>
      <c r="N17" s="124"/>
      <c r="O17" s="100"/>
      <c r="P17" s="124"/>
    </row>
    <row r="18" spans="1:16" ht="20.100000000000001" customHeight="1" thickBot="1" x14ac:dyDescent="0.25">
      <c r="A18" s="231"/>
      <c r="B18" s="220"/>
      <c r="C18" s="220"/>
      <c r="D18" s="220"/>
      <c r="E18" s="24"/>
      <c r="F18" s="12"/>
      <c r="G18" s="12"/>
      <c r="H18" s="59"/>
      <c r="I18" s="12"/>
      <c r="J18" s="239"/>
      <c r="K18" s="240"/>
      <c r="L18" s="241"/>
      <c r="M18" s="18"/>
      <c r="N18" s="125"/>
      <c r="O18" s="100"/>
      <c r="P18" s="125"/>
    </row>
    <row r="19" spans="1:16" ht="20.100000000000001" customHeight="1" thickBot="1" x14ac:dyDescent="0.2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81</v>
      </c>
      <c r="M19" s="18"/>
      <c r="N19" s="126">
        <f>SUM(N14:N18)</f>
        <v>0</v>
      </c>
      <c r="O19" s="100"/>
      <c r="P19" s="126">
        <f>SUM(P14:P18)</f>
        <v>0</v>
      </c>
    </row>
    <row r="20" spans="1:16" x14ac:dyDescent="0.2">
      <c r="B20" s="232"/>
      <c r="C20" s="232"/>
      <c r="D20" s="232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18" t="s">
        <v>20</v>
      </c>
      <c r="C21" s="218"/>
      <c r="D21" s="218"/>
      <c r="E21" s="21"/>
      <c r="G21" s="12"/>
      <c r="H21" s="215" t="s">
        <v>14</v>
      </c>
      <c r="I21" s="215"/>
      <c r="J21" s="215"/>
      <c r="K21" s="12"/>
      <c r="L21" s="5" t="s">
        <v>44</v>
      </c>
      <c r="M21" s="12"/>
      <c r="N21" s="5" t="s">
        <v>52</v>
      </c>
      <c r="O21" s="12"/>
      <c r="P21" s="5" t="s">
        <v>10</v>
      </c>
    </row>
    <row r="22" spans="1:16" s="61" customFormat="1" x14ac:dyDescent="0.2">
      <c r="B22" s="219"/>
      <c r="C22" s="219"/>
      <c r="D22" s="219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">
      <c r="A23" s="230" t="s">
        <v>41</v>
      </c>
      <c r="B23" s="220"/>
      <c r="C23" s="220"/>
      <c r="D23" s="220"/>
      <c r="E23" s="24"/>
      <c r="G23" s="12"/>
      <c r="H23" s="227"/>
      <c r="I23" s="228"/>
      <c r="J23" s="229"/>
      <c r="K23" s="18"/>
      <c r="L23" s="124"/>
      <c r="M23" s="100"/>
      <c r="N23" s="124"/>
      <c r="O23" s="100"/>
      <c r="P23" s="124"/>
    </row>
    <row r="24" spans="1:16" ht="20.100000000000001" customHeight="1" x14ac:dyDescent="0.2">
      <c r="A24" s="231"/>
      <c r="B24" s="220"/>
      <c r="C24" s="220"/>
      <c r="D24" s="220"/>
      <c r="E24" s="24"/>
      <c r="G24" s="12"/>
      <c r="H24" s="227"/>
      <c r="I24" s="228"/>
      <c r="J24" s="229"/>
      <c r="K24" s="18"/>
      <c r="L24" s="124"/>
      <c r="M24" s="100"/>
      <c r="N24" s="124"/>
      <c r="O24" s="100"/>
      <c r="P24" s="124"/>
    </row>
    <row r="25" spans="1:16" ht="20.100000000000001" customHeight="1" x14ac:dyDescent="0.2">
      <c r="A25" s="231"/>
      <c r="B25" s="220"/>
      <c r="C25" s="220"/>
      <c r="D25" s="220"/>
      <c r="E25" s="24"/>
      <c r="G25" s="12"/>
      <c r="H25" s="227"/>
      <c r="I25" s="228"/>
      <c r="J25" s="229"/>
      <c r="K25" s="18"/>
      <c r="L25" s="124"/>
      <c r="M25" s="100"/>
      <c r="N25" s="124"/>
      <c r="O25" s="100"/>
      <c r="P25" s="124"/>
    </row>
    <row r="26" spans="1:16" ht="20.100000000000001" customHeight="1" x14ac:dyDescent="0.2">
      <c r="A26" s="231"/>
      <c r="B26" s="220"/>
      <c r="C26" s="220"/>
      <c r="D26" s="220"/>
      <c r="E26" s="24"/>
      <c r="G26" s="12"/>
      <c r="H26" s="227"/>
      <c r="I26" s="228"/>
      <c r="J26" s="229"/>
      <c r="K26" s="18"/>
      <c r="L26" s="124"/>
      <c r="M26" s="100"/>
      <c r="N26" s="124"/>
      <c r="O26" s="100"/>
      <c r="P26" s="124"/>
    </row>
    <row r="27" spans="1:16" ht="20.100000000000001" customHeight="1" x14ac:dyDescent="0.2">
      <c r="A27" s="231"/>
      <c r="B27" s="220"/>
      <c r="C27" s="220"/>
      <c r="D27" s="220"/>
      <c r="E27" s="24"/>
      <c r="G27" s="12"/>
      <c r="H27" s="227"/>
      <c r="I27" s="228"/>
      <c r="J27" s="229"/>
      <c r="K27" s="18"/>
      <c r="L27" s="124"/>
      <c r="M27" s="100"/>
      <c r="N27" s="124"/>
      <c r="O27" s="100"/>
      <c r="P27" s="124"/>
    </row>
    <row r="28" spans="1:16" ht="20.100000000000001" customHeight="1" x14ac:dyDescent="0.2">
      <c r="A28" s="231"/>
      <c r="B28" s="220"/>
      <c r="C28" s="220"/>
      <c r="D28" s="220"/>
      <c r="E28" s="24"/>
      <c r="G28" s="12"/>
      <c r="H28" s="227"/>
      <c r="I28" s="228"/>
      <c r="J28" s="229"/>
      <c r="K28" s="18"/>
      <c r="L28" s="124"/>
      <c r="M28" s="100"/>
      <c r="N28" s="124"/>
      <c r="O28" s="100"/>
      <c r="P28" s="124"/>
    </row>
    <row r="29" spans="1:16" ht="20.100000000000001" customHeight="1" x14ac:dyDescent="0.2">
      <c r="A29" s="231"/>
      <c r="B29" s="220"/>
      <c r="C29" s="220"/>
      <c r="D29" s="220"/>
      <c r="E29" s="24"/>
      <c r="G29" s="12"/>
      <c r="H29" s="227"/>
      <c r="I29" s="228"/>
      <c r="J29" s="229"/>
      <c r="K29" s="18"/>
      <c r="L29" s="124"/>
      <c r="M29" s="100"/>
      <c r="N29" s="124"/>
      <c r="O29" s="100"/>
      <c r="P29" s="124"/>
    </row>
    <row r="30" spans="1:16" ht="20.100000000000001" customHeight="1" x14ac:dyDescent="0.2">
      <c r="A30" s="231"/>
      <c r="B30" s="220"/>
      <c r="C30" s="220"/>
      <c r="D30" s="220"/>
      <c r="E30" s="24"/>
      <c r="G30" s="12"/>
      <c r="H30" s="227"/>
      <c r="I30" s="228"/>
      <c r="J30" s="229"/>
      <c r="K30" s="18"/>
      <c r="L30" s="124"/>
      <c r="M30" s="100"/>
      <c r="N30" s="124"/>
      <c r="O30" s="100"/>
      <c r="P30" s="124"/>
    </row>
    <row r="31" spans="1:16" ht="20.100000000000001" customHeight="1" thickBot="1" x14ac:dyDescent="0.25">
      <c r="A31" s="231"/>
      <c r="B31" s="220"/>
      <c r="C31" s="220"/>
      <c r="D31" s="220"/>
      <c r="E31" s="24"/>
      <c r="G31" s="12"/>
      <c r="H31" s="227"/>
      <c r="I31" s="228"/>
      <c r="J31" s="229"/>
      <c r="K31" s="18"/>
      <c r="L31" s="125"/>
      <c r="M31" s="100"/>
      <c r="N31" s="125"/>
      <c r="O31" s="100"/>
      <c r="P31" s="125"/>
    </row>
    <row r="32" spans="1:16" ht="20.100000000000001" customHeight="1" thickBot="1" x14ac:dyDescent="0.25">
      <c r="A32" s="70"/>
      <c r="B32" s="71"/>
      <c r="C32" s="71"/>
      <c r="D32" s="71"/>
      <c r="E32" s="24"/>
      <c r="G32" s="12"/>
      <c r="I32" s="12"/>
      <c r="J32" s="72" t="s">
        <v>82</v>
      </c>
      <c r="K32" s="12"/>
      <c r="L32" s="126">
        <f>SUM(L23:L31)</f>
        <v>0</v>
      </c>
      <c r="M32" s="100"/>
      <c r="N32" s="126">
        <f>SUM(N23:N31)</f>
        <v>0</v>
      </c>
      <c r="O32" s="100"/>
      <c r="P32" s="126">
        <f>SUM(P23:P31)</f>
        <v>0</v>
      </c>
    </row>
    <row r="33" spans="1:16" ht="10.5" customHeight="1" x14ac:dyDescent="0.2">
      <c r="B33" s="226"/>
      <c r="C33" s="226"/>
      <c r="D33" s="226"/>
      <c r="E33" s="224"/>
      <c r="G33" s="224"/>
      <c r="H33" s="17"/>
      <c r="I33" s="211"/>
      <c r="J33" s="12"/>
      <c r="K33" s="12"/>
      <c r="L33" s="66"/>
      <c r="M33" s="211"/>
      <c r="N33" s="66"/>
      <c r="O33" s="225"/>
      <c r="P33" s="66"/>
    </row>
    <row r="34" spans="1:16" ht="19.5" customHeight="1" x14ac:dyDescent="0.25">
      <c r="B34" s="218" t="s">
        <v>20</v>
      </c>
      <c r="C34" s="218"/>
      <c r="D34" s="218"/>
      <c r="E34" s="224"/>
      <c r="G34" s="224"/>
      <c r="H34" s="17"/>
      <c r="I34" s="211"/>
      <c r="J34" s="215" t="s">
        <v>15</v>
      </c>
      <c r="K34" s="215"/>
      <c r="L34" s="215"/>
      <c r="M34" s="211"/>
      <c r="N34" s="5" t="s">
        <v>53</v>
      </c>
      <c r="O34" s="225"/>
      <c r="P34" s="5" t="s">
        <v>10</v>
      </c>
    </row>
    <row r="35" spans="1:16" s="61" customFormat="1" x14ac:dyDescent="0.2">
      <c r="B35" s="219"/>
      <c r="C35" s="219"/>
      <c r="D35" s="219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">
      <c r="A36" s="230" t="s">
        <v>42</v>
      </c>
      <c r="B36" s="220"/>
      <c r="C36" s="220"/>
      <c r="D36" s="220"/>
      <c r="E36" s="24"/>
      <c r="G36" s="12"/>
      <c r="H36" s="17"/>
      <c r="I36" s="12"/>
      <c r="J36" s="221"/>
      <c r="K36" s="222"/>
      <c r="L36" s="223"/>
      <c r="M36" s="12"/>
      <c r="N36" s="114"/>
      <c r="O36" s="121"/>
      <c r="P36" s="114"/>
    </row>
    <row r="37" spans="1:16" ht="20.100000000000001" customHeight="1" x14ac:dyDescent="0.2">
      <c r="A37" s="231"/>
      <c r="B37" s="220"/>
      <c r="C37" s="220"/>
      <c r="D37" s="220"/>
      <c r="E37" s="24"/>
      <c r="G37" s="12"/>
      <c r="H37" s="17"/>
      <c r="I37" s="12"/>
      <c r="J37" s="221"/>
      <c r="K37" s="222"/>
      <c r="L37" s="223"/>
      <c r="M37" s="12"/>
      <c r="N37" s="114"/>
      <c r="O37" s="121"/>
      <c r="P37" s="114"/>
    </row>
    <row r="38" spans="1:16" ht="20.100000000000001" customHeight="1" x14ac:dyDescent="0.2">
      <c r="A38" s="231"/>
      <c r="B38" s="220"/>
      <c r="C38" s="220"/>
      <c r="D38" s="220"/>
      <c r="E38" s="24"/>
      <c r="G38" s="12"/>
      <c r="H38" s="17"/>
      <c r="I38" s="12"/>
      <c r="J38" s="221"/>
      <c r="K38" s="222"/>
      <c r="L38" s="223"/>
      <c r="M38" s="12"/>
      <c r="N38" s="114"/>
      <c r="O38" s="121"/>
      <c r="P38" s="114"/>
    </row>
    <row r="39" spans="1:16" ht="20.100000000000001" customHeight="1" x14ac:dyDescent="0.2">
      <c r="A39" s="231"/>
      <c r="B39" s="220"/>
      <c r="C39" s="220"/>
      <c r="D39" s="220"/>
      <c r="E39" s="24"/>
      <c r="G39" s="12"/>
      <c r="H39" s="17"/>
      <c r="I39" s="12"/>
      <c r="J39" s="221"/>
      <c r="K39" s="222"/>
      <c r="L39" s="223"/>
      <c r="M39" s="12"/>
      <c r="N39" s="114"/>
      <c r="O39" s="121"/>
      <c r="P39" s="114"/>
    </row>
    <row r="40" spans="1:16" ht="20.100000000000001" customHeight="1" thickBot="1" x14ac:dyDescent="0.25">
      <c r="A40" s="231"/>
      <c r="B40" s="220"/>
      <c r="C40" s="220"/>
      <c r="D40" s="220"/>
      <c r="E40" s="24"/>
      <c r="G40" s="12"/>
      <c r="H40" s="17"/>
      <c r="I40" s="12"/>
      <c r="J40" s="221"/>
      <c r="K40" s="222"/>
      <c r="L40" s="223"/>
      <c r="M40" s="12"/>
      <c r="N40" s="169"/>
      <c r="O40" s="121"/>
      <c r="P40" s="169"/>
    </row>
    <row r="41" spans="1:16" ht="20.100000000000001" customHeight="1" thickBot="1" x14ac:dyDescent="0.2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82</v>
      </c>
      <c r="M41" s="12"/>
      <c r="N41" s="170">
        <f>SUM(N36:N40)</f>
        <v>0</v>
      </c>
      <c r="O41" s="121"/>
      <c r="P41" s="170">
        <f>SUM(P36:P40)</f>
        <v>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18" t="s">
        <v>20</v>
      </c>
      <c r="C43" s="218"/>
      <c r="D43" s="218"/>
      <c r="E43" s="12"/>
      <c r="G43" s="12"/>
      <c r="H43" s="12"/>
      <c r="I43" s="12"/>
      <c r="J43" s="215" t="s">
        <v>15</v>
      </c>
      <c r="K43" s="215"/>
      <c r="L43" s="215"/>
      <c r="M43" s="12"/>
      <c r="N43" s="17" t="s">
        <v>54</v>
      </c>
      <c r="O43" s="12"/>
      <c r="P43" s="5" t="s">
        <v>10</v>
      </c>
    </row>
    <row r="44" spans="1:16" s="61" customFormat="1" x14ac:dyDescent="0.2">
      <c r="B44" s="219"/>
      <c r="C44" s="219"/>
      <c r="D44" s="219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">
      <c r="A45" s="230" t="s">
        <v>67</v>
      </c>
      <c r="B45" s="220"/>
      <c r="C45" s="220"/>
      <c r="D45" s="220"/>
      <c r="E45" s="24"/>
      <c r="G45" s="12"/>
      <c r="H45" s="12"/>
      <c r="I45" s="12"/>
      <c r="J45" s="221"/>
      <c r="K45" s="222"/>
      <c r="L45" s="223"/>
      <c r="M45" s="12"/>
      <c r="N45" s="101"/>
      <c r="O45" s="100"/>
      <c r="P45" s="101"/>
    </row>
    <row r="46" spans="1:16" ht="20.100000000000001" customHeight="1" x14ac:dyDescent="0.2">
      <c r="A46" s="231"/>
      <c r="B46" s="220"/>
      <c r="C46" s="220"/>
      <c r="D46" s="220"/>
      <c r="E46" s="24"/>
      <c r="G46" s="12"/>
      <c r="H46" s="12"/>
      <c r="I46" s="12"/>
      <c r="J46" s="221"/>
      <c r="K46" s="222"/>
      <c r="L46" s="223"/>
      <c r="M46" s="12"/>
      <c r="N46" s="101"/>
      <c r="O46" s="100"/>
      <c r="P46" s="101"/>
    </row>
    <row r="47" spans="1:16" ht="20.100000000000001" customHeight="1" thickBot="1" x14ac:dyDescent="0.25">
      <c r="A47" s="231"/>
      <c r="B47" s="220"/>
      <c r="C47" s="220"/>
      <c r="D47" s="220"/>
      <c r="E47" s="24"/>
      <c r="G47" s="12"/>
      <c r="H47" s="12"/>
      <c r="I47" s="12"/>
      <c r="J47" s="221"/>
      <c r="K47" s="222"/>
      <c r="L47" s="223"/>
      <c r="M47" s="12"/>
      <c r="N47" s="127"/>
      <c r="O47" s="100"/>
      <c r="P47" s="127"/>
    </row>
    <row r="48" spans="1:16" ht="20.100000000000001" customHeight="1" thickBot="1" x14ac:dyDescent="0.2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82</v>
      </c>
      <c r="M48" s="12"/>
      <c r="N48" s="126">
        <f>SUM(N45:N47)</f>
        <v>0</v>
      </c>
      <c r="O48" s="100"/>
      <c r="P48" s="126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76</v>
      </c>
      <c r="B50" s="216" t="s">
        <v>16</v>
      </c>
      <c r="C50" s="216"/>
      <c r="D50" s="216"/>
      <c r="E50" s="216"/>
      <c r="F50" s="216"/>
      <c r="G50" s="74"/>
      <c r="H50" s="217" t="s">
        <v>17</v>
      </c>
      <c r="I50" s="217"/>
      <c r="J50" s="217"/>
      <c r="K50" s="217"/>
      <c r="L50" s="217"/>
      <c r="M50" s="75"/>
      <c r="N50" s="75"/>
      <c r="O50" s="76"/>
      <c r="P50" s="77" t="s">
        <v>18</v>
      </c>
    </row>
    <row r="51" spans="1:16" ht="33.75" customHeight="1" x14ac:dyDescent="0.2">
      <c r="A51" s="51"/>
      <c r="B51" s="242"/>
      <c r="C51" s="243"/>
      <c r="D51" s="243"/>
      <c r="E51" s="243"/>
      <c r="F51" s="244"/>
      <c r="G51" s="65"/>
      <c r="H51" s="242"/>
      <c r="I51" s="243"/>
      <c r="J51" s="243"/>
      <c r="K51" s="243"/>
      <c r="L51" s="243"/>
      <c r="M51" s="243"/>
      <c r="N51" s="244"/>
      <c r="P51" s="78"/>
    </row>
    <row r="52" spans="1:16" ht="33.75" customHeight="1" x14ac:dyDescent="0.2">
      <c r="A52" s="51"/>
      <c r="B52" s="245"/>
      <c r="C52" s="246"/>
      <c r="D52" s="246"/>
      <c r="E52" s="246"/>
      <c r="F52" s="247"/>
      <c r="G52" s="65"/>
      <c r="H52" s="248"/>
      <c r="I52" s="249"/>
      <c r="J52" s="249"/>
      <c r="K52" s="249"/>
      <c r="L52" s="249"/>
      <c r="M52" s="249"/>
      <c r="N52" s="250"/>
      <c r="P52" s="79"/>
    </row>
    <row r="53" spans="1:16" ht="14.25" x14ac:dyDescent="0.2">
      <c r="F53" s="65"/>
      <c r="G53" s="65"/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39370078740157483" header="0.47244094488188981" footer="0.19685039370078741"/>
  <pageSetup paperSize="9" scale="59" orientation="portrait" r:id="rId1"/>
  <headerFooter alignWithMargins="0">
    <oddHeader>&amp;LAPPENDIX 2</oddHeader>
    <oddFooter>&amp;LSports and Well-Being For All Trust SCIO  28-02-26 / Statement of balances&amp;C&amp;P&amp;RDecember 2007</oddFooter>
  </headerFooter>
  <ignoredErrors>
    <ignoredError sqref="A1:XFD1048576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6C39-3500-4879-8DBF-6A31207902F8}">
  <dimension ref="A13:L313"/>
  <sheetViews>
    <sheetView view="pageBreakPreview" topLeftCell="A225" zoomScale="60" zoomScaleNormal="100" workbookViewId="0">
      <selection activeCell="I233" sqref="I233"/>
    </sheetView>
  </sheetViews>
  <sheetFormatPr defaultRowHeight="12.75" x14ac:dyDescent="0.2"/>
  <cols>
    <col min="1" max="1" width="39.42578125" customWidth="1"/>
    <col min="3" max="3" width="9.28515625" bestFit="1" customWidth="1"/>
    <col min="4" max="4" width="11.28515625" customWidth="1"/>
    <col min="5" max="5" width="6" customWidth="1"/>
    <col min="7" max="7" width="6.28515625" customWidth="1"/>
    <col min="8" max="8" width="12.5703125" customWidth="1"/>
    <col min="9" max="9" width="7.42578125" customWidth="1"/>
    <col min="10" max="10" width="12.5703125" customWidth="1"/>
    <col min="11" max="11" width="10.42578125" customWidth="1"/>
  </cols>
  <sheetData>
    <row r="13" ht="20.25" customHeight="1" x14ac:dyDescent="0.2"/>
    <row r="17" spans="1:11" ht="20.25" customHeight="1" x14ac:dyDescent="0.2">
      <c r="A17" s="256" t="s">
        <v>159</v>
      </c>
      <c r="B17" s="256"/>
      <c r="C17" s="256"/>
      <c r="D17" s="256"/>
      <c r="E17" s="256"/>
      <c r="F17" s="256"/>
      <c r="G17" s="256"/>
      <c r="H17" s="256"/>
      <c r="I17" s="256"/>
      <c r="J17" s="256"/>
      <c r="K17" s="256"/>
    </row>
    <row r="18" spans="1:11" ht="20.25" x14ac:dyDescent="0.3">
      <c r="A18" s="180"/>
      <c r="B18" s="180"/>
      <c r="C18" s="180"/>
      <c r="D18" s="180"/>
      <c r="E18" s="180"/>
      <c r="F18" s="180"/>
      <c r="G18" s="180"/>
      <c r="H18" s="180"/>
      <c r="I18" s="180"/>
    </row>
    <row r="19" spans="1:11" ht="20.25" x14ac:dyDescent="0.3">
      <c r="A19" s="180"/>
      <c r="B19" s="180"/>
      <c r="C19" s="180"/>
      <c r="D19" s="180"/>
      <c r="E19" s="180"/>
      <c r="F19" s="180"/>
      <c r="G19" s="180"/>
      <c r="H19" s="180"/>
      <c r="I19" s="180"/>
    </row>
    <row r="20" spans="1:11" ht="20.25" x14ac:dyDescent="0.3">
      <c r="A20" s="270" t="s">
        <v>158</v>
      </c>
      <c r="B20" s="270"/>
      <c r="C20" s="270"/>
      <c r="D20" s="270"/>
      <c r="E20" s="270"/>
      <c r="F20" s="270"/>
      <c r="G20" s="270"/>
      <c r="H20" s="270"/>
      <c r="I20" s="270"/>
      <c r="J20" s="270"/>
      <c r="K20" s="270"/>
    </row>
    <row r="21" spans="1:11" ht="20.25" x14ac:dyDescent="0.3">
      <c r="A21" s="180"/>
      <c r="B21" s="180"/>
      <c r="C21" s="180"/>
      <c r="D21" s="180"/>
      <c r="E21" s="180"/>
      <c r="F21" s="180"/>
      <c r="G21" s="180"/>
      <c r="H21" s="180"/>
      <c r="I21" s="180"/>
    </row>
    <row r="22" spans="1:11" ht="20.25" x14ac:dyDescent="0.3">
      <c r="E22" s="179"/>
      <c r="F22" s="179"/>
      <c r="G22" s="179"/>
      <c r="H22" s="179"/>
      <c r="I22" s="179"/>
      <c r="J22" s="179"/>
      <c r="K22" s="179"/>
    </row>
    <row r="23" spans="1:11" ht="20.25" x14ac:dyDescent="0.3">
      <c r="E23" s="179"/>
      <c r="F23" s="179"/>
      <c r="G23" s="179"/>
      <c r="H23" s="179"/>
      <c r="I23" s="179"/>
      <c r="J23" s="179"/>
      <c r="K23" s="179"/>
    </row>
    <row r="24" spans="1:11" ht="20.25" x14ac:dyDescent="0.3">
      <c r="E24" s="179"/>
      <c r="F24" s="179"/>
      <c r="G24" s="179"/>
      <c r="H24" s="179"/>
      <c r="I24" s="179"/>
      <c r="J24" s="179"/>
      <c r="K24" s="179"/>
    </row>
    <row r="25" spans="1:11" ht="20.25" x14ac:dyDescent="0.3">
      <c r="E25" s="180"/>
      <c r="F25" s="180"/>
      <c r="G25" s="180"/>
      <c r="H25" s="180"/>
      <c r="I25" s="180"/>
    </row>
    <row r="26" spans="1:11" ht="20.25" x14ac:dyDescent="0.3">
      <c r="A26" s="268" t="s">
        <v>107</v>
      </c>
      <c r="B26" s="268"/>
      <c r="C26" s="268"/>
      <c r="D26" s="268"/>
      <c r="E26" s="268"/>
      <c r="F26" s="268"/>
      <c r="G26" s="268"/>
      <c r="H26" s="268"/>
      <c r="I26" s="268"/>
      <c r="J26" s="268"/>
      <c r="K26" s="268"/>
    </row>
    <row r="27" spans="1:11" ht="20.25" x14ac:dyDescent="0.3">
      <c r="A27" s="189"/>
      <c r="B27" s="189"/>
      <c r="C27" s="189"/>
      <c r="D27" s="189"/>
      <c r="E27" s="178"/>
      <c r="F27" s="178"/>
      <c r="G27" s="178"/>
      <c r="H27" s="178"/>
      <c r="I27" s="178"/>
      <c r="J27" s="178"/>
      <c r="K27" s="178"/>
    </row>
    <row r="28" spans="1:11" ht="20.25" x14ac:dyDescent="0.3">
      <c r="A28" s="268" t="s">
        <v>180</v>
      </c>
      <c r="B28" s="268"/>
      <c r="C28" s="268"/>
      <c r="D28" s="268"/>
      <c r="E28" s="268"/>
      <c r="F28" s="268"/>
      <c r="G28" s="268"/>
      <c r="H28" s="268"/>
      <c r="I28" s="268"/>
      <c r="J28" s="268"/>
      <c r="K28" s="268"/>
    </row>
    <row r="60" spans="1:1" x14ac:dyDescent="0.2">
      <c r="A60" s="178" t="s">
        <v>108</v>
      </c>
    </row>
    <row r="62" spans="1:1" x14ac:dyDescent="0.2">
      <c r="A62" s="206" t="s">
        <v>181</v>
      </c>
    </row>
    <row r="63" spans="1:1" x14ac:dyDescent="0.2">
      <c r="A63" s="191"/>
    </row>
    <row r="68" spans="1:1" x14ac:dyDescent="0.2">
      <c r="A68" s="178" t="s">
        <v>109</v>
      </c>
    </row>
    <row r="71" spans="1:1" x14ac:dyDescent="0.2">
      <c r="A71" s="178" t="s">
        <v>110</v>
      </c>
    </row>
    <row r="73" spans="1:1" x14ac:dyDescent="0.2">
      <c r="A73" s="143" t="s">
        <v>159</v>
      </c>
    </row>
    <row r="74" spans="1:1" x14ac:dyDescent="0.2">
      <c r="A74" s="143"/>
    </row>
    <row r="77" spans="1:1" x14ac:dyDescent="0.2">
      <c r="A77" s="178" t="s">
        <v>111</v>
      </c>
    </row>
    <row r="79" spans="1:1" x14ac:dyDescent="0.2">
      <c r="A79" s="143" t="s">
        <v>160</v>
      </c>
    </row>
    <row r="80" spans="1:1" x14ac:dyDescent="0.2">
      <c r="A80" s="143"/>
    </row>
    <row r="83" spans="1:1" x14ac:dyDescent="0.2">
      <c r="A83" s="178" t="s">
        <v>112</v>
      </c>
    </row>
    <row r="85" spans="1:1" x14ac:dyDescent="0.2">
      <c r="A85" s="143" t="s">
        <v>168</v>
      </c>
    </row>
    <row r="86" spans="1:1" x14ac:dyDescent="0.2">
      <c r="A86" s="143" t="s">
        <v>169</v>
      </c>
    </row>
    <row r="87" spans="1:1" x14ac:dyDescent="0.2">
      <c r="A87" s="143" t="s">
        <v>170</v>
      </c>
    </row>
    <row r="88" spans="1:1" x14ac:dyDescent="0.2">
      <c r="A88" s="143" t="s">
        <v>162</v>
      </c>
    </row>
    <row r="89" spans="1:1" x14ac:dyDescent="0.2">
      <c r="A89" s="143" t="s">
        <v>113</v>
      </c>
    </row>
    <row r="90" spans="1:1" x14ac:dyDescent="0.2">
      <c r="A90" s="143" t="s">
        <v>171</v>
      </c>
    </row>
    <row r="91" spans="1:1" x14ac:dyDescent="0.2">
      <c r="A91" s="143"/>
    </row>
    <row r="92" spans="1:1" x14ac:dyDescent="0.2">
      <c r="A92" s="143"/>
    </row>
    <row r="93" spans="1:1" x14ac:dyDescent="0.2">
      <c r="A93" s="178" t="s">
        <v>114</v>
      </c>
    </row>
    <row r="94" spans="1:1" x14ac:dyDescent="0.2">
      <c r="A94" s="143"/>
    </row>
    <row r="95" spans="1:1" x14ac:dyDescent="0.2">
      <c r="A95" s="143" t="s">
        <v>179</v>
      </c>
    </row>
    <row r="96" spans="1:1" x14ac:dyDescent="0.2">
      <c r="A96" s="143" t="s">
        <v>176</v>
      </c>
    </row>
    <row r="97" spans="1:1" x14ac:dyDescent="0.2">
      <c r="A97" s="143" t="s">
        <v>177</v>
      </c>
    </row>
    <row r="98" spans="1:1" x14ac:dyDescent="0.2">
      <c r="A98" s="143" t="s">
        <v>178</v>
      </c>
    </row>
    <row r="99" spans="1:1" x14ac:dyDescent="0.2">
      <c r="A99" s="143"/>
    </row>
    <row r="102" spans="1:1" x14ac:dyDescent="0.2">
      <c r="A102" s="178" t="s">
        <v>115</v>
      </c>
    </row>
    <row r="105" spans="1:1" x14ac:dyDescent="0.2">
      <c r="A105" s="178" t="s">
        <v>116</v>
      </c>
    </row>
    <row r="108" spans="1:1" x14ac:dyDescent="0.2">
      <c r="A108" s="143" t="s">
        <v>166</v>
      </c>
    </row>
    <row r="109" spans="1:1" x14ac:dyDescent="0.2">
      <c r="A109" s="191"/>
    </row>
    <row r="112" spans="1:1" x14ac:dyDescent="0.2">
      <c r="A112" s="178" t="s">
        <v>117</v>
      </c>
    </row>
    <row r="115" spans="1:1" x14ac:dyDescent="0.2">
      <c r="A115" s="178" t="s">
        <v>118</v>
      </c>
    </row>
    <row r="117" spans="1:1" ht="13.5" thickBot="1" x14ac:dyDescent="0.25"/>
    <row r="118" spans="1:1" s="143" customFormat="1" ht="13.5" thickBot="1" x14ac:dyDescent="0.25">
      <c r="A118" s="182" t="s">
        <v>199</v>
      </c>
    </row>
    <row r="119" spans="1:1" s="143" customFormat="1" ht="13.5" thickBot="1" x14ac:dyDescent="0.25">
      <c r="A119" s="182" t="s">
        <v>200</v>
      </c>
    </row>
    <row r="120" spans="1:1" s="143" customFormat="1" x14ac:dyDescent="0.2">
      <c r="A120" s="182"/>
    </row>
    <row r="121" spans="1:1" s="143" customFormat="1" x14ac:dyDescent="0.2"/>
    <row r="122" spans="1:1" s="143" customFormat="1" ht="13.5" thickBot="1" x14ac:dyDescent="0.25"/>
    <row r="123" spans="1:1" s="143" customFormat="1" x14ac:dyDescent="0.2">
      <c r="A123" s="183" t="s">
        <v>119</v>
      </c>
    </row>
    <row r="124" spans="1:1" s="143" customFormat="1" ht="13.5" thickBot="1" x14ac:dyDescent="0.25"/>
    <row r="125" spans="1:1" s="143" customFormat="1" x14ac:dyDescent="0.2">
      <c r="A125" s="182" t="s">
        <v>163</v>
      </c>
    </row>
    <row r="126" spans="1:1" s="143" customFormat="1" x14ac:dyDescent="0.2"/>
    <row r="127" spans="1:1" s="143" customFormat="1" x14ac:dyDescent="0.2"/>
    <row r="133" spans="1:11" x14ac:dyDescent="0.2">
      <c r="A133" s="269" t="s">
        <v>182</v>
      </c>
      <c r="B133" s="269"/>
      <c r="C133" s="269"/>
      <c r="D133" s="269"/>
      <c r="E133" s="269"/>
      <c r="F133" s="269"/>
      <c r="G133" s="269"/>
      <c r="H133" s="269"/>
      <c r="I133" s="269"/>
      <c r="J133" s="269"/>
      <c r="K133" s="269"/>
    </row>
    <row r="138" spans="1:11" x14ac:dyDescent="0.2">
      <c r="D138" s="143" t="s">
        <v>121</v>
      </c>
      <c r="F138" s="143" t="s">
        <v>123</v>
      </c>
      <c r="H138" s="143" t="s">
        <v>124</v>
      </c>
      <c r="J138" s="143" t="s">
        <v>124</v>
      </c>
    </row>
    <row r="139" spans="1:11" x14ac:dyDescent="0.2">
      <c r="D139" s="185" t="s">
        <v>122</v>
      </c>
      <c r="F139" s="185" t="s">
        <v>122</v>
      </c>
      <c r="H139" s="187">
        <v>46081</v>
      </c>
      <c r="J139" s="187">
        <v>45716</v>
      </c>
    </row>
    <row r="140" spans="1:11" x14ac:dyDescent="0.2">
      <c r="D140" s="143"/>
    </row>
    <row r="141" spans="1:11" x14ac:dyDescent="0.2">
      <c r="D141" s="185" t="s">
        <v>45</v>
      </c>
      <c r="F141" s="185" t="s">
        <v>45</v>
      </c>
      <c r="H141" s="185" t="s">
        <v>45</v>
      </c>
      <c r="J141" s="185" t="s">
        <v>45</v>
      </c>
    </row>
    <row r="142" spans="1:11" x14ac:dyDescent="0.2">
      <c r="D142" s="143"/>
    </row>
    <row r="143" spans="1:11" x14ac:dyDescent="0.2">
      <c r="A143" s="178" t="s">
        <v>120</v>
      </c>
      <c r="D143" s="184"/>
      <c r="E143" s="184"/>
      <c r="F143" s="184"/>
      <c r="G143" s="184"/>
      <c r="H143" s="184"/>
      <c r="I143" s="184"/>
      <c r="J143" s="184"/>
    </row>
    <row r="144" spans="1:11" x14ac:dyDescent="0.2">
      <c r="D144" s="184"/>
      <c r="E144" s="184"/>
      <c r="F144" s="184"/>
      <c r="G144" s="184"/>
      <c r="H144" s="184"/>
      <c r="I144" s="184"/>
      <c r="J144" s="184"/>
    </row>
    <row r="145" spans="1:12" x14ac:dyDescent="0.2">
      <c r="A145" s="143" t="s">
        <v>21</v>
      </c>
      <c r="D145" s="184">
        <f>'R&amp;P Accounts'!B12</f>
        <v>3250</v>
      </c>
      <c r="E145" s="184"/>
      <c r="F145" s="184"/>
      <c r="G145" s="184"/>
      <c r="H145" s="184">
        <f>D145+F145</f>
        <v>3250</v>
      </c>
      <c r="I145" s="184"/>
      <c r="J145" s="184">
        <f>'R&amp;P Accounts'!L12</f>
        <v>1000</v>
      </c>
    </row>
    <row r="146" spans="1:12" x14ac:dyDescent="0.2">
      <c r="A146" s="143" t="s">
        <v>23</v>
      </c>
      <c r="D146" s="184">
        <f>'R&amp;P Accounts'!B14</f>
        <v>8000</v>
      </c>
      <c r="E146" s="184"/>
      <c r="F146" s="184"/>
      <c r="G146" s="184"/>
      <c r="H146" s="184">
        <f>D146+F146</f>
        <v>8000</v>
      </c>
      <c r="I146" s="184"/>
      <c r="J146" s="184">
        <f>'R&amp;P Accounts'!L14</f>
        <v>58508</v>
      </c>
    </row>
    <row r="147" spans="1:12" x14ac:dyDescent="0.2">
      <c r="A147" s="190" t="s">
        <v>174</v>
      </c>
      <c r="D147" s="184"/>
      <c r="E147" s="184"/>
      <c r="F147" s="184">
        <f>'R&amp;P Accounts'!D15</f>
        <v>31468</v>
      </c>
      <c r="G147" s="184"/>
      <c r="H147" s="184">
        <f>D147+F147</f>
        <v>31468</v>
      </c>
      <c r="I147" s="184"/>
      <c r="J147" s="184">
        <f>'R&amp;P Accounts'!L15</f>
        <v>29636</v>
      </c>
    </row>
    <row r="148" spans="1:12" x14ac:dyDescent="0.2">
      <c r="A148" s="208" t="s">
        <v>202</v>
      </c>
      <c r="D148" s="184"/>
      <c r="E148" s="184"/>
      <c r="F148" s="184">
        <f>'R&amp;P Accounts'!D16</f>
        <v>19515</v>
      </c>
      <c r="G148" s="184"/>
      <c r="H148" s="184">
        <f>D148+F148</f>
        <v>19515</v>
      </c>
      <c r="I148" s="184"/>
      <c r="J148" s="184">
        <v>0</v>
      </c>
    </row>
    <row r="149" spans="1:12" x14ac:dyDescent="0.2">
      <c r="A149" s="196" t="s">
        <v>66</v>
      </c>
      <c r="D149" s="184">
        <f>'R&amp;P Accounts'!B19</f>
        <v>5838</v>
      </c>
      <c r="E149" s="184"/>
      <c r="F149" s="184"/>
      <c r="G149" s="184"/>
      <c r="H149" s="184">
        <f>D149+F149</f>
        <v>5838</v>
      </c>
      <c r="I149" s="184"/>
      <c r="J149" s="184">
        <f>'R&amp;P Accounts'!L19</f>
        <v>8534.36</v>
      </c>
    </row>
    <row r="150" spans="1:12" x14ac:dyDescent="0.2">
      <c r="D150" s="184"/>
      <c r="E150" s="184"/>
      <c r="F150" s="184"/>
      <c r="G150" s="184"/>
      <c r="H150" s="184"/>
      <c r="I150" s="184"/>
      <c r="J150" s="184"/>
    </row>
    <row r="151" spans="1:12" x14ac:dyDescent="0.2">
      <c r="A151" s="143" t="s">
        <v>11</v>
      </c>
      <c r="D151" s="186">
        <f>SUM(D144:D149)</f>
        <v>17088</v>
      </c>
      <c r="E151" s="184"/>
      <c r="F151" s="186">
        <f>SUM(F145:F149)</f>
        <v>50983</v>
      </c>
      <c r="G151" s="184"/>
      <c r="H151" s="186">
        <f>SUM(H144:H149)</f>
        <v>68071</v>
      </c>
      <c r="I151" s="184"/>
      <c r="J151" s="186">
        <f>SUM(J144:J149)</f>
        <v>97678.36</v>
      </c>
    </row>
    <row r="152" spans="1:12" x14ac:dyDescent="0.2">
      <c r="D152" s="184"/>
      <c r="E152" s="184"/>
      <c r="F152" s="184"/>
      <c r="G152" s="184"/>
      <c r="H152" s="184"/>
      <c r="I152" s="184"/>
      <c r="J152" s="184"/>
    </row>
    <row r="153" spans="1:12" x14ac:dyDescent="0.2">
      <c r="D153" s="184"/>
      <c r="E153" s="184"/>
      <c r="F153" s="184"/>
      <c r="G153" s="184"/>
      <c r="H153" s="184"/>
      <c r="I153" s="184"/>
      <c r="J153" s="184"/>
    </row>
    <row r="154" spans="1:12" x14ac:dyDescent="0.2">
      <c r="D154" s="184"/>
      <c r="E154" s="184"/>
      <c r="F154" s="184"/>
      <c r="G154" s="184"/>
      <c r="H154" s="184"/>
      <c r="I154" s="184"/>
      <c r="J154" s="184"/>
    </row>
    <row r="155" spans="1:12" x14ac:dyDescent="0.2">
      <c r="D155" s="184"/>
      <c r="E155" s="184"/>
      <c r="F155" s="184"/>
      <c r="G155" s="184"/>
      <c r="H155" s="184"/>
      <c r="I155" s="184"/>
      <c r="J155" s="184"/>
    </row>
    <row r="156" spans="1:12" x14ac:dyDescent="0.2">
      <c r="A156" s="178" t="s">
        <v>88</v>
      </c>
      <c r="C156" s="143"/>
      <c r="D156" s="194"/>
      <c r="E156" s="194"/>
      <c r="F156" s="194"/>
      <c r="G156" s="194"/>
      <c r="H156" s="194"/>
      <c r="I156" s="184"/>
      <c r="J156" s="184"/>
    </row>
    <row r="157" spans="1:12" x14ac:dyDescent="0.2">
      <c r="C157" s="143"/>
      <c r="D157" s="194"/>
      <c r="E157" s="194"/>
      <c r="F157" s="194"/>
      <c r="G157" s="194"/>
      <c r="H157" s="194"/>
      <c r="I157" s="184"/>
      <c r="J157" s="184"/>
    </row>
    <row r="158" spans="1:12" x14ac:dyDescent="0.2">
      <c r="A158" s="206" t="s">
        <v>27</v>
      </c>
      <c r="C158" s="143"/>
      <c r="D158" s="195">
        <f>'R&amp;P Accounts'!B31</f>
        <v>0</v>
      </c>
      <c r="E158" s="194"/>
      <c r="F158" s="195">
        <f>'R&amp;P Accounts'!D31</f>
        <v>0</v>
      </c>
      <c r="G158" s="194"/>
      <c r="H158" s="194">
        <f>D158+F158</f>
        <v>0</v>
      </c>
      <c r="I158" s="184"/>
      <c r="J158" s="184">
        <f>'R&amp;P Accounts'!L31</f>
        <v>0</v>
      </c>
    </row>
    <row r="159" spans="1:12" x14ac:dyDescent="0.2">
      <c r="A159" s="192" t="s">
        <v>152</v>
      </c>
      <c r="C159" s="143"/>
      <c r="D159" s="195">
        <f>'R&amp;P Accounts'!B32</f>
        <v>116.56</v>
      </c>
      <c r="E159" s="194"/>
      <c r="F159" s="195">
        <f>'R&amp;P Accounts'!D32</f>
        <v>0</v>
      </c>
      <c r="G159" s="194"/>
      <c r="H159" s="194">
        <f>D159+F159</f>
        <v>116.56</v>
      </c>
      <c r="I159" s="184"/>
      <c r="J159" s="184">
        <f>'R&amp;P Accounts'!L32</f>
        <v>28.88</v>
      </c>
    </row>
    <row r="160" spans="1:12" x14ac:dyDescent="0.2">
      <c r="A160" s="207" t="s">
        <v>189</v>
      </c>
      <c r="C160" s="143"/>
      <c r="D160" s="195">
        <f>'R&amp;P Accounts'!B33</f>
        <v>0</v>
      </c>
      <c r="E160" s="194"/>
      <c r="F160" s="194">
        <f>'R&amp;P Accounts'!D33</f>
        <v>1020</v>
      </c>
      <c r="G160" s="194"/>
      <c r="H160" s="194">
        <f t="shared" ref="H160:H173" si="0">D160+F160</f>
        <v>1020</v>
      </c>
      <c r="I160" s="184"/>
      <c r="J160" s="184">
        <f>'R&amp;P Accounts'!L33</f>
        <v>2449.5700000000002</v>
      </c>
      <c r="L160" s="184"/>
    </row>
    <row r="161" spans="1:12" x14ac:dyDescent="0.2">
      <c r="A161" s="207" t="s">
        <v>190</v>
      </c>
      <c r="C161" s="143"/>
      <c r="D161" s="195">
        <f>'R&amp;P Accounts'!B34</f>
        <v>0</v>
      </c>
      <c r="E161" s="194"/>
      <c r="F161" s="194">
        <f>'R&amp;P Accounts'!D34</f>
        <v>1181.53</v>
      </c>
      <c r="G161" s="194"/>
      <c r="H161" s="194">
        <f t="shared" si="0"/>
        <v>1181.53</v>
      </c>
      <c r="I161" s="184"/>
      <c r="J161" s="184">
        <f>'R&amp;P Accounts'!L34</f>
        <v>1036.5999999999999</v>
      </c>
      <c r="L161" s="184"/>
    </row>
    <row r="162" spans="1:12" x14ac:dyDescent="0.2">
      <c r="A162" s="192" t="s">
        <v>153</v>
      </c>
      <c r="C162" s="143"/>
      <c r="D162" s="195">
        <f>'R&amp;P Accounts'!B35</f>
        <v>0</v>
      </c>
      <c r="E162" s="194"/>
      <c r="F162" s="194">
        <f>'R&amp;P Accounts'!D35</f>
        <v>386.65</v>
      </c>
      <c r="G162" s="194"/>
      <c r="H162" s="194">
        <f t="shared" si="0"/>
        <v>386.65</v>
      </c>
      <c r="I162" s="184"/>
      <c r="J162" s="184">
        <f>'R&amp;P Accounts'!L35</f>
        <v>247.5</v>
      </c>
      <c r="L162" s="184"/>
    </row>
    <row r="163" spans="1:12" x14ac:dyDescent="0.2">
      <c r="A163" s="192" t="s">
        <v>167</v>
      </c>
      <c r="C163" s="143"/>
      <c r="D163" s="195">
        <f>'R&amp;P Accounts'!B36</f>
        <v>0</v>
      </c>
      <c r="E163" s="194"/>
      <c r="F163" s="194">
        <f>'R&amp;P Accounts'!D36</f>
        <v>3853.33</v>
      </c>
      <c r="G163" s="194"/>
      <c r="H163" s="194">
        <f t="shared" si="0"/>
        <v>3853.33</v>
      </c>
      <c r="I163" s="184"/>
      <c r="J163" s="184">
        <f>'R&amp;P Accounts'!L36</f>
        <v>3164.61</v>
      </c>
      <c r="L163" s="184"/>
    </row>
    <row r="164" spans="1:12" x14ac:dyDescent="0.2">
      <c r="A164" s="192" t="s">
        <v>154</v>
      </c>
      <c r="C164" s="143"/>
      <c r="D164" s="195">
        <f>'R&amp;P Accounts'!B37</f>
        <v>6.93</v>
      </c>
      <c r="E164" s="194"/>
      <c r="F164" s="195">
        <f>'R&amp;P Accounts'!D37</f>
        <v>0</v>
      </c>
      <c r="G164" s="194"/>
      <c r="H164" s="194">
        <f t="shared" si="0"/>
        <v>6.93</v>
      </c>
      <c r="I164" s="184"/>
      <c r="J164" s="184">
        <f>'R&amp;P Accounts'!L37</f>
        <v>202.69</v>
      </c>
      <c r="L164" s="184"/>
    </row>
    <row r="165" spans="1:12" x14ac:dyDescent="0.2">
      <c r="A165" s="192" t="s">
        <v>155</v>
      </c>
      <c r="C165" s="143"/>
      <c r="D165" s="195">
        <f>'R&amp;P Accounts'!B38</f>
        <v>0</v>
      </c>
      <c r="E165" s="194"/>
      <c r="F165" s="194">
        <f>'R&amp;P Accounts'!D38</f>
        <v>1793.28</v>
      </c>
      <c r="G165" s="194"/>
      <c r="H165" s="194">
        <f t="shared" si="0"/>
        <v>1793.28</v>
      </c>
      <c r="I165" s="184"/>
      <c r="J165" s="184">
        <f>'R&amp;P Accounts'!L38</f>
        <v>2075.71</v>
      </c>
      <c r="L165" s="184"/>
    </row>
    <row r="166" spans="1:12" ht="25.5" x14ac:dyDescent="0.2">
      <c r="A166" s="192" t="s">
        <v>28</v>
      </c>
      <c r="C166" s="143"/>
      <c r="D166" s="195">
        <f>'R&amp;P Accounts'!B44</f>
        <v>0</v>
      </c>
      <c r="E166" s="194"/>
      <c r="F166" s="194">
        <f>'R&amp;P Accounts'!D44</f>
        <v>1373.26</v>
      </c>
      <c r="G166" s="194"/>
      <c r="H166" s="194">
        <f t="shared" si="0"/>
        <v>1373.26</v>
      </c>
      <c r="I166" s="184"/>
      <c r="J166" s="184">
        <f>'R&amp;P Accounts'!L44</f>
        <v>0</v>
      </c>
      <c r="L166" s="184"/>
    </row>
    <row r="167" spans="1:12" x14ac:dyDescent="0.2">
      <c r="A167" s="207" t="s">
        <v>192</v>
      </c>
      <c r="C167" s="143"/>
      <c r="D167" s="195">
        <f>'R&amp;P Accounts'!B42</f>
        <v>0</v>
      </c>
      <c r="E167" s="194"/>
      <c r="F167" s="194">
        <f>'R&amp;P Accounts'!D42</f>
        <v>116</v>
      </c>
      <c r="G167" s="194"/>
      <c r="H167" s="194">
        <f t="shared" si="0"/>
        <v>116</v>
      </c>
      <c r="I167" s="184"/>
      <c r="J167" s="184">
        <f>'R&amp;P Accounts'!L39</f>
        <v>0</v>
      </c>
      <c r="L167" s="184"/>
    </row>
    <row r="168" spans="1:12" x14ac:dyDescent="0.2">
      <c r="A168" s="193" t="s">
        <v>156</v>
      </c>
      <c r="C168" s="143"/>
      <c r="D168" s="195">
        <f>'R&amp;P Accounts'!B40</f>
        <v>0</v>
      </c>
      <c r="E168" s="194"/>
      <c r="F168" s="194">
        <f>'R&amp;P Accounts'!D40</f>
        <v>3900</v>
      </c>
      <c r="G168" s="194"/>
      <c r="H168" s="194">
        <f t="shared" si="0"/>
        <v>3900</v>
      </c>
      <c r="I168" s="184"/>
      <c r="J168" s="184">
        <f>'R&amp;P Accounts'!L40</f>
        <v>12080.34</v>
      </c>
      <c r="L168" s="184"/>
    </row>
    <row r="169" spans="1:12" x14ac:dyDescent="0.2">
      <c r="A169" s="207" t="s">
        <v>195</v>
      </c>
      <c r="C169" s="143"/>
      <c r="D169" s="195">
        <f>'R&amp;P Accounts'!B41</f>
        <v>4155</v>
      </c>
      <c r="E169" s="194"/>
      <c r="F169" s="194">
        <f>'R&amp;P Accounts'!D41</f>
        <v>28650</v>
      </c>
      <c r="G169" s="194"/>
      <c r="H169" s="194">
        <f t="shared" si="0"/>
        <v>32805</v>
      </c>
      <c r="I169" s="184"/>
      <c r="J169" s="184">
        <f>'R&amp;P Accounts'!L41</f>
        <v>33619.599999999999</v>
      </c>
      <c r="L169" s="184"/>
    </row>
    <row r="170" spans="1:12" x14ac:dyDescent="0.2">
      <c r="A170" s="207" t="s">
        <v>193</v>
      </c>
      <c r="C170" s="143"/>
      <c r="D170" s="195">
        <f>'R&amp;P Accounts'!B43</f>
        <v>0</v>
      </c>
      <c r="E170" s="194"/>
      <c r="F170" s="194">
        <f>'R&amp;P Accounts'!D43</f>
        <v>441.18</v>
      </c>
      <c r="G170" s="194"/>
      <c r="H170" s="194">
        <f t="shared" si="0"/>
        <v>441.18</v>
      </c>
      <c r="I170" s="184"/>
      <c r="J170" s="184">
        <f>'R&amp;P Accounts'!L43</f>
        <v>0</v>
      </c>
      <c r="L170" s="184"/>
    </row>
    <row r="171" spans="1:12" x14ac:dyDescent="0.2">
      <c r="A171" s="207" t="s">
        <v>191</v>
      </c>
      <c r="C171" s="143"/>
      <c r="D171" s="195">
        <f>'R&amp;P Accounts'!B39</f>
        <v>343.23</v>
      </c>
      <c r="E171" s="194"/>
      <c r="F171" s="195">
        <f>'R&amp;P Accounts'!D46</f>
        <v>0</v>
      </c>
      <c r="G171" s="194"/>
      <c r="H171" s="194">
        <f t="shared" si="0"/>
        <v>343.23</v>
      </c>
      <c r="I171" s="184"/>
      <c r="J171" s="184">
        <f>'R&amp;P Accounts'!L39</f>
        <v>0</v>
      </c>
      <c r="L171" s="184"/>
    </row>
    <row r="172" spans="1:12" x14ac:dyDescent="0.2">
      <c r="A172" s="143" t="s">
        <v>106</v>
      </c>
      <c r="C172" s="143"/>
      <c r="D172" s="194">
        <f>'R&amp;P Accounts'!B52</f>
        <v>196.34</v>
      </c>
      <c r="E172" s="194"/>
      <c r="F172" s="195">
        <f>'R&amp;P Accounts'!D47</f>
        <v>0</v>
      </c>
      <c r="G172" s="194"/>
      <c r="H172" s="194">
        <f t="shared" si="0"/>
        <v>196.34</v>
      </c>
      <c r="I172" s="184"/>
      <c r="J172" s="184">
        <f>'R&amp;P Accounts'!L52</f>
        <v>209.44</v>
      </c>
      <c r="L172" s="184"/>
    </row>
    <row r="173" spans="1:12" x14ac:dyDescent="0.2">
      <c r="A173" s="207" t="s">
        <v>194</v>
      </c>
      <c r="D173" s="184">
        <f>'R&amp;P Accounts'!B46</f>
        <v>1</v>
      </c>
      <c r="E173" s="184"/>
      <c r="F173" s="195">
        <f>'R&amp;P Accounts'!D48</f>
        <v>0</v>
      </c>
      <c r="G173" s="184"/>
      <c r="H173" s="194">
        <f t="shared" si="0"/>
        <v>1</v>
      </c>
      <c r="I173" s="184"/>
      <c r="J173" s="184">
        <f>'R&amp;P Accounts'!L42</f>
        <v>0</v>
      </c>
    </row>
    <row r="174" spans="1:12" x14ac:dyDescent="0.2">
      <c r="D174" s="184"/>
      <c r="E174" s="184"/>
      <c r="F174" s="184"/>
      <c r="G174" s="184"/>
      <c r="H174" s="184"/>
      <c r="I174" s="184"/>
      <c r="J174" s="184"/>
    </row>
    <row r="175" spans="1:12" x14ac:dyDescent="0.2">
      <c r="A175" s="143" t="s">
        <v>125</v>
      </c>
      <c r="D175" s="186">
        <f>SUM(D157:D174)</f>
        <v>4819.0599999999995</v>
      </c>
      <c r="E175" s="184"/>
      <c r="F175" s="186">
        <f>SUM(F157:F174)</f>
        <v>42715.23</v>
      </c>
      <c r="G175" s="184"/>
      <c r="H175" s="186">
        <f>SUM(H157:H174)</f>
        <v>47534.29</v>
      </c>
      <c r="I175" s="184"/>
      <c r="J175" s="186">
        <f>SUM(J157:J174)</f>
        <v>55114.94</v>
      </c>
    </row>
    <row r="176" spans="1:12" x14ac:dyDescent="0.2">
      <c r="D176" s="184"/>
      <c r="E176" s="184"/>
      <c r="F176" s="184"/>
      <c r="G176" s="184"/>
      <c r="H176" s="184"/>
      <c r="I176" s="184"/>
      <c r="J176" s="184"/>
    </row>
    <row r="177" spans="1:10" x14ac:dyDescent="0.2">
      <c r="D177" s="184"/>
      <c r="E177" s="184"/>
      <c r="F177" s="184"/>
      <c r="G177" s="184"/>
      <c r="H177" s="184"/>
      <c r="I177" s="184"/>
      <c r="J177" s="184"/>
    </row>
    <row r="179" spans="1:10" x14ac:dyDescent="0.2">
      <c r="A179" s="143" t="s">
        <v>173</v>
      </c>
      <c r="D179" s="186">
        <f>'R&amp;P Accounts'!B56</f>
        <v>0</v>
      </c>
      <c r="E179" s="184"/>
      <c r="F179" s="186"/>
      <c r="G179" s="184"/>
      <c r="H179" s="198">
        <f>D179+F179</f>
        <v>0</v>
      </c>
      <c r="I179" s="184"/>
      <c r="J179" s="186">
        <f>'R&amp;P Accounts'!L56</f>
        <v>6800</v>
      </c>
    </row>
    <row r="180" spans="1:10" x14ac:dyDescent="0.2">
      <c r="D180" s="184"/>
      <c r="E180" s="184"/>
      <c r="F180" s="184"/>
      <c r="G180" s="184"/>
      <c r="H180" s="184"/>
      <c r="I180" s="184"/>
      <c r="J180" s="184"/>
    </row>
    <row r="181" spans="1:10" x14ac:dyDescent="0.2">
      <c r="D181" s="184"/>
      <c r="E181" s="184"/>
      <c r="F181" s="184"/>
      <c r="G181" s="184"/>
      <c r="H181" s="184"/>
      <c r="I181" s="184"/>
      <c r="J181" s="184"/>
    </row>
    <row r="182" spans="1:10" x14ac:dyDescent="0.2">
      <c r="A182" s="143" t="s">
        <v>126</v>
      </c>
      <c r="D182" s="184">
        <f>+D151-D175-D179</f>
        <v>12268.94</v>
      </c>
      <c r="E182" s="184"/>
      <c r="F182" s="184">
        <f>+F151-F175-F179</f>
        <v>8267.7699999999968</v>
      </c>
      <c r="G182" s="184"/>
      <c r="H182" s="184">
        <f>+H151-H175-H179</f>
        <v>20536.71</v>
      </c>
      <c r="I182" s="184"/>
      <c r="J182" s="184">
        <f>+J151-J175-J179</f>
        <v>35763.42</v>
      </c>
    </row>
    <row r="183" spans="1:10" x14ac:dyDescent="0.2">
      <c r="D183" s="184"/>
      <c r="E183" s="184"/>
      <c r="F183" s="184"/>
      <c r="G183" s="184"/>
      <c r="H183" s="184"/>
      <c r="I183" s="184"/>
      <c r="J183" s="184"/>
    </row>
    <row r="184" spans="1:10" x14ac:dyDescent="0.2">
      <c r="D184" s="184"/>
      <c r="E184" s="184"/>
      <c r="F184" s="184"/>
      <c r="G184" s="184"/>
      <c r="H184" s="184"/>
      <c r="I184" s="184"/>
      <c r="J184" s="184"/>
    </row>
    <row r="185" spans="1:10" x14ac:dyDescent="0.2">
      <c r="D185" s="184"/>
      <c r="E185" s="184"/>
      <c r="F185" s="184"/>
      <c r="G185" s="184"/>
      <c r="H185" s="184"/>
      <c r="I185" s="184"/>
      <c r="J185" s="184"/>
    </row>
    <row r="186" spans="1:10" x14ac:dyDescent="0.2">
      <c r="D186" s="184"/>
      <c r="E186" s="184"/>
      <c r="F186" s="184"/>
      <c r="G186" s="184"/>
      <c r="H186" s="184"/>
      <c r="I186" s="184"/>
      <c r="J186" s="184"/>
    </row>
    <row r="187" spans="1:10" x14ac:dyDescent="0.2">
      <c r="D187" s="184"/>
      <c r="E187" s="184"/>
      <c r="F187" s="184"/>
      <c r="G187" s="184"/>
      <c r="H187" s="184"/>
      <c r="I187" s="184"/>
      <c r="J187" s="184"/>
    </row>
    <row r="188" spans="1:10" x14ac:dyDescent="0.2">
      <c r="D188" s="184"/>
      <c r="E188" s="184"/>
      <c r="F188" s="184"/>
      <c r="G188" s="184"/>
      <c r="H188" s="184"/>
      <c r="I188" s="184"/>
      <c r="J188" s="184"/>
    </row>
    <row r="189" spans="1:10" x14ac:dyDescent="0.2">
      <c r="D189" s="184"/>
      <c r="E189" s="184"/>
      <c r="F189" s="184"/>
      <c r="G189" s="184"/>
      <c r="H189" s="184"/>
      <c r="I189" s="184"/>
      <c r="J189" s="184"/>
    </row>
    <row r="190" spans="1:10" x14ac:dyDescent="0.2">
      <c r="D190" s="184"/>
      <c r="E190" s="184"/>
      <c r="F190" s="184"/>
      <c r="G190" s="184"/>
      <c r="H190" s="184"/>
      <c r="I190" s="184"/>
      <c r="J190" s="184"/>
    </row>
    <row r="191" spans="1:10" x14ac:dyDescent="0.2">
      <c r="D191" s="184"/>
      <c r="E191" s="184"/>
      <c r="F191" s="184"/>
      <c r="G191" s="184"/>
      <c r="H191" s="184"/>
      <c r="I191" s="184"/>
      <c r="J191" s="184"/>
    </row>
    <row r="192" spans="1:10" x14ac:dyDescent="0.2">
      <c r="D192" s="184"/>
      <c r="E192" s="184"/>
      <c r="F192" s="184"/>
      <c r="G192" s="184"/>
      <c r="H192" s="184"/>
      <c r="I192" s="184"/>
      <c r="J192" s="184"/>
    </row>
    <row r="193" spans="1:11" x14ac:dyDescent="0.2">
      <c r="D193" s="184"/>
      <c r="E193" s="184"/>
      <c r="F193" s="184"/>
      <c r="G193" s="184"/>
      <c r="H193" s="184"/>
      <c r="I193" s="184"/>
      <c r="J193" s="184"/>
    </row>
    <row r="194" spans="1:11" x14ac:dyDescent="0.2">
      <c r="D194" s="184"/>
      <c r="E194" s="184"/>
      <c r="F194" s="184"/>
      <c r="G194" s="184"/>
      <c r="H194" s="184"/>
      <c r="I194" s="184"/>
      <c r="J194" s="184"/>
    </row>
    <row r="195" spans="1:11" x14ac:dyDescent="0.2">
      <c r="D195" s="184"/>
      <c r="E195" s="184"/>
      <c r="F195" s="184"/>
      <c r="G195" s="184"/>
      <c r="H195" s="184"/>
      <c r="I195" s="184"/>
      <c r="J195" s="184"/>
    </row>
    <row r="196" spans="1:11" x14ac:dyDescent="0.2">
      <c r="D196" s="184"/>
      <c r="E196" s="184"/>
      <c r="F196" s="184"/>
      <c r="G196" s="184"/>
      <c r="H196" s="184"/>
      <c r="I196" s="184"/>
      <c r="J196" s="184"/>
    </row>
    <row r="197" spans="1:11" x14ac:dyDescent="0.2">
      <c r="D197" s="184"/>
      <c r="E197" s="184"/>
      <c r="F197" s="184"/>
      <c r="G197" s="184"/>
      <c r="H197" s="184"/>
      <c r="I197" s="184"/>
      <c r="J197" s="184"/>
    </row>
    <row r="198" spans="1:11" x14ac:dyDescent="0.2">
      <c r="A198" s="269" t="s">
        <v>183</v>
      </c>
      <c r="B198" s="269"/>
      <c r="C198" s="269"/>
      <c r="D198" s="269"/>
      <c r="E198" s="269"/>
      <c r="F198" s="269"/>
      <c r="G198" s="269"/>
      <c r="H198" s="269"/>
      <c r="I198" s="269"/>
      <c r="J198" s="269"/>
      <c r="K198" s="269"/>
    </row>
    <row r="199" spans="1:11" x14ac:dyDescent="0.2">
      <c r="D199" s="184"/>
      <c r="E199" s="184"/>
      <c r="F199" s="184"/>
      <c r="G199" s="184"/>
      <c r="H199" s="184"/>
      <c r="I199" s="184"/>
      <c r="J199" s="184"/>
    </row>
    <row r="201" spans="1:11" x14ac:dyDescent="0.2">
      <c r="D201" s="143" t="s">
        <v>121</v>
      </c>
      <c r="F201" s="143" t="s">
        <v>123</v>
      </c>
      <c r="H201" s="143" t="s">
        <v>124</v>
      </c>
      <c r="J201" s="143" t="s">
        <v>124</v>
      </c>
    </row>
    <row r="202" spans="1:11" x14ac:dyDescent="0.2">
      <c r="D202" s="185" t="s">
        <v>122</v>
      </c>
      <c r="F202" s="185" t="s">
        <v>122</v>
      </c>
      <c r="H202" s="187">
        <v>46081</v>
      </c>
      <c r="J202" s="187">
        <v>45716</v>
      </c>
    </row>
    <row r="203" spans="1:11" x14ac:dyDescent="0.2">
      <c r="D203" s="143"/>
    </row>
    <row r="204" spans="1:11" x14ac:dyDescent="0.2">
      <c r="D204" s="185" t="s">
        <v>45</v>
      </c>
      <c r="F204" s="185" t="s">
        <v>45</v>
      </c>
      <c r="H204" s="185" t="s">
        <v>45</v>
      </c>
      <c r="J204" s="185" t="s">
        <v>45</v>
      </c>
    </row>
    <row r="207" spans="1:11" x14ac:dyDescent="0.2">
      <c r="A207" s="143" t="s">
        <v>127</v>
      </c>
      <c r="D207" s="194">
        <v>6007.13</v>
      </c>
      <c r="E207" s="184"/>
      <c r="F207" s="184">
        <v>79199</v>
      </c>
      <c r="G207" s="184"/>
      <c r="H207" s="184">
        <f>+F207+D207</f>
        <v>85206.13</v>
      </c>
      <c r="I207" s="184"/>
      <c r="J207" s="194">
        <v>49442.71</v>
      </c>
    </row>
    <row r="208" spans="1:11" x14ac:dyDescent="0.2">
      <c r="D208" s="184"/>
      <c r="E208" s="184"/>
      <c r="F208" s="184"/>
      <c r="G208" s="184"/>
      <c r="H208" s="184"/>
      <c r="I208" s="184"/>
      <c r="J208" s="184"/>
    </row>
    <row r="209" spans="1:10" x14ac:dyDescent="0.2">
      <c r="D209" s="184"/>
      <c r="E209" s="184"/>
      <c r="F209" s="184"/>
      <c r="G209" s="184"/>
      <c r="H209" s="184"/>
      <c r="I209" s="184"/>
      <c r="J209" s="184"/>
    </row>
    <row r="210" spans="1:10" x14ac:dyDescent="0.2">
      <c r="A210" s="143" t="s">
        <v>126</v>
      </c>
      <c r="D210" s="184">
        <f>D182</f>
        <v>12268.94</v>
      </c>
      <c r="E210" s="184"/>
      <c r="F210" s="184">
        <f>F182</f>
        <v>8267.7699999999968</v>
      </c>
      <c r="G210" s="184"/>
      <c r="H210" s="184">
        <f>+F210+D210</f>
        <v>20536.71</v>
      </c>
      <c r="I210" s="184"/>
      <c r="J210" s="184">
        <v>35763.42</v>
      </c>
    </row>
    <row r="211" spans="1:10" x14ac:dyDescent="0.2">
      <c r="D211" s="184"/>
      <c r="E211" s="184"/>
      <c r="F211" s="184"/>
      <c r="G211" s="184"/>
      <c r="H211" s="184"/>
      <c r="I211" s="184"/>
      <c r="J211" s="184"/>
    </row>
    <row r="212" spans="1:10" x14ac:dyDescent="0.2">
      <c r="D212" s="184"/>
      <c r="E212" s="184"/>
      <c r="F212" s="184"/>
      <c r="G212" s="184"/>
      <c r="H212" s="184"/>
      <c r="I212" s="184"/>
      <c r="J212" s="184"/>
    </row>
    <row r="213" spans="1:10" x14ac:dyDescent="0.2">
      <c r="A213" s="143" t="s">
        <v>128</v>
      </c>
      <c r="D213" s="186">
        <f>+D207+D210</f>
        <v>18276.07</v>
      </c>
      <c r="E213" s="184"/>
      <c r="F213" s="186">
        <f>+F207+F210</f>
        <v>87466.76999999999</v>
      </c>
      <c r="G213" s="184"/>
      <c r="H213" s="186">
        <f>+H207+H210</f>
        <v>105742.84</v>
      </c>
      <c r="I213" s="184"/>
      <c r="J213" s="186">
        <f>+J207+J210</f>
        <v>85206.13</v>
      </c>
    </row>
    <row r="214" spans="1:10" x14ac:dyDescent="0.2">
      <c r="D214" s="194"/>
      <c r="E214" s="184"/>
      <c r="F214" s="184"/>
      <c r="G214" s="184"/>
      <c r="H214" s="184"/>
      <c r="I214" s="184"/>
      <c r="J214" s="184"/>
    </row>
    <row r="215" spans="1:10" x14ac:dyDescent="0.2">
      <c r="D215" s="194"/>
      <c r="E215" s="184"/>
      <c r="F215" s="184"/>
      <c r="G215" s="184"/>
      <c r="H215" s="184"/>
      <c r="I215" s="184"/>
      <c r="J215" s="184"/>
    </row>
    <row r="216" spans="1:10" x14ac:dyDescent="0.2">
      <c r="D216" s="194"/>
      <c r="E216" s="184"/>
      <c r="F216" s="184"/>
      <c r="G216" s="184"/>
      <c r="H216" s="184"/>
      <c r="I216" s="184"/>
      <c r="J216" s="184"/>
    </row>
    <row r="217" spans="1:10" x14ac:dyDescent="0.2">
      <c r="D217" s="194"/>
      <c r="E217" s="184"/>
      <c r="F217" s="184"/>
      <c r="G217" s="184"/>
      <c r="H217" s="184"/>
      <c r="I217" s="184"/>
      <c r="J217" s="184"/>
    </row>
    <row r="218" spans="1:10" x14ac:dyDescent="0.2">
      <c r="A218" s="178" t="s">
        <v>129</v>
      </c>
      <c r="D218" s="194"/>
      <c r="E218" s="184"/>
      <c r="F218" s="184"/>
      <c r="G218" s="184"/>
      <c r="H218" s="184"/>
      <c r="I218" s="184"/>
      <c r="J218" s="184"/>
    </row>
    <row r="219" spans="1:10" x14ac:dyDescent="0.2">
      <c r="D219" s="194"/>
      <c r="E219" s="184"/>
      <c r="F219" s="184"/>
      <c r="G219" s="184"/>
      <c r="H219" s="184"/>
      <c r="I219" s="184"/>
      <c r="J219" s="184"/>
    </row>
    <row r="220" spans="1:10" x14ac:dyDescent="0.2">
      <c r="D220" s="194"/>
      <c r="E220" s="184"/>
      <c r="F220" s="184"/>
      <c r="G220" s="184"/>
      <c r="H220" s="184"/>
      <c r="I220" s="184"/>
      <c r="J220" s="184"/>
    </row>
    <row r="221" spans="1:10" x14ac:dyDescent="0.2">
      <c r="A221" s="143" t="s">
        <v>161</v>
      </c>
      <c r="D221" s="194">
        <v>18276.07</v>
      </c>
      <c r="E221" s="184"/>
      <c r="F221" s="184">
        <v>87466.77</v>
      </c>
      <c r="G221" s="184"/>
      <c r="H221" s="184">
        <f>D221+F221</f>
        <v>105742.84</v>
      </c>
      <c r="I221" s="184"/>
      <c r="J221" s="194">
        <v>85206.13</v>
      </c>
    </row>
    <row r="222" spans="1:10" x14ac:dyDescent="0.2">
      <c r="D222" s="194"/>
      <c r="E222" s="184"/>
      <c r="F222" s="184"/>
      <c r="G222" s="184"/>
      <c r="H222" s="184"/>
      <c r="I222" s="184"/>
      <c r="J222" s="184"/>
    </row>
    <row r="223" spans="1:10" x14ac:dyDescent="0.2">
      <c r="A223" s="143" t="s">
        <v>82</v>
      </c>
      <c r="D223" s="198">
        <f>+D221</f>
        <v>18276.07</v>
      </c>
      <c r="E223" s="184"/>
      <c r="F223" s="198">
        <f>+F221</f>
        <v>87466.77</v>
      </c>
      <c r="G223" s="184"/>
      <c r="H223" s="186">
        <f>+H221</f>
        <v>105742.84</v>
      </c>
      <c r="I223" s="184"/>
      <c r="J223" s="186">
        <f>+J221</f>
        <v>85206.13</v>
      </c>
    </row>
    <row r="224" spans="1:10" x14ac:dyDescent="0.2">
      <c r="D224" s="194"/>
      <c r="E224" s="184"/>
      <c r="F224" s="184"/>
      <c r="G224" s="184"/>
      <c r="H224" s="184"/>
      <c r="I224" s="184"/>
      <c r="J224" s="184"/>
    </row>
    <row r="225" spans="4:10" x14ac:dyDescent="0.2">
      <c r="D225" s="184"/>
      <c r="E225" s="184"/>
      <c r="F225" s="184"/>
      <c r="G225" s="184"/>
      <c r="H225" s="184"/>
      <c r="I225" s="184"/>
      <c r="J225" s="184"/>
    </row>
    <row r="226" spans="4:10" x14ac:dyDescent="0.2">
      <c r="D226" s="184"/>
      <c r="E226" s="184"/>
      <c r="F226" s="184"/>
      <c r="G226" s="184"/>
      <c r="H226" s="184"/>
      <c r="I226" s="184"/>
      <c r="J226" s="184"/>
    </row>
    <row r="227" spans="4:10" x14ac:dyDescent="0.2">
      <c r="D227" s="184"/>
      <c r="E227" s="184"/>
      <c r="F227" s="184"/>
      <c r="G227" s="184"/>
      <c r="H227" s="184"/>
      <c r="I227" s="184"/>
      <c r="J227" s="184"/>
    </row>
    <row r="228" spans="4:10" x14ac:dyDescent="0.2">
      <c r="D228" s="184"/>
      <c r="E228" s="184"/>
      <c r="F228" s="184"/>
      <c r="G228" s="184"/>
      <c r="H228" s="184"/>
      <c r="I228" s="184"/>
      <c r="J228" s="184"/>
    </row>
    <row r="229" spans="4:10" x14ac:dyDescent="0.2">
      <c r="D229" s="184"/>
      <c r="E229" s="184"/>
      <c r="F229" s="184"/>
      <c r="G229" s="184"/>
      <c r="H229" s="184"/>
      <c r="I229" s="184"/>
      <c r="J229" s="184"/>
    </row>
    <row r="230" spans="4:10" x14ac:dyDescent="0.2">
      <c r="D230" s="184"/>
      <c r="E230" s="184"/>
      <c r="F230" s="184"/>
      <c r="G230" s="184"/>
      <c r="H230" s="184"/>
      <c r="I230" s="184"/>
      <c r="J230" s="184"/>
    </row>
    <row r="231" spans="4:10" x14ac:dyDescent="0.2">
      <c r="D231" s="184"/>
      <c r="E231" s="184"/>
      <c r="F231" s="184"/>
      <c r="G231" s="184"/>
      <c r="H231" s="184"/>
      <c r="I231" s="184"/>
      <c r="J231" s="184"/>
    </row>
    <row r="232" spans="4:10" x14ac:dyDescent="0.2">
      <c r="D232" s="184"/>
      <c r="E232" s="184"/>
      <c r="F232" s="184"/>
      <c r="G232" s="184"/>
      <c r="H232" s="184"/>
      <c r="I232" s="184"/>
      <c r="J232" s="184"/>
    </row>
    <row r="233" spans="4:10" x14ac:dyDescent="0.2">
      <c r="D233" s="184"/>
      <c r="E233" s="184"/>
      <c r="F233" s="184"/>
      <c r="G233" s="184"/>
      <c r="H233" s="184"/>
      <c r="I233" s="184"/>
      <c r="J233" s="184"/>
    </row>
    <row r="234" spans="4:10" x14ac:dyDescent="0.2">
      <c r="D234" s="184"/>
      <c r="E234" s="184"/>
      <c r="F234" s="184"/>
      <c r="G234" s="184"/>
      <c r="H234" s="184"/>
      <c r="I234" s="184"/>
      <c r="J234" s="184"/>
    </row>
    <row r="235" spans="4:10" x14ac:dyDescent="0.2">
      <c r="D235" s="184"/>
      <c r="E235" s="184"/>
      <c r="F235" s="184"/>
      <c r="G235" s="184"/>
      <c r="H235" s="184"/>
      <c r="I235" s="184"/>
      <c r="J235" s="184"/>
    </row>
    <row r="236" spans="4:10" x14ac:dyDescent="0.2">
      <c r="D236" s="184"/>
      <c r="E236" s="184"/>
      <c r="F236" s="184"/>
      <c r="G236" s="184"/>
      <c r="H236" s="184"/>
      <c r="I236" s="184"/>
      <c r="J236" s="184"/>
    </row>
    <row r="237" spans="4:10" x14ac:dyDescent="0.2">
      <c r="D237" s="184"/>
      <c r="E237" s="184"/>
      <c r="F237" s="184"/>
      <c r="G237" s="184"/>
      <c r="H237" s="184"/>
      <c r="I237" s="184"/>
      <c r="J237" s="184"/>
    </row>
    <row r="238" spans="4:10" x14ac:dyDescent="0.2">
      <c r="D238" s="184"/>
      <c r="E238" s="184"/>
      <c r="F238" s="184"/>
      <c r="G238" s="184"/>
      <c r="H238" s="184"/>
      <c r="I238" s="184"/>
      <c r="J238" s="184"/>
    </row>
    <row r="239" spans="4:10" x14ac:dyDescent="0.2">
      <c r="D239" s="184"/>
      <c r="E239" s="184"/>
      <c r="F239" s="184"/>
      <c r="G239" s="184"/>
      <c r="H239" s="184"/>
      <c r="I239" s="184"/>
      <c r="J239" s="184"/>
    </row>
    <row r="240" spans="4:10" x14ac:dyDescent="0.2">
      <c r="D240" s="184"/>
      <c r="E240" s="184"/>
      <c r="F240" s="184"/>
      <c r="G240" s="184"/>
      <c r="H240" s="184"/>
      <c r="I240" s="184"/>
      <c r="J240" s="184"/>
    </row>
    <row r="241" spans="1:12" x14ac:dyDescent="0.2">
      <c r="D241" s="184"/>
      <c r="E241" s="184"/>
      <c r="F241" s="184"/>
      <c r="G241" s="184"/>
      <c r="H241" s="184"/>
      <c r="I241" s="184"/>
      <c r="J241" s="184"/>
    </row>
    <row r="242" spans="1:12" x14ac:dyDescent="0.2">
      <c r="D242" s="184"/>
      <c r="E242" s="184"/>
      <c r="F242" s="184"/>
      <c r="G242" s="184"/>
      <c r="H242" s="184"/>
      <c r="I242" s="184"/>
      <c r="J242" s="184"/>
    </row>
    <row r="243" spans="1:12" x14ac:dyDescent="0.2">
      <c r="D243" s="184"/>
      <c r="E243" s="184"/>
      <c r="F243" s="184"/>
      <c r="G243" s="184"/>
      <c r="H243" s="184"/>
      <c r="I243" s="184"/>
      <c r="J243" s="184"/>
    </row>
    <row r="244" spans="1:12" x14ac:dyDescent="0.2">
      <c r="A244" s="178" t="s">
        <v>150</v>
      </c>
    </row>
    <row r="247" spans="1:12" x14ac:dyDescent="0.2">
      <c r="A247" s="178" t="s">
        <v>139</v>
      </c>
      <c r="L247" s="143"/>
    </row>
    <row r="248" spans="1:12" x14ac:dyDescent="0.2">
      <c r="A248" s="143"/>
      <c r="L248" s="143"/>
    </row>
    <row r="249" spans="1:12" x14ac:dyDescent="0.2">
      <c r="A249" s="143" t="s">
        <v>140</v>
      </c>
      <c r="L249" s="143"/>
    </row>
    <row r="250" spans="1:12" x14ac:dyDescent="0.2">
      <c r="A250" s="143" t="s">
        <v>145</v>
      </c>
      <c r="L250" s="143"/>
    </row>
    <row r="251" spans="1:12" x14ac:dyDescent="0.2">
      <c r="A251" s="143" t="s">
        <v>130</v>
      </c>
      <c r="L251" s="143"/>
    </row>
    <row r="252" spans="1:12" x14ac:dyDescent="0.2">
      <c r="A252" s="143" t="s">
        <v>141</v>
      </c>
      <c r="L252" s="143"/>
    </row>
    <row r="253" spans="1:12" ht="13.5" customHeight="1" x14ac:dyDescent="0.2">
      <c r="A253" s="143"/>
      <c r="L253" s="143"/>
    </row>
    <row r="254" spans="1:12" ht="13.5" customHeight="1" x14ac:dyDescent="0.2">
      <c r="A254" s="143"/>
      <c r="L254" s="143"/>
    </row>
    <row r="255" spans="1:12" x14ac:dyDescent="0.2">
      <c r="A255" s="178" t="s">
        <v>151</v>
      </c>
      <c r="L255" s="143"/>
    </row>
    <row r="256" spans="1:12" x14ac:dyDescent="0.2">
      <c r="A256" s="143"/>
      <c r="L256" s="143"/>
    </row>
    <row r="257" spans="1:12" x14ac:dyDescent="0.2">
      <c r="A257" s="143"/>
      <c r="L257" s="143"/>
    </row>
    <row r="258" spans="1:12" x14ac:dyDescent="0.2">
      <c r="A258" s="143" t="s">
        <v>142</v>
      </c>
      <c r="L258" s="143"/>
    </row>
    <row r="259" spans="1:12" x14ac:dyDescent="0.2">
      <c r="A259" s="143" t="s">
        <v>131</v>
      </c>
      <c r="L259" s="143"/>
    </row>
    <row r="260" spans="1:12" x14ac:dyDescent="0.2">
      <c r="A260" s="143" t="s">
        <v>132</v>
      </c>
      <c r="L260" s="143"/>
    </row>
    <row r="261" spans="1:12" x14ac:dyDescent="0.2">
      <c r="A261" s="143" t="s">
        <v>133</v>
      </c>
      <c r="L261" s="143"/>
    </row>
    <row r="262" spans="1:12" x14ac:dyDescent="0.2">
      <c r="A262" s="143" t="s">
        <v>134</v>
      </c>
      <c r="L262" s="143"/>
    </row>
    <row r="263" spans="1:12" x14ac:dyDescent="0.2">
      <c r="A263" s="143" t="s">
        <v>143</v>
      </c>
      <c r="L263" s="143"/>
    </row>
    <row r="264" spans="1:12" x14ac:dyDescent="0.2">
      <c r="A264" s="143"/>
      <c r="L264" s="143"/>
    </row>
    <row r="265" spans="1:12" x14ac:dyDescent="0.2">
      <c r="A265" s="143"/>
      <c r="L265" s="143"/>
    </row>
    <row r="266" spans="1:12" x14ac:dyDescent="0.2">
      <c r="A266" s="178" t="s">
        <v>144</v>
      </c>
      <c r="L266" s="143"/>
    </row>
    <row r="267" spans="1:12" x14ac:dyDescent="0.2">
      <c r="A267" s="143"/>
      <c r="L267" s="143"/>
    </row>
    <row r="268" spans="1:12" x14ac:dyDescent="0.2">
      <c r="A268" s="143"/>
      <c r="L268" s="143"/>
    </row>
    <row r="269" spans="1:12" x14ac:dyDescent="0.2">
      <c r="A269" s="143" t="s">
        <v>164</v>
      </c>
      <c r="F269" s="143"/>
      <c r="G269" s="181"/>
      <c r="H269" s="181"/>
      <c r="I269" s="181"/>
      <c r="J269" s="181"/>
      <c r="K269" s="181"/>
      <c r="L269" s="143"/>
    </row>
    <row r="270" spans="1:12" x14ac:dyDescent="0.2">
      <c r="A270" s="143" t="s">
        <v>146</v>
      </c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</row>
    <row r="271" spans="1:12" x14ac:dyDescent="0.2">
      <c r="A271" s="143" t="s">
        <v>147</v>
      </c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</row>
    <row r="272" spans="1:12" x14ac:dyDescent="0.2">
      <c r="A272" s="143" t="s">
        <v>148</v>
      </c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</row>
    <row r="273" spans="1:11" x14ac:dyDescent="0.2">
      <c r="A273" s="143" t="s">
        <v>135</v>
      </c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</row>
    <row r="274" spans="1:11" x14ac:dyDescent="0.2">
      <c r="A274" s="143" t="s">
        <v>149</v>
      </c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</row>
    <row r="275" spans="1:11" x14ac:dyDescent="0.2">
      <c r="A275" s="143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</row>
    <row r="276" spans="1:11" x14ac:dyDescent="0.2">
      <c r="A276" s="181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</row>
    <row r="277" spans="1:11" x14ac:dyDescent="0.2">
      <c r="A277" s="178" t="s">
        <v>137</v>
      </c>
      <c r="C277" s="178" t="s">
        <v>165</v>
      </c>
      <c r="K277" s="181"/>
    </row>
    <row r="278" spans="1:11" x14ac:dyDescent="0.2">
      <c r="A278" s="178"/>
      <c r="C278" s="178" t="s">
        <v>184</v>
      </c>
      <c r="K278" s="181"/>
    </row>
    <row r="279" spans="1:11" x14ac:dyDescent="0.2">
      <c r="A279" s="178"/>
      <c r="K279" s="181"/>
    </row>
    <row r="280" spans="1:11" x14ac:dyDescent="0.2">
      <c r="A280" s="178"/>
      <c r="K280" s="181"/>
    </row>
    <row r="281" spans="1:11" x14ac:dyDescent="0.2">
      <c r="A281" s="178"/>
      <c r="K281" s="181"/>
    </row>
    <row r="282" spans="1:11" x14ac:dyDescent="0.2">
      <c r="A282" s="178" t="s">
        <v>136</v>
      </c>
      <c r="C282" s="188">
        <v>46230</v>
      </c>
      <c r="K282" s="181"/>
    </row>
    <row r="283" spans="1:11" x14ac:dyDescent="0.2">
      <c r="A283" s="178"/>
      <c r="K283" s="181"/>
    </row>
    <row r="284" spans="1:11" x14ac:dyDescent="0.2">
      <c r="A284" s="178"/>
      <c r="K284" s="181"/>
    </row>
    <row r="285" spans="1:11" x14ac:dyDescent="0.2">
      <c r="A285" s="178"/>
      <c r="K285" s="181"/>
    </row>
    <row r="286" spans="1:11" x14ac:dyDescent="0.2">
      <c r="A286" s="178" t="s">
        <v>138</v>
      </c>
      <c r="C286" s="206" t="s">
        <v>185</v>
      </c>
      <c r="K286" s="181"/>
    </row>
    <row r="287" spans="1:11" x14ac:dyDescent="0.2">
      <c r="A287" s="178"/>
      <c r="C287" s="143"/>
      <c r="K287" s="181"/>
    </row>
    <row r="288" spans="1:11" x14ac:dyDescent="0.2">
      <c r="C288" s="206" t="s">
        <v>186</v>
      </c>
      <c r="K288" s="181"/>
    </row>
    <row r="289" spans="1:11" x14ac:dyDescent="0.2">
      <c r="K289" s="181"/>
    </row>
    <row r="290" spans="1:11" x14ac:dyDescent="0.2">
      <c r="A290" s="181"/>
      <c r="B290" s="181"/>
      <c r="C290" s="206" t="s">
        <v>187</v>
      </c>
      <c r="D290" s="181"/>
      <c r="E290" s="181"/>
      <c r="F290" s="181"/>
      <c r="G290" s="181"/>
      <c r="H290" s="181"/>
      <c r="I290" s="181"/>
      <c r="J290" s="181"/>
      <c r="K290" s="181"/>
    </row>
    <row r="291" spans="1:11" x14ac:dyDescent="0.2">
      <c r="A291" s="181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</row>
    <row r="292" spans="1:11" x14ac:dyDescent="0.2">
      <c r="A292" s="181"/>
      <c r="B292" s="181"/>
      <c r="C292" s="206" t="s">
        <v>188</v>
      </c>
      <c r="D292" s="181"/>
      <c r="E292" s="181"/>
      <c r="F292" s="181"/>
      <c r="G292" s="181"/>
      <c r="H292" s="181"/>
      <c r="I292" s="181"/>
      <c r="J292" s="181"/>
      <c r="K292" s="181"/>
    </row>
    <row r="293" spans="1:11" x14ac:dyDescent="0.2">
      <c r="A293" s="181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</row>
    <row r="294" spans="1:11" x14ac:dyDescent="0.2">
      <c r="A294" s="181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</row>
    <row r="295" spans="1:11" x14ac:dyDescent="0.2">
      <c r="A295" s="181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</row>
    <row r="296" spans="1:11" x14ac:dyDescent="0.2">
      <c r="A296" s="181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</row>
    <row r="297" spans="1:11" x14ac:dyDescent="0.2">
      <c r="A297" s="181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</row>
    <row r="298" spans="1:11" x14ac:dyDescent="0.2">
      <c r="A298" s="181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</row>
    <row r="299" spans="1:11" x14ac:dyDescent="0.2">
      <c r="A299" s="181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</row>
    <row r="300" spans="1:11" x14ac:dyDescent="0.2">
      <c r="A300" s="181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</row>
    <row r="301" spans="1:11" x14ac:dyDescent="0.2">
      <c r="A301" s="181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</row>
    <row r="302" spans="1:11" x14ac:dyDescent="0.2">
      <c r="A302" s="181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</row>
    <row r="303" spans="1:11" x14ac:dyDescent="0.2">
      <c r="A303" s="181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</row>
    <row r="304" spans="1:11" x14ac:dyDescent="0.2">
      <c r="A304" s="181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</row>
    <row r="305" spans="1:11" x14ac:dyDescent="0.2">
      <c r="A305" s="181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</row>
    <row r="306" spans="1:11" x14ac:dyDescent="0.2">
      <c r="A306" s="181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</row>
    <row r="307" spans="1:11" x14ac:dyDescent="0.2">
      <c r="A307" s="181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</row>
    <row r="308" spans="1:11" x14ac:dyDescent="0.2">
      <c r="A308" s="181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</row>
    <row r="309" spans="1:11" x14ac:dyDescent="0.2">
      <c r="A309" s="181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</row>
    <row r="310" spans="1:11" x14ac:dyDescent="0.2">
      <c r="A310" s="181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</row>
    <row r="311" spans="1:11" x14ac:dyDescent="0.2">
      <c r="A311" s="181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</row>
    <row r="312" spans="1:11" x14ac:dyDescent="0.2">
      <c r="A312" s="181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</row>
    <row r="313" spans="1:11" x14ac:dyDescent="0.2">
      <c r="A313" s="181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</row>
  </sheetData>
  <mergeCells count="6">
    <mergeCell ref="A26:K26"/>
    <mergeCell ref="A28:K28"/>
    <mergeCell ref="A133:K133"/>
    <mergeCell ref="A198:K198"/>
    <mergeCell ref="A17:K17"/>
    <mergeCell ref="A20:K20"/>
  </mergeCells>
  <printOptions horizontalCentered="1"/>
  <pageMargins left="0" right="0" top="0.74803149606299213" bottom="0.74803149606299213" header="0.31496062992125984" footer="0.31496062992125984"/>
  <pageSetup paperSize="9" scale="78" orientation="portrait" r:id="rId1"/>
  <headerFooter scaleWithDoc="0"/>
  <rowBreaks count="4" manualBreakCount="4">
    <brk id="56" max="16383" man="1"/>
    <brk id="128" max="16383" man="1"/>
    <brk id="193" max="16383" man="1"/>
    <brk id="23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E30D6-7B8E-450E-AE17-AE2B5F4C850F}">
  <sheetPr>
    <pageSetUpPr fitToPage="1"/>
  </sheetPr>
  <dimension ref="A1:L56"/>
  <sheetViews>
    <sheetView view="pageBreakPreview" topLeftCell="A27" zoomScale="80" zoomScaleNormal="85" zoomScaleSheetLayoutView="80" workbookViewId="0">
      <selection activeCell="B5" sqref="B5:K9"/>
    </sheetView>
  </sheetViews>
  <sheetFormatPr defaultRowHeight="12.75" x14ac:dyDescent="0.2"/>
  <cols>
    <col min="1" max="1" width="31.7109375" style="1" customWidth="1"/>
    <col min="2" max="2" width="15.42578125" style="30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209" t="str">
        <f>'R&amp;P Accounts'!B2</f>
        <v>Sports &amp; Well-Being For All Trust SCIO</v>
      </c>
      <c r="C1" s="209"/>
      <c r="D1" s="209"/>
      <c r="E1" s="209"/>
      <c r="F1" s="209"/>
      <c r="G1" s="209"/>
      <c r="H1" s="209"/>
      <c r="I1" s="209"/>
      <c r="J1" s="209"/>
      <c r="K1" s="307" t="str">
        <f>'R&amp;P Accounts'!L2</f>
        <v>SC 049012</v>
      </c>
      <c r="L1" s="307"/>
    </row>
    <row r="2" spans="1:12" ht="10.5" customHeight="1" x14ac:dyDescent="0.2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</row>
    <row r="3" spans="1:12" s="46" customFormat="1" ht="26.25" customHeight="1" x14ac:dyDescent="0.2">
      <c r="A3" s="42" t="s">
        <v>90</v>
      </c>
      <c r="B3" s="43"/>
      <c r="C3" s="42"/>
      <c r="D3" s="42"/>
      <c r="E3" s="42"/>
      <c r="F3" s="42"/>
      <c r="G3" s="308"/>
      <c r="H3" s="308"/>
      <c r="I3" s="308"/>
      <c r="J3" s="308"/>
      <c r="K3" s="81"/>
    </row>
    <row r="4" spans="1:12" ht="15" customHeight="1" x14ac:dyDescent="0.2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</row>
    <row r="5" spans="1:12" ht="20.100000000000001" customHeight="1" x14ac:dyDescent="0.2">
      <c r="A5" s="289" t="s">
        <v>91</v>
      </c>
      <c r="B5" s="309"/>
      <c r="C5" s="310"/>
      <c r="D5" s="310"/>
      <c r="E5" s="310"/>
      <c r="F5" s="310"/>
      <c r="G5" s="310"/>
      <c r="H5" s="310"/>
      <c r="I5" s="310"/>
      <c r="J5" s="310"/>
      <c r="K5" s="311"/>
    </row>
    <row r="6" spans="1:12" ht="20.100000000000001" customHeight="1" x14ac:dyDescent="0.2">
      <c r="A6" s="290"/>
      <c r="B6" s="312"/>
      <c r="C6" s="313"/>
      <c r="D6" s="313"/>
      <c r="E6" s="313"/>
      <c r="F6" s="313"/>
      <c r="G6" s="313"/>
      <c r="H6" s="313"/>
      <c r="I6" s="313"/>
      <c r="J6" s="313"/>
      <c r="K6" s="314"/>
    </row>
    <row r="7" spans="1:12" ht="29.25" customHeight="1" x14ac:dyDescent="0.2">
      <c r="A7" s="290"/>
      <c r="B7" s="312"/>
      <c r="C7" s="313"/>
      <c r="D7" s="313"/>
      <c r="E7" s="313"/>
      <c r="F7" s="313"/>
      <c r="G7" s="313"/>
      <c r="H7" s="313"/>
      <c r="I7" s="313"/>
      <c r="J7" s="313"/>
      <c r="K7" s="314"/>
    </row>
    <row r="8" spans="1:12" ht="41.25" customHeight="1" x14ac:dyDescent="0.2">
      <c r="A8" s="290"/>
      <c r="B8" s="312"/>
      <c r="C8" s="313"/>
      <c r="D8" s="313"/>
      <c r="E8" s="313"/>
      <c r="F8" s="313"/>
      <c r="G8" s="313"/>
      <c r="H8" s="313"/>
      <c r="I8" s="313"/>
      <c r="J8" s="313"/>
      <c r="K8" s="314"/>
    </row>
    <row r="9" spans="1:12" ht="64.5" customHeight="1" x14ac:dyDescent="0.2">
      <c r="A9" s="290"/>
      <c r="B9" s="315"/>
      <c r="C9" s="316"/>
      <c r="D9" s="316"/>
      <c r="E9" s="316"/>
      <c r="F9" s="316"/>
      <c r="G9" s="316"/>
      <c r="H9" s="316"/>
      <c r="I9" s="316"/>
      <c r="J9" s="316"/>
      <c r="K9" s="317"/>
    </row>
    <row r="10" spans="1:12" x14ac:dyDescent="0.2">
      <c r="A10" s="224"/>
      <c r="B10" s="224"/>
      <c r="C10" s="224"/>
      <c r="D10" s="224"/>
      <c r="E10" s="224"/>
      <c r="F10" s="224"/>
      <c r="G10" s="224"/>
      <c r="H10" s="224"/>
      <c r="I10" s="224"/>
      <c r="J10" s="224"/>
      <c r="K10" s="224"/>
    </row>
    <row r="11" spans="1:12" ht="27" customHeight="1" x14ac:dyDescent="0.2">
      <c r="B11" s="276" t="s">
        <v>47</v>
      </c>
      <c r="C11" s="276"/>
      <c r="D11" s="276"/>
      <c r="E11" s="276"/>
      <c r="F11" s="276"/>
      <c r="G11" s="12"/>
      <c r="H11" s="17" t="s">
        <v>46</v>
      </c>
      <c r="I11" s="12"/>
      <c r="J11" s="17" t="s">
        <v>87</v>
      </c>
      <c r="K11" s="17" t="s">
        <v>45</v>
      </c>
    </row>
    <row r="12" spans="1:12" ht="20.100000000000001" customHeight="1" x14ac:dyDescent="0.25">
      <c r="A12" s="289" t="s">
        <v>56</v>
      </c>
      <c r="B12" s="291"/>
      <c r="C12" s="292"/>
      <c r="D12" s="292"/>
      <c r="E12" s="292"/>
      <c r="F12" s="293"/>
      <c r="G12" s="18"/>
      <c r="H12" s="146"/>
      <c r="I12" s="147"/>
      <c r="J12" s="148"/>
      <c r="K12" s="149"/>
    </row>
    <row r="13" spans="1:12" ht="20.100000000000001" customHeight="1" x14ac:dyDescent="0.25">
      <c r="A13" s="290"/>
      <c r="B13" s="291"/>
      <c r="C13" s="292"/>
      <c r="D13" s="292"/>
      <c r="E13" s="292"/>
      <c r="F13" s="293"/>
      <c r="G13" s="18"/>
      <c r="H13" s="146"/>
      <c r="I13" s="147"/>
      <c r="J13" s="148"/>
      <c r="K13" s="149"/>
    </row>
    <row r="14" spans="1:12" ht="20.100000000000001" customHeight="1" x14ac:dyDescent="0.25">
      <c r="A14" s="290"/>
      <c r="B14" s="291"/>
      <c r="C14" s="292"/>
      <c r="D14" s="292"/>
      <c r="E14" s="292"/>
      <c r="F14" s="293"/>
      <c r="G14" s="18"/>
      <c r="H14" s="146"/>
      <c r="I14" s="147"/>
      <c r="J14" s="148"/>
      <c r="K14" s="149"/>
    </row>
    <row r="15" spans="1:12" ht="20.100000000000001" customHeight="1" x14ac:dyDescent="0.25">
      <c r="A15" s="290"/>
      <c r="B15" s="291"/>
      <c r="C15" s="292"/>
      <c r="D15" s="292"/>
      <c r="E15" s="292"/>
      <c r="F15" s="293"/>
      <c r="G15" s="18"/>
      <c r="H15" s="146"/>
      <c r="I15" s="147"/>
      <c r="J15" s="148"/>
      <c r="K15" s="149"/>
    </row>
    <row r="16" spans="1:12" ht="20.100000000000001" customHeight="1" x14ac:dyDescent="0.25">
      <c r="A16" s="290"/>
      <c r="B16" s="294"/>
      <c r="C16" s="295"/>
      <c r="D16" s="295"/>
      <c r="E16" s="295"/>
      <c r="F16" s="296"/>
      <c r="G16" s="18"/>
      <c r="H16" s="146"/>
      <c r="I16" s="147"/>
      <c r="J16" s="148"/>
      <c r="K16" s="150"/>
    </row>
    <row r="17" spans="1:11" ht="20.25" customHeight="1" x14ac:dyDescent="0.25">
      <c r="A17" s="12"/>
      <c r="B17" s="297" t="s">
        <v>81</v>
      </c>
      <c r="C17" s="297"/>
      <c r="D17" s="297"/>
      <c r="E17" s="297"/>
      <c r="F17" s="297"/>
      <c r="G17" s="297"/>
      <c r="H17" s="297"/>
      <c r="I17" s="297"/>
      <c r="J17" s="297"/>
      <c r="K17" s="171">
        <f>SUM(K12:K16)</f>
        <v>0</v>
      </c>
    </row>
    <row r="18" spans="1:11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">
      <c r="A19" s="60" t="s">
        <v>57</v>
      </c>
      <c r="B19" s="298" t="s">
        <v>93</v>
      </c>
      <c r="C19" s="299"/>
      <c r="D19" s="299"/>
      <c r="E19" s="299"/>
      <c r="F19" s="299"/>
      <c r="G19" s="299"/>
      <c r="H19" s="299"/>
      <c r="I19" s="299"/>
      <c r="J19" s="300"/>
      <c r="K19" s="274"/>
    </row>
    <row r="20" spans="1:11" ht="17.25" customHeight="1" x14ac:dyDescent="0.2">
      <c r="A20" s="16"/>
      <c r="B20" s="301"/>
      <c r="C20" s="302"/>
      <c r="D20" s="302"/>
      <c r="E20" s="302"/>
      <c r="F20" s="302"/>
      <c r="G20" s="302"/>
      <c r="H20" s="302"/>
      <c r="I20" s="302"/>
      <c r="J20" s="303"/>
      <c r="K20" s="275"/>
    </row>
    <row r="21" spans="1:11" ht="12.75" customHeight="1" x14ac:dyDescent="0.2">
      <c r="A21" s="224"/>
      <c r="B21" s="224"/>
      <c r="C21" s="224"/>
      <c r="D21" s="224"/>
      <c r="E21" s="224"/>
      <c r="F21" s="224"/>
      <c r="G21" s="224"/>
      <c r="H21" s="224"/>
      <c r="I21" s="224"/>
      <c r="J21" s="224"/>
      <c r="K21" s="224"/>
    </row>
    <row r="22" spans="1:11" ht="27" customHeight="1" x14ac:dyDescent="0.2">
      <c r="B22" s="276" t="s">
        <v>48</v>
      </c>
      <c r="C22" s="276"/>
      <c r="D22" s="276"/>
      <c r="E22" s="276"/>
      <c r="F22" s="276"/>
      <c r="G22" s="276"/>
      <c r="H22" s="276"/>
      <c r="I22" s="276"/>
      <c r="J22" s="276"/>
      <c r="K22" s="17" t="s">
        <v>45</v>
      </c>
    </row>
    <row r="23" spans="1:11" ht="19.5" customHeight="1" x14ac:dyDescent="0.2">
      <c r="A23" s="289" t="s">
        <v>58</v>
      </c>
      <c r="B23" s="291"/>
      <c r="C23" s="292"/>
      <c r="D23" s="292"/>
      <c r="E23" s="292"/>
      <c r="F23" s="292"/>
      <c r="G23" s="292"/>
      <c r="H23" s="292"/>
      <c r="I23" s="292"/>
      <c r="J23" s="293"/>
      <c r="K23" s="90"/>
    </row>
    <row r="24" spans="1:11" ht="20.100000000000001" customHeight="1" x14ac:dyDescent="0.2">
      <c r="A24" s="290"/>
      <c r="B24" s="291"/>
      <c r="C24" s="292"/>
      <c r="D24" s="292"/>
      <c r="E24" s="292"/>
      <c r="F24" s="292"/>
      <c r="G24" s="292"/>
      <c r="H24" s="292"/>
      <c r="I24" s="292"/>
      <c r="J24" s="293"/>
      <c r="K24" s="90"/>
    </row>
    <row r="25" spans="1:11" ht="20.100000000000001" customHeight="1" x14ac:dyDescent="0.2">
      <c r="A25" s="290"/>
      <c r="B25" s="291"/>
      <c r="C25" s="292"/>
      <c r="D25" s="292"/>
      <c r="E25" s="292"/>
      <c r="F25" s="292"/>
      <c r="G25" s="292"/>
      <c r="H25" s="292"/>
      <c r="I25" s="292"/>
      <c r="J25" s="293"/>
      <c r="K25" s="90"/>
    </row>
    <row r="26" spans="1:11" ht="20.100000000000001" customHeight="1" x14ac:dyDescent="0.2">
      <c r="A26" s="290"/>
      <c r="B26" s="291"/>
      <c r="C26" s="292"/>
      <c r="D26" s="292"/>
      <c r="E26" s="292"/>
      <c r="F26" s="292"/>
      <c r="G26" s="292"/>
      <c r="H26" s="292"/>
      <c r="I26" s="292"/>
      <c r="J26" s="293"/>
      <c r="K26" s="90"/>
    </row>
    <row r="27" spans="1:11" ht="20.100000000000001" customHeight="1" x14ac:dyDescent="0.2">
      <c r="A27" s="290"/>
      <c r="B27" s="294"/>
      <c r="C27" s="295"/>
      <c r="D27" s="295"/>
      <c r="E27" s="295"/>
      <c r="F27" s="295"/>
      <c r="G27" s="295"/>
      <c r="H27" s="295"/>
      <c r="I27" s="295"/>
      <c r="J27" s="296"/>
      <c r="K27" s="90"/>
    </row>
    <row r="28" spans="1:11" x14ac:dyDescent="0.2">
      <c r="A28" s="224"/>
      <c r="B28" s="224"/>
      <c r="C28" s="224"/>
      <c r="D28" s="224"/>
      <c r="E28" s="224"/>
      <c r="F28" s="224"/>
      <c r="G28" s="224"/>
      <c r="H28" s="224"/>
      <c r="I28" s="224"/>
      <c r="J28" s="224"/>
      <c r="K28" s="224"/>
    </row>
    <row r="29" spans="1:11" ht="20.100000000000001" customHeight="1" x14ac:dyDescent="0.2">
      <c r="A29" s="60" t="s">
        <v>59</v>
      </c>
      <c r="B29" s="298" t="s">
        <v>94</v>
      </c>
      <c r="C29" s="299"/>
      <c r="D29" s="299"/>
      <c r="E29" s="299"/>
      <c r="F29" s="299"/>
      <c r="G29" s="299"/>
      <c r="H29" s="299"/>
      <c r="I29" s="299"/>
      <c r="J29" s="300"/>
      <c r="K29" s="305"/>
    </row>
    <row r="30" spans="1:11" ht="17.25" customHeight="1" x14ac:dyDescent="0.2">
      <c r="A30" s="16"/>
      <c r="B30" s="301"/>
      <c r="C30" s="302"/>
      <c r="D30" s="302"/>
      <c r="E30" s="302"/>
      <c r="F30" s="302"/>
      <c r="G30" s="302"/>
      <c r="H30" s="302"/>
      <c r="I30" s="302"/>
      <c r="J30" s="303"/>
      <c r="K30" s="306"/>
    </row>
    <row r="31" spans="1:11" ht="12.75" customHeight="1" x14ac:dyDescent="0.2">
      <c r="A31" s="224"/>
      <c r="B31" s="224"/>
      <c r="C31" s="224"/>
      <c r="D31" s="224"/>
      <c r="E31" s="224"/>
      <c r="F31" s="224"/>
      <c r="G31" s="224"/>
      <c r="H31" s="224"/>
      <c r="I31" s="224"/>
      <c r="J31" s="224"/>
      <c r="K31" s="224"/>
    </row>
    <row r="32" spans="1:11" ht="27" customHeight="1" x14ac:dyDescent="0.2">
      <c r="A32" s="287"/>
      <c r="B32" s="287"/>
      <c r="C32" s="287"/>
      <c r="D32" s="287"/>
      <c r="E32" s="287"/>
      <c r="F32" s="287"/>
      <c r="G32" s="287"/>
      <c r="H32" s="287"/>
      <c r="I32" s="12"/>
      <c r="J32" s="17" t="s">
        <v>80</v>
      </c>
      <c r="K32" s="17" t="s">
        <v>45</v>
      </c>
    </row>
    <row r="33" spans="1:11" ht="20.100000000000001" customHeight="1" x14ac:dyDescent="0.2">
      <c r="A33" s="289" t="s">
        <v>60</v>
      </c>
      <c r="B33" s="291"/>
      <c r="C33" s="292"/>
      <c r="D33" s="292"/>
      <c r="E33" s="292"/>
      <c r="F33" s="292"/>
      <c r="G33" s="292"/>
      <c r="H33" s="293"/>
      <c r="I33" s="18"/>
      <c r="J33" s="90"/>
      <c r="K33" s="90"/>
    </row>
    <row r="34" spans="1:11" ht="20.100000000000001" customHeight="1" x14ac:dyDescent="0.2">
      <c r="A34" s="290"/>
      <c r="B34" s="291"/>
      <c r="C34" s="292"/>
      <c r="D34" s="292"/>
      <c r="E34" s="292"/>
      <c r="F34" s="292"/>
      <c r="G34" s="292"/>
      <c r="H34" s="293"/>
      <c r="I34" s="18"/>
      <c r="J34" s="90"/>
      <c r="K34" s="90"/>
    </row>
    <row r="35" spans="1:11" ht="20.100000000000001" customHeight="1" x14ac:dyDescent="0.2">
      <c r="A35" s="290"/>
      <c r="B35" s="291"/>
      <c r="C35" s="292"/>
      <c r="D35" s="292"/>
      <c r="E35" s="292"/>
      <c r="F35" s="292"/>
      <c r="G35" s="292"/>
      <c r="H35" s="293"/>
      <c r="I35" s="18"/>
      <c r="J35" s="90"/>
      <c r="K35" s="90"/>
    </row>
    <row r="36" spans="1:11" ht="20.100000000000001" customHeight="1" x14ac:dyDescent="0.2">
      <c r="A36" s="290"/>
      <c r="B36" s="291"/>
      <c r="C36" s="292"/>
      <c r="D36" s="292"/>
      <c r="E36" s="292"/>
      <c r="F36" s="292"/>
      <c r="G36" s="292"/>
      <c r="H36" s="293"/>
      <c r="I36" s="18"/>
      <c r="J36" s="90"/>
      <c r="K36" s="90"/>
    </row>
    <row r="37" spans="1:11" ht="20.100000000000001" customHeight="1" x14ac:dyDescent="0.2">
      <c r="A37" s="290"/>
      <c r="B37" s="294"/>
      <c r="C37" s="295"/>
      <c r="D37" s="295"/>
      <c r="E37" s="295"/>
      <c r="F37" s="295"/>
      <c r="G37" s="295"/>
      <c r="H37" s="296"/>
      <c r="I37" s="18"/>
      <c r="J37" s="90"/>
      <c r="K37" s="90"/>
    </row>
    <row r="38" spans="1:11" x14ac:dyDescent="0.2">
      <c r="A38" s="224"/>
      <c r="B38" s="224"/>
      <c r="C38" s="224"/>
      <c r="D38" s="224"/>
      <c r="E38" s="224"/>
      <c r="F38" s="224"/>
      <c r="G38" s="224"/>
      <c r="H38" s="224"/>
      <c r="I38" s="224"/>
      <c r="J38" s="224"/>
      <c r="K38" s="224"/>
    </row>
    <row r="39" spans="1:11" ht="36" x14ac:dyDescent="0.25">
      <c r="B39" s="304" t="s">
        <v>49</v>
      </c>
      <c r="C39" s="304"/>
      <c r="D39" s="304"/>
      <c r="E39" s="12"/>
      <c r="F39" s="304" t="s">
        <v>55</v>
      </c>
      <c r="G39" s="304"/>
      <c r="H39" s="304"/>
      <c r="I39" s="12"/>
      <c r="J39" s="17" t="s">
        <v>50</v>
      </c>
      <c r="K39" s="17" t="s">
        <v>51</v>
      </c>
    </row>
    <row r="40" spans="1:11" ht="20.100000000000001" customHeight="1" x14ac:dyDescent="0.2">
      <c r="A40" s="289" t="s">
        <v>61</v>
      </c>
      <c r="B40" s="291"/>
      <c r="C40" s="292"/>
      <c r="D40" s="293"/>
      <c r="E40" s="91"/>
      <c r="F40" s="271"/>
      <c r="G40" s="272"/>
      <c r="H40" s="273"/>
      <c r="I40" s="18"/>
      <c r="J40" s="90"/>
      <c r="K40" s="90"/>
    </row>
    <row r="41" spans="1:11" ht="20.100000000000001" customHeight="1" x14ac:dyDescent="0.2">
      <c r="A41" s="290"/>
      <c r="B41" s="294"/>
      <c r="C41" s="295"/>
      <c r="D41" s="296"/>
      <c r="E41" s="91"/>
      <c r="F41" s="271"/>
      <c r="G41" s="272"/>
      <c r="H41" s="273"/>
      <c r="I41" s="18"/>
      <c r="J41" s="90"/>
      <c r="K41" s="90"/>
    </row>
    <row r="42" spans="1:11" ht="20.100000000000001" customHeight="1" x14ac:dyDescent="0.2">
      <c r="A42" s="290"/>
      <c r="B42" s="291"/>
      <c r="C42" s="292"/>
      <c r="D42" s="293"/>
      <c r="E42" s="91"/>
      <c r="F42" s="271"/>
      <c r="G42" s="272"/>
      <c r="H42" s="273"/>
      <c r="I42" s="18"/>
      <c r="J42" s="90"/>
      <c r="K42" s="90"/>
    </row>
    <row r="43" spans="1:11" ht="20.100000000000001" customHeight="1" x14ac:dyDescent="0.2">
      <c r="A43" s="290"/>
      <c r="B43" s="291"/>
      <c r="C43" s="292"/>
      <c r="D43" s="293"/>
      <c r="E43" s="91"/>
      <c r="F43" s="271"/>
      <c r="G43" s="272"/>
      <c r="H43" s="273"/>
      <c r="I43" s="18"/>
      <c r="J43" s="90"/>
      <c r="K43" s="90"/>
    </row>
    <row r="44" spans="1:11" ht="20.100000000000001" customHeight="1" x14ac:dyDescent="0.2">
      <c r="A44" s="290"/>
      <c r="B44" s="294"/>
      <c r="C44" s="295"/>
      <c r="D44" s="296"/>
      <c r="E44" s="91"/>
      <c r="F44" s="271"/>
      <c r="G44" s="272"/>
      <c r="H44" s="273"/>
      <c r="I44" s="18"/>
      <c r="J44" s="90"/>
      <c r="K44" s="90"/>
    </row>
    <row r="45" spans="1:11" x14ac:dyDescent="0.2">
      <c r="A45" s="287"/>
      <c r="B45" s="288"/>
      <c r="C45" s="288"/>
      <c r="D45" s="288"/>
      <c r="E45" s="288"/>
      <c r="F45" s="288"/>
      <c r="G45" s="288"/>
      <c r="H45" s="288"/>
      <c r="I45" s="288"/>
      <c r="J45" s="288"/>
      <c r="K45" s="288"/>
    </row>
    <row r="46" spans="1:11" ht="19.5" customHeight="1" x14ac:dyDescent="0.2">
      <c r="A46" s="277" t="s">
        <v>62</v>
      </c>
      <c r="B46" s="278"/>
      <c r="C46" s="279"/>
      <c r="D46" s="279"/>
      <c r="E46" s="279"/>
      <c r="F46" s="279"/>
      <c r="G46" s="279"/>
      <c r="H46" s="279"/>
      <c r="I46" s="279"/>
      <c r="J46" s="279"/>
      <c r="K46" s="280"/>
    </row>
    <row r="47" spans="1:11" ht="19.5" customHeight="1" x14ac:dyDescent="0.2">
      <c r="A47" s="277"/>
      <c r="B47" s="281"/>
      <c r="C47" s="282"/>
      <c r="D47" s="282"/>
      <c r="E47" s="282"/>
      <c r="F47" s="282"/>
      <c r="G47" s="282"/>
      <c r="H47" s="282"/>
      <c r="I47" s="282"/>
      <c r="J47" s="282"/>
      <c r="K47" s="283"/>
    </row>
    <row r="48" spans="1:11" ht="19.5" customHeight="1" x14ac:dyDescent="0.2">
      <c r="A48" s="277"/>
      <c r="B48" s="281"/>
      <c r="C48" s="282"/>
      <c r="D48" s="282"/>
      <c r="E48" s="282"/>
      <c r="F48" s="282"/>
      <c r="G48" s="282"/>
      <c r="H48" s="282"/>
      <c r="I48" s="282"/>
      <c r="J48" s="282"/>
      <c r="K48" s="283"/>
    </row>
    <row r="49" spans="1:11" ht="19.5" customHeight="1" x14ac:dyDescent="0.2">
      <c r="A49" s="277"/>
      <c r="B49" s="281"/>
      <c r="C49" s="282"/>
      <c r="D49" s="282"/>
      <c r="E49" s="282"/>
      <c r="F49" s="282"/>
      <c r="G49" s="282"/>
      <c r="H49" s="282"/>
      <c r="I49" s="282"/>
      <c r="J49" s="282"/>
      <c r="K49" s="283"/>
    </row>
    <row r="50" spans="1:11" ht="10.5" customHeight="1" x14ac:dyDescent="0.2">
      <c r="A50" s="277"/>
      <c r="B50" s="281"/>
      <c r="C50" s="282"/>
      <c r="D50" s="282"/>
      <c r="E50" s="282"/>
      <c r="F50" s="282"/>
      <c r="G50" s="282"/>
      <c r="H50" s="282"/>
      <c r="I50" s="282"/>
      <c r="J50" s="282"/>
      <c r="K50" s="283"/>
    </row>
    <row r="51" spans="1:11" ht="11.25" customHeight="1" x14ac:dyDescent="0.2">
      <c r="A51" s="277"/>
      <c r="B51" s="281"/>
      <c r="C51" s="282"/>
      <c r="D51" s="282"/>
      <c r="E51" s="282"/>
      <c r="F51" s="282"/>
      <c r="G51" s="282"/>
      <c r="H51" s="282"/>
      <c r="I51" s="282"/>
      <c r="J51" s="282"/>
      <c r="K51" s="283"/>
    </row>
    <row r="52" spans="1:11" ht="12.75" customHeight="1" x14ac:dyDescent="0.2">
      <c r="A52" s="277"/>
      <c r="B52" s="281"/>
      <c r="C52" s="282"/>
      <c r="D52" s="282"/>
      <c r="E52" s="282"/>
      <c r="F52" s="282"/>
      <c r="G52" s="282"/>
      <c r="H52" s="282"/>
      <c r="I52" s="282"/>
      <c r="J52" s="282"/>
      <c r="K52" s="283"/>
    </row>
    <row r="53" spans="1:11" ht="5.25" customHeight="1" x14ac:dyDescent="0.2">
      <c r="A53" s="277"/>
      <c r="B53" s="281"/>
      <c r="C53" s="282"/>
      <c r="D53" s="282"/>
      <c r="E53" s="282"/>
      <c r="F53" s="282"/>
      <c r="G53" s="282"/>
      <c r="H53" s="282"/>
      <c r="I53" s="282"/>
      <c r="J53" s="282"/>
      <c r="K53" s="283"/>
    </row>
    <row r="54" spans="1:11" ht="4.5" customHeight="1" x14ac:dyDescent="0.2">
      <c r="A54" s="277"/>
      <c r="B54" s="281"/>
      <c r="C54" s="282"/>
      <c r="D54" s="282"/>
      <c r="E54" s="282"/>
      <c r="F54" s="282"/>
      <c r="G54" s="282"/>
      <c r="H54" s="282"/>
      <c r="I54" s="282"/>
      <c r="J54" s="282"/>
      <c r="K54" s="283"/>
    </row>
    <row r="55" spans="1:11" ht="4.5" customHeight="1" x14ac:dyDescent="0.2">
      <c r="A55" s="277"/>
      <c r="B55" s="284"/>
      <c r="C55" s="285"/>
      <c r="D55" s="285"/>
      <c r="E55" s="285"/>
      <c r="F55" s="285"/>
      <c r="G55" s="285"/>
      <c r="H55" s="285"/>
      <c r="I55" s="285"/>
      <c r="J55" s="285"/>
      <c r="K55" s="286"/>
    </row>
    <row r="56" spans="1:11" x14ac:dyDescent="0.2">
      <c r="B56" s="52"/>
    </row>
  </sheetData>
  <mergeCells count="54">
    <mergeCell ref="B11:F11"/>
    <mergeCell ref="A12:A16"/>
    <mergeCell ref="B12:F12"/>
    <mergeCell ref="B13:F13"/>
    <mergeCell ref="B14:F14"/>
    <mergeCell ref="B16:F16"/>
    <mergeCell ref="B15:F15"/>
    <mergeCell ref="K1:L1"/>
    <mergeCell ref="G3:J3"/>
    <mergeCell ref="A10:K10"/>
    <mergeCell ref="B1:J1"/>
    <mergeCell ref="A4:K4"/>
    <mergeCell ref="A5:A9"/>
    <mergeCell ref="A2:K2"/>
    <mergeCell ref="B5:K9"/>
    <mergeCell ref="F40:H40"/>
    <mergeCell ref="A33:A37"/>
    <mergeCell ref="B33:H33"/>
    <mergeCell ref="B34:H34"/>
    <mergeCell ref="B37:H37"/>
    <mergeCell ref="B35:H35"/>
    <mergeCell ref="B36:H36"/>
    <mergeCell ref="A38:K38"/>
    <mergeCell ref="B17:J17"/>
    <mergeCell ref="B19:J20"/>
    <mergeCell ref="A31:K31"/>
    <mergeCell ref="B39:D39"/>
    <mergeCell ref="F39:H39"/>
    <mergeCell ref="K29:K30"/>
    <mergeCell ref="A28:K28"/>
    <mergeCell ref="B23:J23"/>
    <mergeCell ref="B24:J24"/>
    <mergeCell ref="B25:J25"/>
    <mergeCell ref="B26:J26"/>
    <mergeCell ref="A32:H32"/>
    <mergeCell ref="B27:J27"/>
    <mergeCell ref="B29:J30"/>
    <mergeCell ref="A23:A27"/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</mergeCells>
  <phoneticPr fontId="14" type="noConversion"/>
  <pageMargins left="0.35433070866141736" right="0.31496062992125984" top="0.47244094488188981" bottom="0.39370078740157483" header="0.47244094488188981" footer="0.19685039370078741"/>
  <pageSetup paperSize="9" scale="71" orientation="portrait" r:id="rId1"/>
  <headerFooter scaleWithDoc="0">
    <oddHeader>&amp;LAPPENDIX 2</oddHeader>
    <oddFooter>&amp;L&amp;F /&amp;A&amp;C&amp;P&amp;RDecember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F413-303C-46D0-B563-D9F3C8F33CAC}">
  <sheetPr>
    <pageSetUpPr fitToPage="1"/>
  </sheetPr>
  <dimension ref="A1:N102"/>
  <sheetViews>
    <sheetView view="pageBreakPreview" topLeftCell="A25" zoomScale="60" zoomScaleNormal="80" workbookViewId="0">
      <selection activeCell="M36" sqref="M36"/>
    </sheetView>
  </sheetViews>
  <sheetFormatPr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7" width="1.5703125" style="1" customWidth="1"/>
    <col min="8" max="8" width="21.85546875" style="1" customWidth="1"/>
    <col min="9" max="9" width="1.7109375" style="1" customWidth="1"/>
    <col min="10" max="10" width="14.7109375" style="1" customWidth="1"/>
    <col min="11" max="16384" width="9.140625" style="1"/>
  </cols>
  <sheetData>
    <row r="1" spans="1:14" ht="27.75" customHeight="1" x14ac:dyDescent="0.3">
      <c r="C1" s="209" t="str">
        <f>'R&amp;P Accounts'!B2</f>
        <v>Sports &amp; Well-Being For All Trust SCIO</v>
      </c>
      <c r="D1" s="209"/>
      <c r="E1" s="209"/>
      <c r="F1" s="209"/>
      <c r="G1" s="209"/>
      <c r="H1" s="209"/>
      <c r="J1" s="307" t="str">
        <f>'R&amp;P Accounts'!L2</f>
        <v>SC 049012</v>
      </c>
      <c r="K1" s="307"/>
    </row>
    <row r="2" spans="1:14" ht="10.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</row>
    <row r="3" spans="1:14" s="46" customFormat="1" ht="26.25" customHeight="1" x14ac:dyDescent="0.2">
      <c r="A3" s="42" t="s">
        <v>92</v>
      </c>
      <c r="B3" s="42"/>
      <c r="C3" s="43"/>
      <c r="D3" s="42"/>
      <c r="E3" s="42"/>
      <c r="F3" s="42"/>
      <c r="G3" s="103"/>
      <c r="H3" s="103"/>
      <c r="I3" s="81"/>
      <c r="J3" s="45"/>
    </row>
    <row r="4" spans="1:14" ht="15" customHeight="1" x14ac:dyDescent="0.2">
      <c r="A4" s="287"/>
      <c r="B4" s="287"/>
      <c r="C4" s="287"/>
      <c r="D4" s="287"/>
      <c r="E4" s="287"/>
      <c r="F4" s="287"/>
      <c r="G4" s="287"/>
      <c r="H4" s="287"/>
      <c r="I4" s="287"/>
    </row>
    <row r="5" spans="1:14" ht="20.100000000000001" customHeight="1" x14ac:dyDescent="0.2">
      <c r="A5" s="321" t="s">
        <v>104</v>
      </c>
      <c r="B5" s="321"/>
      <c r="C5" s="321"/>
      <c r="D5" s="321"/>
      <c r="E5" s="321"/>
      <c r="F5" s="321"/>
      <c r="G5" s="321"/>
      <c r="H5" s="321"/>
      <c r="I5" s="321"/>
    </row>
    <row r="6" spans="1:14" ht="20.100000000000001" customHeight="1" x14ac:dyDescent="0.2">
      <c r="A6" s="60"/>
      <c r="B6" s="60"/>
      <c r="C6" s="60"/>
      <c r="D6" s="60"/>
      <c r="E6" s="60"/>
      <c r="F6" s="60"/>
      <c r="G6" s="60"/>
      <c r="H6" s="60"/>
      <c r="I6" s="60"/>
    </row>
    <row r="7" spans="1:14" ht="20.100000000000001" customHeight="1" x14ac:dyDescent="0.2">
      <c r="A7" s="60" t="s">
        <v>97</v>
      </c>
      <c r="B7" s="60"/>
      <c r="C7" s="60"/>
      <c r="D7" s="60"/>
      <c r="E7" s="60"/>
      <c r="F7" s="60"/>
      <c r="G7" s="60"/>
      <c r="H7" s="60"/>
      <c r="I7" s="60"/>
      <c r="J7" s="60"/>
    </row>
    <row r="8" spans="1:14" ht="40.5" customHeight="1" x14ac:dyDescent="0.2">
      <c r="C8" s="72" t="s">
        <v>2</v>
      </c>
      <c r="D8" s="15"/>
      <c r="E8" s="72" t="s">
        <v>3</v>
      </c>
      <c r="F8" s="82"/>
      <c r="G8" s="82"/>
      <c r="H8" s="72" t="s">
        <v>73</v>
      </c>
      <c r="I8" s="82"/>
      <c r="J8" s="72" t="s">
        <v>74</v>
      </c>
      <c r="N8" s="54"/>
    </row>
    <row r="9" spans="1:14" ht="20.100000000000001" customHeight="1" x14ac:dyDescent="0.2">
      <c r="A9" s="69"/>
      <c r="B9" s="69"/>
      <c r="C9" s="17" t="s">
        <v>4</v>
      </c>
      <c r="E9" s="17" t="s">
        <v>4</v>
      </c>
      <c r="F9" s="12"/>
      <c r="G9" s="12"/>
      <c r="H9" s="17" t="s">
        <v>4</v>
      </c>
      <c r="I9" s="12"/>
      <c r="J9" s="17" t="s">
        <v>4</v>
      </c>
    </row>
    <row r="10" spans="1:14" ht="16.5" customHeight="1" x14ac:dyDescent="0.25">
      <c r="A10" s="97"/>
      <c r="B10" s="18"/>
      <c r="C10" s="199"/>
      <c r="D10" s="108"/>
      <c r="E10" s="107"/>
      <c r="F10" s="108"/>
      <c r="G10" s="111"/>
      <c r="H10" s="107">
        <f>SUM(C10:F10)</f>
        <v>0</v>
      </c>
      <c r="I10" s="108"/>
      <c r="J10" s="112">
        <v>1000</v>
      </c>
    </row>
    <row r="11" spans="1:14" ht="16.5" customHeight="1" x14ac:dyDescent="0.25">
      <c r="A11" s="97" t="s">
        <v>196</v>
      </c>
      <c r="B11" s="18"/>
      <c r="C11" s="199">
        <v>250</v>
      </c>
      <c r="D11" s="108"/>
      <c r="E11" s="107">
        <f>'R&amp;P Accounts'!D11</f>
        <v>0</v>
      </c>
      <c r="F11" s="108"/>
      <c r="G11" s="111"/>
      <c r="H11" s="107">
        <f>SUM(C11:F11)</f>
        <v>250</v>
      </c>
      <c r="I11" s="108"/>
      <c r="J11" s="112">
        <v>0</v>
      </c>
    </row>
    <row r="12" spans="1:14" ht="16.5" customHeight="1" x14ac:dyDescent="0.25">
      <c r="A12" s="97" t="s">
        <v>198</v>
      </c>
      <c r="B12" s="18"/>
      <c r="C12" s="107">
        <v>3000</v>
      </c>
      <c r="D12" s="108"/>
      <c r="E12" s="107">
        <f>'R&amp;P Accounts'!D12</f>
        <v>0</v>
      </c>
      <c r="F12" s="108"/>
      <c r="G12" s="111"/>
      <c r="H12" s="107">
        <f>SUM(C12:F12)</f>
        <v>3000</v>
      </c>
      <c r="I12" s="108"/>
      <c r="J12" s="112">
        <v>0</v>
      </c>
    </row>
    <row r="13" spans="1:14" ht="16.5" customHeight="1" x14ac:dyDescent="0.25">
      <c r="A13" s="98"/>
      <c r="B13" s="93"/>
      <c r="C13" s="109"/>
      <c r="D13" s="108"/>
      <c r="E13" s="107"/>
      <c r="F13" s="108"/>
      <c r="G13" s="108"/>
      <c r="H13" s="107">
        <f>SUM(C13:F13)</f>
        <v>0</v>
      </c>
      <c r="I13" s="172"/>
      <c r="J13" s="112">
        <v>0</v>
      </c>
    </row>
    <row r="14" spans="1:14" ht="20.25" customHeight="1" thickBot="1" x14ac:dyDescent="0.25">
      <c r="A14" s="95" t="s">
        <v>81</v>
      </c>
      <c r="B14" s="95"/>
      <c r="C14" s="110">
        <f>SUM(C10:C13)</f>
        <v>3250</v>
      </c>
      <c r="D14" s="108"/>
      <c r="E14" s="110">
        <f>SUM(E10:E13)</f>
        <v>0</v>
      </c>
      <c r="F14" s="108"/>
      <c r="G14" s="108"/>
      <c r="H14" s="110">
        <f>SUM(H10:H13)</f>
        <v>3250</v>
      </c>
      <c r="I14" s="172"/>
      <c r="J14" s="110">
        <f>SUM(J10:J13)</f>
        <v>1000</v>
      </c>
    </row>
    <row r="15" spans="1:14" ht="13.5" customHeight="1" x14ac:dyDescent="0.2">
      <c r="A15" s="60"/>
      <c r="B15" s="60"/>
      <c r="C15" s="60"/>
      <c r="D15" s="60"/>
      <c r="E15" s="60"/>
      <c r="F15" s="60"/>
      <c r="G15" s="60"/>
      <c r="H15" s="60"/>
      <c r="I15" s="60"/>
    </row>
    <row r="16" spans="1:14" ht="15" customHeight="1" x14ac:dyDescent="0.2">
      <c r="A16" s="60"/>
      <c r="B16" s="60"/>
      <c r="C16" s="173"/>
      <c r="D16" s="173"/>
      <c r="E16" s="173"/>
      <c r="F16" s="173"/>
      <c r="G16" s="173"/>
      <c r="H16" s="173"/>
      <c r="I16" s="173"/>
      <c r="J16" s="173"/>
    </row>
    <row r="17" spans="1:10" ht="13.5" customHeight="1" x14ac:dyDescent="0.2">
      <c r="A17" s="60"/>
      <c r="B17" s="60"/>
      <c r="C17" s="60"/>
      <c r="D17" s="60"/>
      <c r="E17" s="60"/>
      <c r="F17" s="60"/>
      <c r="G17" s="60"/>
      <c r="H17" s="60"/>
      <c r="I17" s="60"/>
    </row>
    <row r="18" spans="1:10" ht="20.100000000000001" customHeight="1" x14ac:dyDescent="0.2">
      <c r="A18" s="321" t="s">
        <v>98</v>
      </c>
      <c r="B18" s="321"/>
      <c r="C18" s="321"/>
      <c r="D18" s="321"/>
      <c r="E18" s="321"/>
      <c r="F18" s="321"/>
      <c r="G18" s="321"/>
      <c r="H18" s="321"/>
      <c r="I18" s="321"/>
      <c r="J18" s="321"/>
    </row>
    <row r="19" spans="1:10" ht="26.25" customHeight="1" x14ac:dyDescent="0.2">
      <c r="C19" s="72" t="s">
        <v>2</v>
      </c>
      <c r="D19" s="15"/>
      <c r="E19" s="72" t="s">
        <v>3</v>
      </c>
      <c r="F19" s="82"/>
      <c r="G19" s="82"/>
      <c r="H19" s="72" t="s">
        <v>73</v>
      </c>
      <c r="I19" s="82"/>
      <c r="J19" s="72" t="s">
        <v>74</v>
      </c>
    </row>
    <row r="20" spans="1:10" ht="20.100000000000001" customHeight="1" x14ac:dyDescent="0.2">
      <c r="A20" s="69"/>
      <c r="B20" s="69"/>
      <c r="C20" s="17" t="s">
        <v>4</v>
      </c>
      <c r="E20" s="17" t="s">
        <v>4</v>
      </c>
      <c r="F20" s="12"/>
      <c r="G20" s="12"/>
      <c r="H20" s="17" t="s">
        <v>4</v>
      </c>
      <c r="I20" s="12"/>
      <c r="J20" s="17" t="s">
        <v>4</v>
      </c>
    </row>
    <row r="21" spans="1:10" ht="20.100000000000001" customHeight="1" x14ac:dyDescent="0.25">
      <c r="A21" s="97"/>
      <c r="B21" s="18"/>
      <c r="C21" s="199"/>
      <c r="D21" s="108"/>
      <c r="E21" s="107"/>
      <c r="F21" s="108"/>
      <c r="G21" s="111"/>
      <c r="H21" s="107">
        <f>SUM(C21:F21)</f>
        <v>0</v>
      </c>
      <c r="I21" s="108"/>
      <c r="J21" s="112">
        <v>58508</v>
      </c>
    </row>
    <row r="22" spans="1:10" ht="20.100000000000001" customHeight="1" x14ac:dyDescent="0.25">
      <c r="A22" s="85" t="s">
        <v>201</v>
      </c>
      <c r="B22" s="18"/>
      <c r="C22" s="107"/>
      <c r="D22" s="108"/>
      <c r="E22" s="107">
        <f>'R&amp;P Accounts'!D15</f>
        <v>31468</v>
      </c>
      <c r="F22" s="108"/>
      <c r="G22" s="111"/>
      <c r="H22" s="107">
        <f>SUM(C22:F22)</f>
        <v>31468</v>
      </c>
      <c r="I22" s="108"/>
      <c r="J22" s="112">
        <v>29636</v>
      </c>
    </row>
    <row r="23" spans="1:10" ht="20.100000000000001" customHeight="1" x14ac:dyDescent="0.25">
      <c r="A23" s="85" t="s">
        <v>203</v>
      </c>
      <c r="B23" s="18"/>
      <c r="C23" s="107"/>
      <c r="D23" s="108"/>
      <c r="E23" s="107">
        <f>'R&amp;P Accounts'!D16</f>
        <v>19515</v>
      </c>
      <c r="F23" s="108"/>
      <c r="G23" s="111"/>
      <c r="H23" s="107">
        <f>SUM(C23:F23)</f>
        <v>19515</v>
      </c>
      <c r="I23" s="108"/>
      <c r="J23" s="112">
        <v>0</v>
      </c>
    </row>
    <row r="24" spans="1:10" ht="20.100000000000001" customHeight="1" x14ac:dyDescent="0.25">
      <c r="A24" s="97" t="s">
        <v>197</v>
      </c>
      <c r="B24" s="18"/>
      <c r="C24" s="107">
        <f>'R&amp;P Accounts'!B14</f>
        <v>8000</v>
      </c>
      <c r="D24" s="108"/>
      <c r="E24" s="107">
        <f>'R&amp;P Accounts'!D14</f>
        <v>0</v>
      </c>
      <c r="F24" s="108"/>
      <c r="G24" s="111"/>
      <c r="H24" s="107">
        <f>SUM(C24:F24)</f>
        <v>8000</v>
      </c>
      <c r="I24" s="108"/>
      <c r="J24" s="112">
        <v>0</v>
      </c>
    </row>
    <row r="25" spans="1:10" ht="20.100000000000001" customHeight="1" x14ac:dyDescent="0.25">
      <c r="A25" s="98"/>
      <c r="B25" s="93"/>
      <c r="C25" s="109"/>
      <c r="D25" s="108"/>
      <c r="E25" s="107"/>
      <c r="F25" s="108"/>
      <c r="G25" s="108"/>
      <c r="H25" s="107">
        <f>SUM(C25:F25)</f>
        <v>0</v>
      </c>
      <c r="I25" s="320"/>
      <c r="J25" s="112">
        <v>0</v>
      </c>
    </row>
    <row r="26" spans="1:10" ht="20.100000000000001" customHeight="1" thickBot="1" x14ac:dyDescent="0.25">
      <c r="A26" s="95" t="s">
        <v>81</v>
      </c>
      <c r="B26" s="95"/>
      <c r="C26" s="110">
        <f>SUM(C21:C25)</f>
        <v>8000</v>
      </c>
      <c r="D26" s="108"/>
      <c r="E26" s="110">
        <f>SUM(E21:E25)</f>
        <v>50983</v>
      </c>
      <c r="F26" s="108"/>
      <c r="G26" s="108"/>
      <c r="H26" s="110">
        <f>SUM(H21:H25)</f>
        <v>58983</v>
      </c>
      <c r="I26" s="320"/>
      <c r="J26" s="110">
        <f>SUM(J21:J25)</f>
        <v>88144</v>
      </c>
    </row>
    <row r="27" spans="1:10" ht="12" customHeight="1" x14ac:dyDescent="0.2">
      <c r="A27" s="60"/>
      <c r="B27" s="60"/>
      <c r="C27" s="60"/>
      <c r="D27" s="60"/>
      <c r="E27" s="60"/>
      <c r="F27" s="60"/>
      <c r="G27" s="60"/>
      <c r="H27" s="60"/>
      <c r="I27" s="60"/>
    </row>
    <row r="28" spans="1:10" ht="13.5" customHeight="1" x14ac:dyDescent="0.2">
      <c r="A28" s="60"/>
      <c r="B28" s="60"/>
      <c r="C28" s="173"/>
      <c r="D28" s="173"/>
      <c r="E28" s="173"/>
      <c r="F28" s="173"/>
      <c r="G28" s="173"/>
      <c r="H28" s="173"/>
      <c r="I28" s="173"/>
      <c r="J28" s="173"/>
    </row>
    <row r="29" spans="1:10" ht="11.25" customHeight="1" x14ac:dyDescent="0.2">
      <c r="A29" s="60"/>
      <c r="B29" s="60"/>
      <c r="C29" s="60"/>
      <c r="D29" s="60"/>
      <c r="E29" s="60"/>
      <c r="F29" s="60"/>
      <c r="G29" s="60"/>
      <c r="H29" s="60"/>
      <c r="I29" s="60"/>
    </row>
    <row r="30" spans="1:10" ht="20.100000000000001" customHeight="1" x14ac:dyDescent="0.2">
      <c r="A30" s="321" t="s">
        <v>96</v>
      </c>
      <c r="B30" s="321"/>
      <c r="C30" s="321"/>
      <c r="D30" s="321"/>
      <c r="E30" s="321"/>
      <c r="F30" s="321"/>
      <c r="G30" s="321"/>
      <c r="H30" s="321"/>
      <c r="I30" s="321"/>
    </row>
    <row r="31" spans="1:10" ht="40.5" customHeight="1" x14ac:dyDescent="0.2">
      <c r="C31" s="72" t="s">
        <v>2</v>
      </c>
      <c r="D31" s="15"/>
      <c r="E31" s="72" t="s">
        <v>3</v>
      </c>
      <c r="F31" s="82"/>
      <c r="G31" s="82"/>
      <c r="H31" s="72" t="s">
        <v>73</v>
      </c>
      <c r="I31" s="82"/>
      <c r="J31" s="72" t="s">
        <v>74</v>
      </c>
    </row>
    <row r="32" spans="1:10" ht="20.100000000000001" customHeight="1" x14ac:dyDescent="0.2">
      <c r="A32" s="69"/>
      <c r="B32" s="69"/>
      <c r="C32" s="17" t="s">
        <v>4</v>
      </c>
      <c r="E32" s="17" t="s">
        <v>4</v>
      </c>
      <c r="F32" s="12"/>
      <c r="G32" s="12"/>
      <c r="H32" s="17" t="s">
        <v>4</v>
      </c>
      <c r="I32" s="12"/>
      <c r="J32" s="17" t="s">
        <v>4</v>
      </c>
    </row>
    <row r="33" spans="1:10" ht="16.5" customHeight="1" x14ac:dyDescent="0.2">
      <c r="A33" s="97"/>
      <c r="B33" s="18"/>
      <c r="C33" s="107">
        <f>'R&amp;P Accounts'!B19</f>
        <v>5838</v>
      </c>
      <c r="D33" s="108"/>
      <c r="E33" s="107"/>
      <c r="F33" s="108"/>
      <c r="G33" s="111"/>
      <c r="H33" s="107">
        <f t="shared" ref="H33:H40" si="0">SUM(C33:F33)</f>
        <v>5838</v>
      </c>
      <c r="I33" s="108"/>
      <c r="J33" s="107">
        <v>8534.36</v>
      </c>
    </row>
    <row r="34" spans="1:10" ht="16.5" customHeight="1" x14ac:dyDescent="0.25">
      <c r="A34" s="97"/>
      <c r="B34" s="18"/>
      <c r="C34" s="107"/>
      <c r="D34" s="108"/>
      <c r="E34" s="107"/>
      <c r="F34" s="108"/>
      <c r="G34" s="111"/>
      <c r="H34" s="107">
        <f t="shared" si="0"/>
        <v>0</v>
      </c>
      <c r="I34" s="108"/>
      <c r="J34" s="112">
        <v>0</v>
      </c>
    </row>
    <row r="35" spans="1:10" ht="16.5" customHeight="1" x14ac:dyDescent="0.25">
      <c r="A35" s="97"/>
      <c r="B35" s="18"/>
      <c r="C35" s="107"/>
      <c r="D35" s="108"/>
      <c r="E35" s="107"/>
      <c r="F35" s="108"/>
      <c r="G35" s="111"/>
      <c r="H35" s="107">
        <f t="shared" si="0"/>
        <v>0</v>
      </c>
      <c r="I35" s="108"/>
      <c r="J35" s="112">
        <v>0</v>
      </c>
    </row>
    <row r="36" spans="1:10" ht="16.5" customHeight="1" x14ac:dyDescent="0.25">
      <c r="A36" s="97"/>
      <c r="B36" s="18"/>
      <c r="C36" s="107"/>
      <c r="D36" s="108"/>
      <c r="E36" s="107"/>
      <c r="F36" s="108"/>
      <c r="G36" s="111"/>
      <c r="H36" s="107">
        <f t="shared" si="0"/>
        <v>0</v>
      </c>
      <c r="I36" s="108"/>
      <c r="J36" s="112">
        <v>0</v>
      </c>
    </row>
    <row r="37" spans="1:10" ht="16.5" customHeight="1" x14ac:dyDescent="0.25">
      <c r="A37" s="97"/>
      <c r="B37" s="18"/>
      <c r="C37" s="113"/>
      <c r="D37" s="111"/>
      <c r="E37" s="113"/>
      <c r="F37" s="111"/>
      <c r="G37" s="111"/>
      <c r="H37" s="107">
        <f t="shared" si="0"/>
        <v>0</v>
      </c>
      <c r="I37" s="111"/>
      <c r="J37" s="112">
        <v>0</v>
      </c>
    </row>
    <row r="38" spans="1:10" ht="16.5" customHeight="1" x14ac:dyDescent="0.25">
      <c r="A38" s="97"/>
      <c r="B38" s="18"/>
      <c r="C38" s="113"/>
      <c r="D38" s="111"/>
      <c r="E38" s="113"/>
      <c r="F38" s="111"/>
      <c r="G38" s="111"/>
      <c r="H38" s="107">
        <f t="shared" si="0"/>
        <v>0</v>
      </c>
      <c r="I38" s="111"/>
      <c r="J38" s="112">
        <v>0</v>
      </c>
    </row>
    <row r="39" spans="1:10" ht="16.5" customHeight="1" x14ac:dyDescent="0.25">
      <c r="A39" s="97"/>
      <c r="B39" s="18"/>
      <c r="C39" s="113"/>
      <c r="D39" s="111"/>
      <c r="E39" s="113"/>
      <c r="F39" s="111"/>
      <c r="G39" s="111"/>
      <c r="H39" s="107">
        <f t="shared" si="0"/>
        <v>0</v>
      </c>
      <c r="I39" s="111"/>
      <c r="J39" s="112">
        <v>0</v>
      </c>
    </row>
    <row r="40" spans="1:10" ht="16.5" customHeight="1" x14ac:dyDescent="0.25">
      <c r="A40" s="98"/>
      <c r="B40" s="93"/>
      <c r="C40" s="109"/>
      <c r="D40" s="108"/>
      <c r="E40" s="107"/>
      <c r="F40" s="108"/>
      <c r="G40" s="108"/>
      <c r="H40" s="107">
        <f t="shared" si="0"/>
        <v>0</v>
      </c>
      <c r="I40" s="320"/>
      <c r="J40" s="112">
        <v>0</v>
      </c>
    </row>
    <row r="41" spans="1:10" ht="20.25" customHeight="1" thickBot="1" x14ac:dyDescent="0.25">
      <c r="A41" s="95" t="s">
        <v>81</v>
      </c>
      <c r="B41" s="95"/>
      <c r="C41" s="110">
        <f>SUM(C33:C40)</f>
        <v>5838</v>
      </c>
      <c r="D41" s="108"/>
      <c r="E41" s="110">
        <f>SUM(E33:E40)</f>
        <v>0</v>
      </c>
      <c r="F41" s="108"/>
      <c r="G41" s="108"/>
      <c r="H41" s="110">
        <f>SUM(H33:H40)</f>
        <v>5838</v>
      </c>
      <c r="I41" s="320"/>
      <c r="J41" s="110">
        <f>SUM(J33:J40)</f>
        <v>8534.36</v>
      </c>
    </row>
    <row r="42" spans="1:10" ht="10.5" customHeight="1" x14ac:dyDescent="0.2">
      <c r="A42" s="95"/>
      <c r="B42" s="95"/>
      <c r="C42" s="105"/>
      <c r="D42" s="92"/>
      <c r="E42" s="105"/>
      <c r="F42" s="92"/>
      <c r="G42" s="92"/>
      <c r="H42" s="105"/>
      <c r="I42" s="94"/>
      <c r="J42" s="105"/>
    </row>
    <row r="43" spans="1:10" ht="12.75" customHeight="1" x14ac:dyDescent="0.2">
      <c r="A43" s="12"/>
      <c r="B43" s="12"/>
      <c r="C43" s="58"/>
      <c r="D43" s="12"/>
      <c r="E43" s="58"/>
      <c r="F43" s="58"/>
      <c r="G43" s="58"/>
      <c r="H43" s="58"/>
      <c r="I43" s="58"/>
      <c r="J43" s="58"/>
    </row>
    <row r="44" spans="1:10" ht="12.75" customHeight="1" x14ac:dyDescent="0.2">
      <c r="A44" s="12"/>
      <c r="B44" s="12"/>
      <c r="C44" s="58"/>
      <c r="D44" s="12"/>
      <c r="E44" s="58"/>
      <c r="F44" s="58"/>
      <c r="G44" s="58"/>
      <c r="H44" s="58"/>
      <c r="I44" s="58"/>
      <c r="J44" s="58"/>
    </row>
    <row r="45" spans="1:10" ht="19.5" customHeight="1" x14ac:dyDescent="0.25">
      <c r="A45" s="318" t="s">
        <v>95</v>
      </c>
      <c r="B45" s="318"/>
      <c r="C45" s="318"/>
      <c r="D45" s="318"/>
      <c r="E45" s="318"/>
      <c r="F45" s="318"/>
      <c r="G45" s="318"/>
      <c r="H45" s="318"/>
      <c r="I45" s="318"/>
      <c r="J45" s="318"/>
    </row>
    <row r="46" spans="1:10" ht="40.5" customHeight="1" x14ac:dyDescent="0.2">
      <c r="C46" s="72" t="s">
        <v>2</v>
      </c>
      <c r="D46" s="15"/>
      <c r="E46" s="72" t="s">
        <v>3</v>
      </c>
      <c r="F46" s="82"/>
      <c r="G46" s="82"/>
      <c r="H46" s="72" t="s">
        <v>73</v>
      </c>
      <c r="I46" s="82"/>
      <c r="J46" s="72" t="s">
        <v>74</v>
      </c>
    </row>
    <row r="47" spans="1:10" ht="20.100000000000001" customHeight="1" x14ac:dyDescent="0.2">
      <c r="A47" s="69"/>
      <c r="B47" s="69"/>
      <c r="C47" s="17" t="s">
        <v>4</v>
      </c>
      <c r="E47" s="17" t="s">
        <v>4</v>
      </c>
      <c r="F47" s="12"/>
      <c r="G47" s="12"/>
      <c r="H47" s="17" t="s">
        <v>4</v>
      </c>
      <c r="I47" s="12"/>
      <c r="J47" s="17" t="s">
        <v>4</v>
      </c>
    </row>
    <row r="48" spans="1:10" ht="16.5" customHeight="1" x14ac:dyDescent="0.2">
      <c r="A48" s="97"/>
      <c r="B48" s="18"/>
      <c r="C48" s="200">
        <f>'R&amp;P Accounts'!B53</f>
        <v>4819.0600000000004</v>
      </c>
      <c r="D48" s="115"/>
      <c r="E48" s="114">
        <f>'R&amp;P Accounts'!D53</f>
        <v>42715.23</v>
      </c>
      <c r="F48" s="115"/>
      <c r="G48" s="118"/>
      <c r="H48" s="114">
        <f t="shared" ref="H48:H58" si="1">SUM(C48:F48)</f>
        <v>47534.29</v>
      </c>
      <c r="I48" s="115"/>
      <c r="J48" s="200">
        <v>55114.94</v>
      </c>
    </row>
    <row r="49" spans="1:10" ht="16.5" customHeight="1" x14ac:dyDescent="0.2">
      <c r="A49" s="97"/>
      <c r="B49" s="18"/>
      <c r="C49" s="114"/>
      <c r="D49" s="115"/>
      <c r="E49" s="114"/>
      <c r="F49" s="115"/>
      <c r="G49" s="118"/>
      <c r="H49" s="114">
        <f t="shared" si="1"/>
        <v>0</v>
      </c>
      <c r="I49" s="115"/>
      <c r="J49" s="114">
        <v>0</v>
      </c>
    </row>
    <row r="50" spans="1:10" ht="16.5" customHeight="1" x14ac:dyDescent="0.2">
      <c r="A50" s="97" t="s">
        <v>172</v>
      </c>
      <c r="B50" s="18"/>
      <c r="C50" s="114"/>
      <c r="D50" s="115"/>
      <c r="E50" s="114"/>
      <c r="F50" s="115"/>
      <c r="G50" s="118"/>
      <c r="H50" s="114">
        <f t="shared" si="1"/>
        <v>0</v>
      </c>
      <c r="I50" s="115"/>
      <c r="J50" s="114">
        <v>6800</v>
      </c>
    </row>
    <row r="51" spans="1:10" ht="16.5" customHeight="1" x14ac:dyDescent="0.25">
      <c r="A51" s="97"/>
      <c r="B51" s="18"/>
      <c r="C51" s="114"/>
      <c r="D51" s="115"/>
      <c r="E51" s="114"/>
      <c r="F51" s="115"/>
      <c r="G51" s="118"/>
      <c r="H51" s="114">
        <f t="shared" si="1"/>
        <v>0</v>
      </c>
      <c r="I51" s="115"/>
      <c r="J51" s="119">
        <v>0</v>
      </c>
    </row>
    <row r="52" spans="1:10" ht="16.5" customHeight="1" x14ac:dyDescent="0.25">
      <c r="A52" s="97"/>
      <c r="B52" s="18"/>
      <c r="C52" s="120"/>
      <c r="D52" s="118"/>
      <c r="E52" s="120"/>
      <c r="F52" s="118"/>
      <c r="G52" s="118"/>
      <c r="H52" s="114">
        <f t="shared" si="1"/>
        <v>0</v>
      </c>
      <c r="I52" s="118"/>
      <c r="J52" s="119">
        <v>0</v>
      </c>
    </row>
    <row r="53" spans="1:10" ht="16.5" customHeight="1" x14ac:dyDescent="0.25">
      <c r="A53" s="97"/>
      <c r="B53" s="18"/>
      <c r="C53" s="120"/>
      <c r="D53" s="118"/>
      <c r="E53" s="120"/>
      <c r="F53" s="118"/>
      <c r="G53" s="118"/>
      <c r="H53" s="114">
        <f t="shared" si="1"/>
        <v>0</v>
      </c>
      <c r="I53" s="118"/>
      <c r="J53" s="119">
        <v>0</v>
      </c>
    </row>
    <row r="54" spans="1:10" ht="16.5" customHeight="1" x14ac:dyDescent="0.25">
      <c r="A54" s="97"/>
      <c r="B54" s="18"/>
      <c r="C54" s="120"/>
      <c r="D54" s="118"/>
      <c r="E54" s="120"/>
      <c r="F54" s="118"/>
      <c r="G54" s="118"/>
      <c r="H54" s="114">
        <f t="shared" si="1"/>
        <v>0</v>
      </c>
      <c r="I54" s="118"/>
      <c r="J54" s="119">
        <v>0</v>
      </c>
    </row>
    <row r="55" spans="1:10" ht="16.5" customHeight="1" x14ac:dyDescent="0.25">
      <c r="A55" s="97"/>
      <c r="B55" s="18"/>
      <c r="C55" s="120"/>
      <c r="D55" s="118"/>
      <c r="E55" s="120"/>
      <c r="F55" s="118"/>
      <c r="G55" s="118"/>
      <c r="H55" s="114">
        <f t="shared" si="1"/>
        <v>0</v>
      </c>
      <c r="I55" s="118"/>
      <c r="J55" s="119">
        <v>0</v>
      </c>
    </row>
    <row r="56" spans="1:10" ht="16.5" customHeight="1" x14ac:dyDescent="0.25">
      <c r="A56" s="97"/>
      <c r="B56" s="18"/>
      <c r="C56" s="120"/>
      <c r="D56" s="118"/>
      <c r="E56" s="120"/>
      <c r="F56" s="118"/>
      <c r="G56" s="118"/>
      <c r="H56" s="114">
        <f t="shared" si="1"/>
        <v>0</v>
      </c>
      <c r="I56" s="118"/>
      <c r="J56" s="119">
        <v>0</v>
      </c>
    </row>
    <row r="57" spans="1:10" ht="16.5" customHeight="1" x14ac:dyDescent="0.25">
      <c r="A57" s="97"/>
      <c r="B57" s="18"/>
      <c r="C57" s="120"/>
      <c r="D57" s="118"/>
      <c r="E57" s="120"/>
      <c r="F57" s="118"/>
      <c r="G57" s="118"/>
      <c r="H57" s="114">
        <f t="shared" si="1"/>
        <v>0</v>
      </c>
      <c r="I57" s="118"/>
      <c r="J57" s="119">
        <v>0</v>
      </c>
    </row>
    <row r="58" spans="1:10" ht="16.5" customHeight="1" x14ac:dyDescent="0.25">
      <c r="A58" s="98"/>
      <c r="B58" s="93"/>
      <c r="C58" s="116"/>
      <c r="D58" s="115"/>
      <c r="E58" s="114"/>
      <c r="F58" s="115"/>
      <c r="G58" s="115"/>
      <c r="H58" s="114">
        <f t="shared" si="1"/>
        <v>0</v>
      </c>
      <c r="I58" s="319"/>
      <c r="J58" s="119">
        <v>0</v>
      </c>
    </row>
    <row r="59" spans="1:10" ht="20.100000000000001" customHeight="1" thickBot="1" x14ac:dyDescent="0.25">
      <c r="A59" s="95" t="s">
        <v>81</v>
      </c>
      <c r="B59" s="95"/>
      <c r="C59" s="117">
        <f>SUM(C48:C58)</f>
        <v>4819.0600000000004</v>
      </c>
      <c r="D59" s="115"/>
      <c r="E59" s="117">
        <f>SUM(E48:E58)</f>
        <v>42715.23</v>
      </c>
      <c r="F59" s="115"/>
      <c r="G59" s="115"/>
      <c r="H59" s="117">
        <f>SUM(H48:H58)</f>
        <v>47534.29</v>
      </c>
      <c r="I59" s="319"/>
      <c r="J59" s="117">
        <f>SUM(J48:J58)</f>
        <v>61914.94</v>
      </c>
    </row>
    <row r="60" spans="1:10" ht="9" customHeight="1" x14ac:dyDescent="0.2">
      <c r="A60" s="95"/>
      <c r="B60" s="95"/>
      <c r="C60" s="106"/>
      <c r="D60" s="99"/>
      <c r="E60" s="106"/>
      <c r="F60" s="99"/>
      <c r="G60" s="99"/>
      <c r="H60" s="106"/>
      <c r="I60" s="102"/>
      <c r="J60" s="106"/>
    </row>
    <row r="61" spans="1:10" ht="11.25" customHeight="1" x14ac:dyDescent="0.2">
      <c r="A61" s="70"/>
      <c r="B61" s="70"/>
      <c r="C61" s="58"/>
      <c r="D61" s="38"/>
      <c r="E61" s="58"/>
      <c r="F61" s="58"/>
      <c r="G61" s="58"/>
      <c r="H61" s="58"/>
      <c r="I61" s="58"/>
      <c r="J61" s="58"/>
    </row>
    <row r="62" spans="1:10" ht="11.25" customHeight="1" x14ac:dyDescent="0.2">
      <c r="A62" s="70"/>
      <c r="B62" s="70"/>
      <c r="C62" s="58"/>
      <c r="D62" s="38"/>
      <c r="E62" s="58"/>
      <c r="F62" s="58"/>
      <c r="G62" s="58"/>
      <c r="H62" s="58"/>
      <c r="I62" s="58"/>
      <c r="J62" s="58"/>
    </row>
    <row r="63" spans="1:10" ht="20.100000000000001" customHeight="1" x14ac:dyDescent="0.2">
      <c r="A63" s="70"/>
      <c r="B63" s="70"/>
      <c r="C63" s="38"/>
      <c r="D63" s="38"/>
      <c r="E63" s="38"/>
      <c r="F63" s="38"/>
      <c r="G63" s="12"/>
      <c r="H63" s="84"/>
      <c r="I63" s="84"/>
    </row>
    <row r="64" spans="1:10" ht="20.100000000000001" customHeight="1" x14ac:dyDescent="0.2"/>
    <row r="65" ht="54" customHeight="1" x14ac:dyDescent="0.2"/>
    <row r="66" ht="54" customHeight="1" x14ac:dyDescent="0.2"/>
    <row r="67" ht="19.5" customHeight="1" x14ac:dyDescent="0.2"/>
    <row r="68" ht="17.25" customHeight="1" x14ac:dyDescent="0.2"/>
    <row r="69" ht="17.25" customHeight="1" x14ac:dyDescent="0.2"/>
    <row r="70" ht="18" customHeight="1" x14ac:dyDescent="0.2"/>
    <row r="71" ht="17.25" customHeight="1" x14ac:dyDescent="0.2"/>
    <row r="72" ht="16.5" customHeight="1" x14ac:dyDescent="0.2"/>
    <row r="73" ht="29.25" customHeight="1" x14ac:dyDescent="0.2"/>
    <row r="74" ht="18" customHeight="1" x14ac:dyDescent="0.2"/>
    <row r="75" ht="17.25" customHeight="1" x14ac:dyDescent="0.2"/>
    <row r="76" ht="19.5" customHeight="1" x14ac:dyDescent="0.2"/>
    <row r="77" ht="16.5" customHeight="1" x14ac:dyDescent="0.2"/>
    <row r="78" ht="29.25" customHeight="1" x14ac:dyDescent="0.2"/>
    <row r="79" ht="16.5" customHeight="1" x14ac:dyDescent="0.2"/>
    <row r="80" ht="17.25" customHeight="1" x14ac:dyDescent="0.2"/>
    <row r="81" ht="19.5" customHeight="1" x14ac:dyDescent="0.2"/>
    <row r="82" ht="5.2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7.25" customHeight="1" x14ac:dyDescent="0.2"/>
    <row r="88" ht="16.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101" ht="17.25" customHeight="1" x14ac:dyDescent="0.2"/>
    <row r="102" ht="17.25" customHeight="1" x14ac:dyDescent="0.2"/>
  </sheetData>
  <mergeCells count="10">
    <mergeCell ref="A45:J45"/>
    <mergeCell ref="I58:I59"/>
    <mergeCell ref="J1:K1"/>
    <mergeCell ref="C1:H1"/>
    <mergeCell ref="I40:I41"/>
    <mergeCell ref="A4:I4"/>
    <mergeCell ref="A5:I5"/>
    <mergeCell ref="A30:I30"/>
    <mergeCell ref="A18:J18"/>
    <mergeCell ref="I25:I26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B7D6504B-E33C-45C1-AEFA-FFA42D06093C}"/>
</file>

<file path=customXml/itemProps2.xml><?xml version="1.0" encoding="utf-8"?>
<ds:datastoreItem xmlns:ds="http://schemas.openxmlformats.org/officeDocument/2006/customXml" ds:itemID="{9069D20B-CA2A-43A2-A775-68E2E4334CB2}"/>
</file>

<file path=customXml/itemProps3.xml><?xml version="1.0" encoding="utf-8"?>
<ds:datastoreItem xmlns:ds="http://schemas.openxmlformats.org/officeDocument/2006/customXml" ds:itemID="{C9BB58D0-A78E-4526-AD4F-96EA1EB927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R&amp;P Accounts</vt:lpstr>
      <vt:lpstr>Statement of balances</vt:lpstr>
      <vt:lpstr>Receipts &amp; Payments</vt:lpstr>
      <vt:lpstr>Notes</vt:lpstr>
      <vt:lpstr>Additional notes (1)  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Craigiehall</dc:creator>
  <cp:lastModifiedBy>Isobel Alexander</cp:lastModifiedBy>
  <cp:lastPrinted>2026-07-28T13:07:04Z</cp:lastPrinted>
  <dcterms:created xsi:type="dcterms:W3CDTF">2007-04-10T16:51:52Z</dcterms:created>
  <dcterms:modified xsi:type="dcterms:W3CDTF">2026-07-28T13:19:07Z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