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mc:AlternateContent xmlns:mc="http://schemas.openxmlformats.org/markup-compatibility/2006">
    <mc:Choice Requires="x15">
      <x15ac:absPath xmlns:x15ac="http://schemas.microsoft.com/office/spreadsheetml/2010/11/ac" url="C:\Users\dsenk\Downloads\"/>
    </mc:Choice>
  </mc:AlternateContent>
  <xr:revisionPtr revIDLastSave="0" documentId="13_ncr:8001_{CE21EB57-2886-43C6-93AC-23F5F53D7720}" xr6:coauthVersionLast="47" xr6:coauthVersionMax="47" xr10:uidLastSave="{00000000-0000-0000-0000-000000000000}"/>
  <bookViews>
    <workbookView xWindow="-108" yWindow="-108" windowWidth="23256" windowHeight="13896" firstSheet="5" activeTab="5" xr2:uid="{38A20C79-27DF-4629-ADC5-A1275C63BC86}"/>
  </bookViews>
  <sheets>
    <sheet name="SMCRC Summary" sheetId="3" r:id="rId1"/>
    <sheet name="SMCRC Income" sheetId="1" r:id="rId2"/>
    <sheet name="SMCRC Expenditure" sheetId="2" r:id="rId3"/>
    <sheet name="Setup" sheetId="5" r:id="rId4"/>
    <sheet name="TAR" sheetId="6" r:id="rId5"/>
    <sheet name="R&amp;P" sheetId="7" r:id="rId6"/>
    <sheet name="SOB" sheetId="8" r:id="rId7"/>
    <sheet name="Monthly total" sheetId="21" r:id="rId8"/>
    <sheet name="Apr 25" sheetId="32" r:id="rId9"/>
    <sheet name="May 25" sheetId="33" r:id="rId10"/>
    <sheet name="Jun 25" sheetId="34" r:id="rId11"/>
    <sheet name="Jul 25" sheetId="35" r:id="rId12"/>
    <sheet name="Aug 25" sheetId="36" r:id="rId13"/>
    <sheet name="Sep 25" sheetId="37" r:id="rId14"/>
    <sheet name="Oct 25" sheetId="38" r:id="rId15"/>
    <sheet name="Nov 25" sheetId="39" r:id="rId16"/>
    <sheet name="Dec 25" sheetId="40" r:id="rId17"/>
    <sheet name="Jan 26" sheetId="41" r:id="rId18"/>
    <sheet name="Feb 26" sheetId="42" r:id="rId19"/>
    <sheet name="Mar 26" sheetId="43" r:id="rId20"/>
  </sheets>
  <externalReferences>
    <externalReference r:id="rId21"/>
  </externalReferences>
  <definedNames>
    <definedName name="CurrentFirstDay">[1]SetUp!$C$6</definedName>
    <definedName name="CurrentLastDay">[1]SetUp!$C$7</definedName>
    <definedName name="CurrentYear">[1]SetUp!$C$4</definedName>
    <definedName name="CurrentYearEnd">[1]SetUp!$C$2</definedName>
    <definedName name="PreviousYear">[1]SetUp!$C$5</definedName>
    <definedName name="PreviousYearEnd">[1]SetUp!$C$3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3" l="1"/>
  <c r="D17" i="3"/>
  <c r="D16" i="3"/>
  <c r="D15" i="3"/>
  <c r="D14" i="3"/>
  <c r="D13" i="3"/>
  <c r="D12" i="3"/>
  <c r="D11" i="3"/>
  <c r="D10" i="3"/>
  <c r="D4" i="3"/>
  <c r="D3" i="3"/>
  <c r="D2" i="3"/>
  <c r="D22" i="7"/>
  <c r="C5" i="8"/>
  <c r="A7" i="8"/>
  <c r="D12" i="8"/>
  <c r="C12" i="8"/>
  <c r="E11" i="8"/>
  <c r="D7" i="8"/>
  <c r="E5" i="8"/>
  <c r="V30" i="21"/>
  <c r="W30" i="21"/>
  <c r="Q223" i="1"/>
  <c r="F223" i="1"/>
  <c r="G223" i="1"/>
  <c r="H223" i="1"/>
  <c r="I223" i="1"/>
  <c r="J223" i="1"/>
  <c r="K223" i="1"/>
  <c r="L223" i="1"/>
  <c r="M223" i="1"/>
  <c r="N223" i="1"/>
  <c r="O223" i="1"/>
  <c r="P223" i="1"/>
  <c r="I41" i="43"/>
  <c r="I30" i="21" s="1"/>
  <c r="C41" i="43"/>
  <c r="C30" i="21" s="1"/>
  <c r="F58" i="43"/>
  <c r="F54" i="43"/>
  <c r="F50" i="43"/>
  <c r="W41" i="43"/>
  <c r="V41" i="43"/>
  <c r="U41" i="43"/>
  <c r="U30" i="21" s="1"/>
  <c r="T41" i="43"/>
  <c r="T30" i="21" s="1"/>
  <c r="S41" i="43"/>
  <c r="S30" i="21" s="1"/>
  <c r="R41" i="43"/>
  <c r="R30" i="21" s="1"/>
  <c r="Q41" i="43"/>
  <c r="Q30" i="21" s="1"/>
  <c r="P41" i="43"/>
  <c r="P30" i="21" s="1"/>
  <c r="O41" i="43"/>
  <c r="O30" i="21" s="1"/>
  <c r="N41" i="43"/>
  <c r="N30" i="21" s="1"/>
  <c r="M41" i="43"/>
  <c r="M30" i="21" s="1"/>
  <c r="L41" i="43"/>
  <c r="L30" i="21" s="1"/>
  <c r="K41" i="43"/>
  <c r="K30" i="21" s="1"/>
  <c r="J41" i="43"/>
  <c r="J30" i="21" s="1"/>
  <c r="H41" i="43"/>
  <c r="H30" i="21" s="1"/>
  <c r="G41" i="43"/>
  <c r="G30" i="21" s="1"/>
  <c r="F41" i="43"/>
  <c r="F30" i="21" s="1"/>
  <c r="E41" i="43"/>
  <c r="E30" i="21" s="1"/>
  <c r="D46" i="43"/>
  <c r="Q24" i="43"/>
  <c r="Q14" i="21" s="1"/>
  <c r="P24" i="43"/>
  <c r="P14" i="21" s="1"/>
  <c r="O24" i="43"/>
  <c r="O14" i="21" s="1"/>
  <c r="N24" i="43"/>
  <c r="N14" i="21" s="1"/>
  <c r="M24" i="43"/>
  <c r="M14" i="21" s="1"/>
  <c r="L24" i="43"/>
  <c r="L14" i="21" s="1"/>
  <c r="K24" i="43"/>
  <c r="K14" i="21" s="1"/>
  <c r="J24" i="43"/>
  <c r="I24" i="43"/>
  <c r="I14" i="21" s="1"/>
  <c r="H24" i="43"/>
  <c r="H14" i="21" s="1"/>
  <c r="G24" i="43"/>
  <c r="G14" i="21" s="1"/>
  <c r="F24" i="43"/>
  <c r="F14" i="21" s="1"/>
  <c r="E24" i="43"/>
  <c r="E14" i="21" s="1"/>
  <c r="C24" i="43"/>
  <c r="F58" i="42"/>
  <c r="F54" i="42"/>
  <c r="F50" i="42"/>
  <c r="W41" i="42"/>
  <c r="W29" i="21" s="1"/>
  <c r="V41" i="42"/>
  <c r="V29" i="21" s="1"/>
  <c r="U41" i="42"/>
  <c r="U29" i="21" s="1"/>
  <c r="T41" i="42"/>
  <c r="T29" i="21" s="1"/>
  <c r="S41" i="42"/>
  <c r="S29" i="21" s="1"/>
  <c r="R41" i="42"/>
  <c r="R29" i="21" s="1"/>
  <c r="Q41" i="42"/>
  <c r="Q29" i="21" s="1"/>
  <c r="P41" i="42"/>
  <c r="P29" i="21" s="1"/>
  <c r="O41" i="42"/>
  <c r="O29" i="21" s="1"/>
  <c r="N41" i="42"/>
  <c r="N29" i="21" s="1"/>
  <c r="M41" i="42"/>
  <c r="M29" i="21" s="1"/>
  <c r="L41" i="42"/>
  <c r="L29" i="21" s="1"/>
  <c r="K41" i="42"/>
  <c r="K29" i="21" s="1"/>
  <c r="J41" i="42"/>
  <c r="J29" i="21" s="1"/>
  <c r="I41" i="42"/>
  <c r="I29" i="21" s="1"/>
  <c r="H41" i="42"/>
  <c r="H29" i="21" s="1"/>
  <c r="G41" i="42"/>
  <c r="G29" i="21" s="1"/>
  <c r="F41" i="42"/>
  <c r="F29" i="21" s="1"/>
  <c r="E41" i="42"/>
  <c r="E29" i="21" s="1"/>
  <c r="D41" i="42"/>
  <c r="D29" i="21" s="1"/>
  <c r="C41" i="42"/>
  <c r="Q24" i="42"/>
  <c r="Q13" i="21" s="1"/>
  <c r="P24" i="42"/>
  <c r="P13" i="21" s="1"/>
  <c r="O24" i="42"/>
  <c r="O13" i="21" s="1"/>
  <c r="N24" i="42"/>
  <c r="N13" i="21" s="1"/>
  <c r="M24" i="42"/>
  <c r="M13" i="21" s="1"/>
  <c r="L24" i="42"/>
  <c r="L13" i="21" s="1"/>
  <c r="K24" i="42"/>
  <c r="K13" i="21" s="1"/>
  <c r="J24" i="42"/>
  <c r="J13" i="21" s="1"/>
  <c r="I24" i="42"/>
  <c r="I13" i="21" s="1"/>
  <c r="H24" i="42"/>
  <c r="H13" i="21" s="1"/>
  <c r="G24" i="42"/>
  <c r="G13" i="21" s="1"/>
  <c r="F24" i="42"/>
  <c r="F13" i="21" s="1"/>
  <c r="E24" i="42"/>
  <c r="E13" i="21" s="1"/>
  <c r="D24" i="42"/>
  <c r="D13" i="21" s="1"/>
  <c r="C24" i="42"/>
  <c r="C24" i="41"/>
  <c r="C12" i="21" s="1"/>
  <c r="J24" i="41"/>
  <c r="J12" i="21" s="1"/>
  <c r="F58" i="41"/>
  <c r="F54" i="41"/>
  <c r="F50" i="41"/>
  <c r="W41" i="41"/>
  <c r="W28" i="21" s="1"/>
  <c r="V41" i="41"/>
  <c r="V28" i="21" s="1"/>
  <c r="U41" i="41"/>
  <c r="U28" i="21" s="1"/>
  <c r="T41" i="41"/>
  <c r="T28" i="21" s="1"/>
  <c r="S41" i="41"/>
  <c r="S28" i="21" s="1"/>
  <c r="R41" i="41"/>
  <c r="R28" i="21" s="1"/>
  <c r="Q41" i="41"/>
  <c r="Q28" i="21" s="1"/>
  <c r="P41" i="41"/>
  <c r="P28" i="21" s="1"/>
  <c r="O41" i="41"/>
  <c r="O28" i="21" s="1"/>
  <c r="N41" i="41"/>
  <c r="N28" i="21" s="1"/>
  <c r="M41" i="41"/>
  <c r="M28" i="21" s="1"/>
  <c r="L41" i="41"/>
  <c r="L28" i="21" s="1"/>
  <c r="K41" i="41"/>
  <c r="K28" i="21" s="1"/>
  <c r="J41" i="41"/>
  <c r="J28" i="21" s="1"/>
  <c r="I41" i="41"/>
  <c r="I28" i="21" s="1"/>
  <c r="H41" i="41"/>
  <c r="H28" i="21" s="1"/>
  <c r="G41" i="41"/>
  <c r="G28" i="21" s="1"/>
  <c r="F41" i="41"/>
  <c r="F28" i="21" s="1"/>
  <c r="E41" i="41"/>
  <c r="C41" i="41"/>
  <c r="Q24" i="41"/>
  <c r="Q12" i="21" s="1"/>
  <c r="P24" i="41"/>
  <c r="P12" i="21" s="1"/>
  <c r="O24" i="41"/>
  <c r="O12" i="21" s="1"/>
  <c r="N24" i="41"/>
  <c r="N12" i="21" s="1"/>
  <c r="M24" i="41"/>
  <c r="M12" i="21" s="1"/>
  <c r="L24" i="41"/>
  <c r="L12" i="21" s="1"/>
  <c r="K24" i="41"/>
  <c r="K12" i="21" s="1"/>
  <c r="I24" i="41"/>
  <c r="I12" i="21" s="1"/>
  <c r="H24" i="41"/>
  <c r="H12" i="21" s="1"/>
  <c r="G24" i="41"/>
  <c r="G12" i="21" s="1"/>
  <c r="F24" i="41"/>
  <c r="F12" i="21" s="1"/>
  <c r="E24" i="41"/>
  <c r="E12" i="21" s="1"/>
  <c r="D24" i="41"/>
  <c r="D12" i="21" s="1"/>
  <c r="D45" i="41"/>
  <c r="F46" i="41" s="1"/>
  <c r="F47" i="41" s="1"/>
  <c r="F52" i="41" s="1"/>
  <c r="F56" i="41" s="1"/>
  <c r="F60" i="41" s="1"/>
  <c r="F65" i="41" s="1"/>
  <c r="J24" i="39"/>
  <c r="J10" i="21" s="1"/>
  <c r="C24" i="39"/>
  <c r="C10" i="21" s="1"/>
  <c r="J24" i="40"/>
  <c r="J11" i="21" s="1"/>
  <c r="K24" i="40"/>
  <c r="K11" i="21" s="1"/>
  <c r="C24" i="40"/>
  <c r="C11" i="21" s="1"/>
  <c r="F58" i="40"/>
  <c r="F54" i="40"/>
  <c r="F50" i="40"/>
  <c r="W41" i="40"/>
  <c r="W27" i="21" s="1"/>
  <c r="V41" i="40"/>
  <c r="V27" i="21" s="1"/>
  <c r="U41" i="40"/>
  <c r="U27" i="21" s="1"/>
  <c r="T41" i="40"/>
  <c r="T27" i="21" s="1"/>
  <c r="S41" i="40"/>
  <c r="S27" i="21" s="1"/>
  <c r="R41" i="40"/>
  <c r="R27" i="21" s="1"/>
  <c r="Q41" i="40"/>
  <c r="Q27" i="21" s="1"/>
  <c r="P41" i="40"/>
  <c r="P27" i="21" s="1"/>
  <c r="O41" i="40"/>
  <c r="O27" i="21" s="1"/>
  <c r="N41" i="40"/>
  <c r="N27" i="21" s="1"/>
  <c r="M41" i="40"/>
  <c r="M27" i="21" s="1"/>
  <c r="L41" i="40"/>
  <c r="L27" i="21" s="1"/>
  <c r="K41" i="40"/>
  <c r="K27" i="21" s="1"/>
  <c r="J41" i="40"/>
  <c r="J27" i="21" s="1"/>
  <c r="I41" i="40"/>
  <c r="I27" i="21" s="1"/>
  <c r="H41" i="40"/>
  <c r="H27" i="21" s="1"/>
  <c r="G41" i="40"/>
  <c r="G27" i="21" s="1"/>
  <c r="F41" i="40"/>
  <c r="F27" i="21" s="1"/>
  <c r="E41" i="40"/>
  <c r="E27" i="21" s="1"/>
  <c r="D41" i="40"/>
  <c r="D27" i="21" s="1"/>
  <c r="C41" i="40"/>
  <c r="Q24" i="40"/>
  <c r="Q11" i="21" s="1"/>
  <c r="P24" i="40"/>
  <c r="P11" i="21" s="1"/>
  <c r="O24" i="40"/>
  <c r="O11" i="21" s="1"/>
  <c r="N24" i="40"/>
  <c r="N11" i="21" s="1"/>
  <c r="M24" i="40"/>
  <c r="M11" i="21" s="1"/>
  <c r="L24" i="40"/>
  <c r="L11" i="21" s="1"/>
  <c r="I24" i="40"/>
  <c r="I11" i="21" s="1"/>
  <c r="H24" i="40"/>
  <c r="H11" i="21" s="1"/>
  <c r="G24" i="40"/>
  <c r="G11" i="21" s="1"/>
  <c r="F24" i="40"/>
  <c r="F11" i="21" s="1"/>
  <c r="E24" i="40"/>
  <c r="E11" i="21" s="1"/>
  <c r="D24" i="40"/>
  <c r="D11" i="21" s="1"/>
  <c r="F58" i="39"/>
  <c r="F54" i="39"/>
  <c r="F50" i="39"/>
  <c r="W41" i="39"/>
  <c r="W26" i="21" s="1"/>
  <c r="V41" i="39"/>
  <c r="V26" i="21" s="1"/>
  <c r="U41" i="39"/>
  <c r="U26" i="21" s="1"/>
  <c r="T41" i="39"/>
  <c r="T26" i="21" s="1"/>
  <c r="S41" i="39"/>
  <c r="S26" i="21" s="1"/>
  <c r="R41" i="39"/>
  <c r="R26" i="21" s="1"/>
  <c r="Q41" i="39"/>
  <c r="Q26" i="21" s="1"/>
  <c r="P41" i="39"/>
  <c r="P26" i="21" s="1"/>
  <c r="O41" i="39"/>
  <c r="O26" i="21" s="1"/>
  <c r="N41" i="39"/>
  <c r="N26" i="21" s="1"/>
  <c r="M41" i="39"/>
  <c r="M26" i="21" s="1"/>
  <c r="L41" i="39"/>
  <c r="L26" i="21" s="1"/>
  <c r="K41" i="39"/>
  <c r="K26" i="21" s="1"/>
  <c r="J41" i="39"/>
  <c r="J26" i="21" s="1"/>
  <c r="I41" i="39"/>
  <c r="I26" i="21" s="1"/>
  <c r="H41" i="39"/>
  <c r="H26" i="21" s="1"/>
  <c r="G41" i="39"/>
  <c r="G26" i="21" s="1"/>
  <c r="F41" i="39"/>
  <c r="F26" i="21" s="1"/>
  <c r="E41" i="39"/>
  <c r="E26" i="21" s="1"/>
  <c r="D41" i="39"/>
  <c r="D26" i="21" s="1"/>
  <c r="C41" i="39"/>
  <c r="Q24" i="39"/>
  <c r="Q10" i="21" s="1"/>
  <c r="P24" i="39"/>
  <c r="P10" i="21" s="1"/>
  <c r="O24" i="39"/>
  <c r="O10" i="21" s="1"/>
  <c r="N24" i="39"/>
  <c r="N10" i="21" s="1"/>
  <c r="M24" i="39"/>
  <c r="M10" i="21" s="1"/>
  <c r="L24" i="39"/>
  <c r="L10" i="21" s="1"/>
  <c r="K24" i="39"/>
  <c r="K10" i="21" s="1"/>
  <c r="I24" i="39"/>
  <c r="I10" i="21" s="1"/>
  <c r="H24" i="39"/>
  <c r="H10" i="21" s="1"/>
  <c r="G24" i="39"/>
  <c r="G10" i="21" s="1"/>
  <c r="F24" i="39"/>
  <c r="F10" i="21" s="1"/>
  <c r="E24" i="39"/>
  <c r="E10" i="21" s="1"/>
  <c r="D24" i="39"/>
  <c r="D10" i="21" s="1"/>
  <c r="D45" i="39"/>
  <c r="F46" i="39" s="1"/>
  <c r="F47" i="39" s="1"/>
  <c r="F52" i="39" s="1"/>
  <c r="F56" i="39" s="1"/>
  <c r="F60" i="39" s="1"/>
  <c r="F65" i="39" s="1"/>
  <c r="F58" i="38"/>
  <c r="F54" i="38"/>
  <c r="F50" i="38"/>
  <c r="W41" i="38"/>
  <c r="W25" i="21" s="1"/>
  <c r="V41" i="38"/>
  <c r="V25" i="21" s="1"/>
  <c r="U41" i="38"/>
  <c r="U25" i="21" s="1"/>
  <c r="T41" i="38"/>
  <c r="T25" i="21" s="1"/>
  <c r="S41" i="38"/>
  <c r="S25" i="21" s="1"/>
  <c r="R41" i="38"/>
  <c r="R25" i="21" s="1"/>
  <c r="Q41" i="38"/>
  <c r="Q25" i="21" s="1"/>
  <c r="P41" i="38"/>
  <c r="P25" i="21" s="1"/>
  <c r="O41" i="38"/>
  <c r="O25" i="21" s="1"/>
  <c r="N41" i="38"/>
  <c r="N25" i="21" s="1"/>
  <c r="M41" i="38"/>
  <c r="M25" i="21" s="1"/>
  <c r="L41" i="38"/>
  <c r="L25" i="21" s="1"/>
  <c r="K41" i="38"/>
  <c r="K25" i="21" s="1"/>
  <c r="J41" i="38"/>
  <c r="J25" i="21" s="1"/>
  <c r="I41" i="38"/>
  <c r="I25" i="21" s="1"/>
  <c r="H41" i="38"/>
  <c r="H25" i="21" s="1"/>
  <c r="G41" i="38"/>
  <c r="G25" i="21" s="1"/>
  <c r="F41" i="38"/>
  <c r="F25" i="21" s="1"/>
  <c r="E41" i="38"/>
  <c r="E25" i="21" s="1"/>
  <c r="D41" i="38"/>
  <c r="D25" i="21" s="1"/>
  <c r="C41" i="38"/>
  <c r="Q24" i="38"/>
  <c r="Q9" i="21" s="1"/>
  <c r="P24" i="38"/>
  <c r="P9" i="21" s="1"/>
  <c r="O24" i="38"/>
  <c r="O9" i="21" s="1"/>
  <c r="N24" i="38"/>
  <c r="N9" i="21" s="1"/>
  <c r="M24" i="38"/>
  <c r="M9" i="21" s="1"/>
  <c r="L24" i="38"/>
  <c r="L9" i="21" s="1"/>
  <c r="K24" i="38"/>
  <c r="K9" i="21" s="1"/>
  <c r="J24" i="38"/>
  <c r="J9" i="21" s="1"/>
  <c r="I24" i="38"/>
  <c r="I9" i="21" s="1"/>
  <c r="H24" i="38"/>
  <c r="H9" i="21" s="1"/>
  <c r="G24" i="38"/>
  <c r="G9" i="21" s="1"/>
  <c r="F24" i="38"/>
  <c r="F9" i="21" s="1"/>
  <c r="E24" i="38"/>
  <c r="C24" i="38"/>
  <c r="F58" i="37"/>
  <c r="F54" i="37"/>
  <c r="F50" i="37"/>
  <c r="W41" i="37"/>
  <c r="W24" i="21" s="1"/>
  <c r="V41" i="37"/>
  <c r="V24" i="21" s="1"/>
  <c r="U41" i="37"/>
  <c r="U24" i="21" s="1"/>
  <c r="T41" i="37"/>
  <c r="T24" i="21" s="1"/>
  <c r="S41" i="37"/>
  <c r="S24" i="21" s="1"/>
  <c r="R41" i="37"/>
  <c r="R24" i="21" s="1"/>
  <c r="Q41" i="37"/>
  <c r="Q24" i="21" s="1"/>
  <c r="P41" i="37"/>
  <c r="P24" i="21" s="1"/>
  <c r="O41" i="37"/>
  <c r="O24" i="21" s="1"/>
  <c r="N41" i="37"/>
  <c r="N24" i="21" s="1"/>
  <c r="M41" i="37"/>
  <c r="M24" i="21" s="1"/>
  <c r="L41" i="37"/>
  <c r="L24" i="21" s="1"/>
  <c r="K41" i="37"/>
  <c r="K24" i="21" s="1"/>
  <c r="J41" i="37"/>
  <c r="J24" i="21" s="1"/>
  <c r="I41" i="37"/>
  <c r="I24" i="21" s="1"/>
  <c r="H41" i="37"/>
  <c r="H24" i="21" s="1"/>
  <c r="G41" i="37"/>
  <c r="G24" i="21" s="1"/>
  <c r="F41" i="37"/>
  <c r="F24" i="21" s="1"/>
  <c r="E41" i="37"/>
  <c r="E24" i="21" s="1"/>
  <c r="D41" i="37"/>
  <c r="D24" i="21" s="1"/>
  <c r="C41" i="37"/>
  <c r="Q24" i="37"/>
  <c r="Q8" i="21" s="1"/>
  <c r="P24" i="37"/>
  <c r="P8" i="21" s="1"/>
  <c r="O24" i="37"/>
  <c r="O8" i="21" s="1"/>
  <c r="N24" i="37"/>
  <c r="N8" i="21" s="1"/>
  <c r="M24" i="37"/>
  <c r="M8" i="21" s="1"/>
  <c r="L24" i="37"/>
  <c r="L8" i="21" s="1"/>
  <c r="K24" i="37"/>
  <c r="K8" i="21" s="1"/>
  <c r="J24" i="37"/>
  <c r="J8" i="21" s="1"/>
  <c r="I24" i="37"/>
  <c r="I8" i="21" s="1"/>
  <c r="H24" i="37"/>
  <c r="H8" i="21" s="1"/>
  <c r="G24" i="37"/>
  <c r="G8" i="21" s="1"/>
  <c r="F24" i="37"/>
  <c r="F8" i="21" s="1"/>
  <c r="E24" i="37"/>
  <c r="E8" i="21" s="1"/>
  <c r="D24" i="37"/>
  <c r="D8" i="21" s="1"/>
  <c r="C24" i="37"/>
  <c r="F24" i="35"/>
  <c r="F6" i="21" s="1"/>
  <c r="G24" i="35"/>
  <c r="G6" i="21" s="1"/>
  <c r="H24" i="35"/>
  <c r="H6" i="21" s="1"/>
  <c r="I24" i="35"/>
  <c r="I6" i="21" s="1"/>
  <c r="J24" i="35"/>
  <c r="J6" i="21" s="1"/>
  <c r="K24" i="35"/>
  <c r="K6" i="21" s="1"/>
  <c r="L24" i="35"/>
  <c r="L6" i="21" s="1"/>
  <c r="M24" i="35"/>
  <c r="M6" i="21" s="1"/>
  <c r="N24" i="35"/>
  <c r="N6" i="21" s="1"/>
  <c r="O24" i="35"/>
  <c r="O6" i="21" s="1"/>
  <c r="P24" i="35"/>
  <c r="P6" i="21" s="1"/>
  <c r="Q24" i="35"/>
  <c r="Q6" i="21" s="1"/>
  <c r="E24" i="35"/>
  <c r="E6" i="21" s="1"/>
  <c r="C24" i="35"/>
  <c r="C6" i="21" s="1"/>
  <c r="F24" i="34"/>
  <c r="F5" i="21" s="1"/>
  <c r="G24" i="34"/>
  <c r="G5" i="21" s="1"/>
  <c r="H24" i="34"/>
  <c r="H5" i="21" s="1"/>
  <c r="I24" i="34"/>
  <c r="I5" i="21" s="1"/>
  <c r="J24" i="34"/>
  <c r="J5" i="21" s="1"/>
  <c r="K24" i="34"/>
  <c r="K5" i="21" s="1"/>
  <c r="L24" i="34"/>
  <c r="L5" i="21" s="1"/>
  <c r="M24" i="34"/>
  <c r="M5" i="21" s="1"/>
  <c r="N24" i="34"/>
  <c r="N5" i="21" s="1"/>
  <c r="O24" i="34"/>
  <c r="O5" i="21" s="1"/>
  <c r="P24" i="34"/>
  <c r="P5" i="21" s="1"/>
  <c r="Q24" i="34"/>
  <c r="Q5" i="21" s="1"/>
  <c r="E24" i="34"/>
  <c r="E5" i="21" s="1"/>
  <c r="C24" i="34"/>
  <c r="C5" i="21" s="1"/>
  <c r="F58" i="36"/>
  <c r="F54" i="36"/>
  <c r="F50" i="36"/>
  <c r="W41" i="36"/>
  <c r="W23" i="21" s="1"/>
  <c r="V41" i="36"/>
  <c r="V23" i="21" s="1"/>
  <c r="U41" i="36"/>
  <c r="U23" i="21" s="1"/>
  <c r="T41" i="36"/>
  <c r="T23" i="21" s="1"/>
  <c r="S41" i="36"/>
  <c r="S23" i="21" s="1"/>
  <c r="R41" i="36"/>
  <c r="R23" i="21" s="1"/>
  <c r="Q41" i="36"/>
  <c r="Q23" i="21" s="1"/>
  <c r="P41" i="36"/>
  <c r="P23" i="21" s="1"/>
  <c r="O41" i="36"/>
  <c r="O23" i="21" s="1"/>
  <c r="N41" i="36"/>
  <c r="N23" i="21" s="1"/>
  <c r="M41" i="36"/>
  <c r="M23" i="21" s="1"/>
  <c r="L41" i="36"/>
  <c r="L23" i="21" s="1"/>
  <c r="K41" i="36"/>
  <c r="K23" i="21" s="1"/>
  <c r="J41" i="36"/>
  <c r="J23" i="21" s="1"/>
  <c r="I41" i="36"/>
  <c r="I23" i="21" s="1"/>
  <c r="H41" i="36"/>
  <c r="H23" i="21" s="1"/>
  <c r="G41" i="36"/>
  <c r="G23" i="21" s="1"/>
  <c r="F41" i="36"/>
  <c r="F23" i="21" s="1"/>
  <c r="E41" i="36"/>
  <c r="E23" i="21" s="1"/>
  <c r="D41" i="36"/>
  <c r="D23" i="21" s="1"/>
  <c r="C41" i="36"/>
  <c r="Q24" i="36"/>
  <c r="Q7" i="21" s="1"/>
  <c r="P24" i="36"/>
  <c r="P7" i="21" s="1"/>
  <c r="O24" i="36"/>
  <c r="O7" i="21" s="1"/>
  <c r="N24" i="36"/>
  <c r="N7" i="21" s="1"/>
  <c r="M24" i="36"/>
  <c r="M7" i="21" s="1"/>
  <c r="L24" i="36"/>
  <c r="L7" i="21" s="1"/>
  <c r="K24" i="36"/>
  <c r="K7" i="21" s="1"/>
  <c r="J24" i="36"/>
  <c r="J7" i="21" s="1"/>
  <c r="I24" i="36"/>
  <c r="I7" i="21" s="1"/>
  <c r="H24" i="36"/>
  <c r="H7" i="21" s="1"/>
  <c r="G24" i="36"/>
  <c r="G7" i="21" s="1"/>
  <c r="F24" i="36"/>
  <c r="F7" i="21" s="1"/>
  <c r="E24" i="36"/>
  <c r="C24" i="36"/>
  <c r="F58" i="35"/>
  <c r="F54" i="35"/>
  <c r="F50" i="35"/>
  <c r="W41" i="35"/>
  <c r="W22" i="21" s="1"/>
  <c r="V41" i="35"/>
  <c r="V22" i="21" s="1"/>
  <c r="U41" i="35"/>
  <c r="U22" i="21" s="1"/>
  <c r="T41" i="35"/>
  <c r="T22" i="21" s="1"/>
  <c r="S41" i="35"/>
  <c r="S22" i="21" s="1"/>
  <c r="R41" i="35"/>
  <c r="R22" i="21" s="1"/>
  <c r="Q41" i="35"/>
  <c r="Q22" i="21" s="1"/>
  <c r="P41" i="35"/>
  <c r="P22" i="21" s="1"/>
  <c r="O41" i="35"/>
  <c r="O22" i="21" s="1"/>
  <c r="N41" i="35"/>
  <c r="N22" i="21" s="1"/>
  <c r="M41" i="35"/>
  <c r="M22" i="21" s="1"/>
  <c r="L41" i="35"/>
  <c r="L22" i="21" s="1"/>
  <c r="K41" i="35"/>
  <c r="K22" i="21" s="1"/>
  <c r="J41" i="35"/>
  <c r="J22" i="21" s="1"/>
  <c r="I41" i="35"/>
  <c r="I22" i="21" s="1"/>
  <c r="H41" i="35"/>
  <c r="H22" i="21" s="1"/>
  <c r="G41" i="35"/>
  <c r="G22" i="21" s="1"/>
  <c r="F41" i="35"/>
  <c r="F22" i="21" s="1"/>
  <c r="E41" i="35"/>
  <c r="E22" i="21" s="1"/>
  <c r="D41" i="35"/>
  <c r="D22" i="21" s="1"/>
  <c r="C41" i="35"/>
  <c r="D24" i="35"/>
  <c r="D6" i="21" s="1"/>
  <c r="D45" i="35"/>
  <c r="F58" i="34"/>
  <c r="F54" i="34"/>
  <c r="F50" i="34"/>
  <c r="W41" i="34"/>
  <c r="W21" i="21" s="1"/>
  <c r="V41" i="34"/>
  <c r="V21" i="21" s="1"/>
  <c r="U41" i="34"/>
  <c r="U21" i="21" s="1"/>
  <c r="T41" i="34"/>
  <c r="T21" i="21" s="1"/>
  <c r="S41" i="34"/>
  <c r="S21" i="21" s="1"/>
  <c r="R41" i="34"/>
  <c r="R21" i="21" s="1"/>
  <c r="Q41" i="34"/>
  <c r="Q21" i="21" s="1"/>
  <c r="P41" i="34"/>
  <c r="P21" i="21" s="1"/>
  <c r="O41" i="34"/>
  <c r="O21" i="21" s="1"/>
  <c r="N41" i="34"/>
  <c r="N21" i="21" s="1"/>
  <c r="M41" i="34"/>
  <c r="M21" i="21" s="1"/>
  <c r="L41" i="34"/>
  <c r="L21" i="21" s="1"/>
  <c r="K41" i="34"/>
  <c r="K21" i="21" s="1"/>
  <c r="J41" i="34"/>
  <c r="J21" i="21" s="1"/>
  <c r="I41" i="34"/>
  <c r="I21" i="21" s="1"/>
  <c r="H41" i="34"/>
  <c r="H21" i="21" s="1"/>
  <c r="G41" i="34"/>
  <c r="G21" i="21" s="1"/>
  <c r="F41" i="34"/>
  <c r="F21" i="21" s="1"/>
  <c r="E41" i="34"/>
  <c r="E21" i="21" s="1"/>
  <c r="D41" i="34"/>
  <c r="D21" i="21" s="1"/>
  <c r="C41" i="34"/>
  <c r="D24" i="34"/>
  <c r="D5" i="21" s="1"/>
  <c r="D45" i="34"/>
  <c r="F46" i="34" s="1"/>
  <c r="F47" i="34" s="1"/>
  <c r="F52" i="34" s="1"/>
  <c r="F56" i="34" s="1"/>
  <c r="F60" i="34" s="1"/>
  <c r="F65" i="34" s="1"/>
  <c r="F58" i="33"/>
  <c r="F54" i="33"/>
  <c r="F50" i="33"/>
  <c r="W41" i="33"/>
  <c r="W20" i="21" s="1"/>
  <c r="V41" i="33"/>
  <c r="V20" i="21" s="1"/>
  <c r="U41" i="33"/>
  <c r="U20" i="21" s="1"/>
  <c r="T41" i="33"/>
  <c r="T20" i="21" s="1"/>
  <c r="S41" i="33"/>
  <c r="S20" i="21" s="1"/>
  <c r="R41" i="33"/>
  <c r="R20" i="21" s="1"/>
  <c r="Q41" i="33"/>
  <c r="Q20" i="21" s="1"/>
  <c r="P41" i="33"/>
  <c r="P20" i="21" s="1"/>
  <c r="O41" i="33"/>
  <c r="O20" i="21" s="1"/>
  <c r="N41" i="33"/>
  <c r="N20" i="21" s="1"/>
  <c r="M41" i="33"/>
  <c r="M20" i="21" s="1"/>
  <c r="L41" i="33"/>
  <c r="L20" i="21" s="1"/>
  <c r="K41" i="33"/>
  <c r="K20" i="21" s="1"/>
  <c r="J41" i="33"/>
  <c r="J20" i="21" s="1"/>
  <c r="I41" i="33"/>
  <c r="I20" i="21" s="1"/>
  <c r="H41" i="33"/>
  <c r="H20" i="21" s="1"/>
  <c r="G41" i="33"/>
  <c r="G20" i="21" s="1"/>
  <c r="F41" i="33"/>
  <c r="F20" i="21" s="1"/>
  <c r="E41" i="33"/>
  <c r="C41" i="33"/>
  <c r="Q24" i="33"/>
  <c r="Q4" i="21" s="1"/>
  <c r="P24" i="33"/>
  <c r="P4" i="21" s="1"/>
  <c r="O24" i="33"/>
  <c r="O4" i="21" s="1"/>
  <c r="N24" i="33"/>
  <c r="N4" i="21" s="1"/>
  <c r="M24" i="33"/>
  <c r="M4" i="21" s="1"/>
  <c r="L24" i="33"/>
  <c r="L4" i="21" s="1"/>
  <c r="K24" i="33"/>
  <c r="K4" i="21" s="1"/>
  <c r="J24" i="33"/>
  <c r="J4" i="21" s="1"/>
  <c r="I24" i="33"/>
  <c r="I4" i="21" s="1"/>
  <c r="H24" i="33"/>
  <c r="H4" i="21" s="1"/>
  <c r="G24" i="33"/>
  <c r="G4" i="21" s="1"/>
  <c r="F24" i="33"/>
  <c r="F4" i="21" s="1"/>
  <c r="E24" i="33"/>
  <c r="E4" i="21" s="1"/>
  <c r="D24" i="33"/>
  <c r="D4" i="21" s="1"/>
  <c r="C24" i="33"/>
  <c r="F58" i="32"/>
  <c r="F54" i="32"/>
  <c r="F50" i="32"/>
  <c r="W41" i="32"/>
  <c r="W19" i="21" s="1"/>
  <c r="W31" i="21" s="1"/>
  <c r="V41" i="32"/>
  <c r="V19" i="21" s="1"/>
  <c r="V31" i="21" s="1"/>
  <c r="U41" i="32"/>
  <c r="U19" i="21" s="1"/>
  <c r="T41" i="32"/>
  <c r="T19" i="21" s="1"/>
  <c r="S41" i="32"/>
  <c r="S19" i="21" s="1"/>
  <c r="R41" i="32"/>
  <c r="R19" i="21" s="1"/>
  <c r="Q41" i="32"/>
  <c r="Q19" i="21" s="1"/>
  <c r="P41" i="32"/>
  <c r="P19" i="21" s="1"/>
  <c r="O41" i="32"/>
  <c r="O19" i="21" s="1"/>
  <c r="N41" i="32"/>
  <c r="N19" i="21" s="1"/>
  <c r="M41" i="32"/>
  <c r="M19" i="21" s="1"/>
  <c r="L41" i="32"/>
  <c r="L19" i="21" s="1"/>
  <c r="K41" i="32"/>
  <c r="K19" i="21" s="1"/>
  <c r="J41" i="32"/>
  <c r="J19" i="21" s="1"/>
  <c r="I41" i="32"/>
  <c r="I19" i="21" s="1"/>
  <c r="H41" i="32"/>
  <c r="H19" i="21" s="1"/>
  <c r="G41" i="32"/>
  <c r="G19" i="21" s="1"/>
  <c r="F41" i="32"/>
  <c r="F19" i="21" s="1"/>
  <c r="E41" i="32"/>
  <c r="C41" i="32"/>
  <c r="Q24" i="32"/>
  <c r="Q3" i="21" s="1"/>
  <c r="Q15" i="21" s="1"/>
  <c r="P24" i="32"/>
  <c r="P3" i="21" s="1"/>
  <c r="P15" i="21" s="1"/>
  <c r="O24" i="32"/>
  <c r="O3" i="21" s="1"/>
  <c r="O15" i="21" s="1"/>
  <c r="N24" i="32"/>
  <c r="N3" i="21" s="1"/>
  <c r="N15" i="21" s="1"/>
  <c r="M24" i="32"/>
  <c r="M3" i="21" s="1"/>
  <c r="M15" i="21" s="1"/>
  <c r="L24" i="32"/>
  <c r="L3" i="21" s="1"/>
  <c r="L15" i="21" s="1"/>
  <c r="K24" i="32"/>
  <c r="K3" i="21" s="1"/>
  <c r="J24" i="32"/>
  <c r="J3" i="21" s="1"/>
  <c r="J15" i="21" s="1"/>
  <c r="I24" i="32"/>
  <c r="I3" i="21" s="1"/>
  <c r="I15" i="21" s="1"/>
  <c r="H24" i="32"/>
  <c r="H3" i="21" s="1"/>
  <c r="H15" i="21" s="1"/>
  <c r="G24" i="32"/>
  <c r="G3" i="21" s="1"/>
  <c r="G15" i="21" s="1"/>
  <c r="F24" i="32"/>
  <c r="F3" i="21" s="1"/>
  <c r="F15" i="21" s="1"/>
  <c r="E24" i="32"/>
  <c r="E3" i="21" s="1"/>
  <c r="E15" i="21" s="1"/>
  <c r="D24" i="32"/>
  <c r="D3" i="21" s="1"/>
  <c r="C24" i="32"/>
  <c r="D223" i="1"/>
  <c r="E223" i="1"/>
  <c r="C223" i="1"/>
  <c r="D100" i="2"/>
  <c r="E100" i="2"/>
  <c r="F100" i="2"/>
  <c r="G100" i="2"/>
  <c r="F10" i="3" s="1"/>
  <c r="H100" i="2"/>
  <c r="I100" i="2"/>
  <c r="J100" i="2"/>
  <c r="F12" i="3" s="1"/>
  <c r="C18" i="7" s="1"/>
  <c r="E18" i="7" s="1"/>
  <c r="K100" i="2"/>
  <c r="L100" i="2"/>
  <c r="F14" i="3" s="1"/>
  <c r="C16" i="7" s="1"/>
  <c r="E16" i="7" s="1"/>
  <c r="M100" i="2"/>
  <c r="F15" i="3" s="1"/>
  <c r="C17" i="7" s="1"/>
  <c r="E17" i="7" s="1"/>
  <c r="N100" i="2"/>
  <c r="F16" i="3" s="1"/>
  <c r="C14" i="7" s="1"/>
  <c r="E14" i="7" s="1"/>
  <c r="O100" i="2"/>
  <c r="F17" i="3" s="1"/>
  <c r="C13" i="7" s="1"/>
  <c r="E13" i="7" s="1"/>
  <c r="P100" i="2"/>
  <c r="Q100" i="2"/>
  <c r="R100" i="2"/>
  <c r="S100" i="2"/>
  <c r="T100" i="2"/>
  <c r="U100" i="2"/>
  <c r="F18" i="3" s="1"/>
  <c r="C20" i="7" s="1"/>
  <c r="E20" i="7" s="1"/>
  <c r="V100" i="2"/>
  <c r="W100" i="2"/>
  <c r="D2" i="2"/>
  <c r="E2" i="2"/>
  <c r="F2" i="2"/>
  <c r="G2" i="2"/>
  <c r="H2" i="2"/>
  <c r="I2" i="2"/>
  <c r="F11" i="3" s="1"/>
  <c r="C15" i="7" s="1"/>
  <c r="E15" i="7" s="1"/>
  <c r="J2" i="2"/>
  <c r="K2" i="2"/>
  <c r="F13" i="3" s="1"/>
  <c r="C19" i="7" s="1"/>
  <c r="E19" i="7" s="1"/>
  <c r="L2" i="2"/>
  <c r="M2" i="2"/>
  <c r="N2" i="2"/>
  <c r="O2" i="2"/>
  <c r="P2" i="2"/>
  <c r="Q2" i="2"/>
  <c r="R2" i="2"/>
  <c r="S2" i="2"/>
  <c r="T2" i="2"/>
  <c r="U2" i="2"/>
  <c r="V2" i="2"/>
  <c r="W2" i="2"/>
  <c r="C2" i="2"/>
  <c r="E2" i="1"/>
  <c r="F2" i="1"/>
  <c r="G2" i="1"/>
  <c r="F2" i="3" s="1"/>
  <c r="H2" i="1"/>
  <c r="I2" i="1"/>
  <c r="J2" i="1"/>
  <c r="F3" i="3" s="1"/>
  <c r="C6" i="7" s="1"/>
  <c r="E6" i="7" s="1"/>
  <c r="K2" i="1"/>
  <c r="F4" i="3" s="1"/>
  <c r="C7" i="7" s="1"/>
  <c r="E7" i="7" s="1"/>
  <c r="L2" i="1"/>
  <c r="M2" i="1"/>
  <c r="N2" i="1"/>
  <c r="O2" i="1"/>
  <c r="P2" i="1"/>
  <c r="C2" i="1"/>
  <c r="C2" i="5"/>
  <c r="A5" i="8" s="1"/>
  <c r="B3" i="5"/>
  <c r="B4" i="5"/>
  <c r="C7" i="5"/>
  <c r="C100" i="2"/>
  <c r="C4" i="5"/>
  <c r="D9" i="7"/>
  <c r="D24" i="7" s="1"/>
  <c r="J14" i="21" l="1"/>
  <c r="D24" i="43"/>
  <c r="D14" i="21" s="1"/>
  <c r="D46" i="42"/>
  <c r="C29" i="21"/>
  <c r="D41" i="41"/>
  <c r="D28" i="21" s="1"/>
  <c r="E28" i="21"/>
  <c r="D46" i="41"/>
  <c r="C28" i="21"/>
  <c r="U12" i="21" s="1"/>
  <c r="D46" i="40"/>
  <c r="C27" i="21"/>
  <c r="U11" i="21" s="1"/>
  <c r="D46" i="39"/>
  <c r="C26" i="21"/>
  <c r="U10" i="21" s="1"/>
  <c r="D46" i="38"/>
  <c r="C25" i="21"/>
  <c r="E9" i="21"/>
  <c r="D24" i="38"/>
  <c r="D9" i="21" s="1"/>
  <c r="D46" i="37"/>
  <c r="C24" i="21"/>
  <c r="D46" i="36"/>
  <c r="C23" i="21"/>
  <c r="E7" i="21"/>
  <c r="D24" i="36"/>
  <c r="D7" i="21" s="1"/>
  <c r="D46" i="35"/>
  <c r="F46" i="35" s="1"/>
  <c r="F47" i="35" s="1"/>
  <c r="F52" i="35" s="1"/>
  <c r="F56" i="35" s="1"/>
  <c r="F60" i="35" s="1"/>
  <c r="F65" i="35" s="1"/>
  <c r="C22" i="21"/>
  <c r="U6" i="21" s="1"/>
  <c r="D46" i="34"/>
  <c r="C21" i="21"/>
  <c r="U5" i="21" s="1"/>
  <c r="E20" i="21"/>
  <c r="D41" i="33"/>
  <c r="D20" i="21" s="1"/>
  <c r="D46" i="33"/>
  <c r="C20" i="21"/>
  <c r="D41" i="32"/>
  <c r="D19" i="21" s="1"/>
  <c r="E19" i="21"/>
  <c r="D46" i="32"/>
  <c r="C19" i="21"/>
  <c r="D45" i="32"/>
  <c r="F46" i="32" s="1"/>
  <c r="F47" i="32" s="1"/>
  <c r="F52" i="32" s="1"/>
  <c r="F56" i="32" s="1"/>
  <c r="F60" i="32" s="1"/>
  <c r="F65" i="32" s="1"/>
  <c r="C3" i="21"/>
  <c r="U3" i="21" s="1"/>
  <c r="F20" i="3"/>
  <c r="F27" i="3" s="1"/>
  <c r="C12" i="7"/>
  <c r="F6" i="3"/>
  <c r="C5" i="7"/>
  <c r="C3" i="5"/>
  <c r="B5" i="5"/>
  <c r="C5" i="5" s="1"/>
  <c r="C6" i="5"/>
  <c r="S31" i="21"/>
  <c r="R31" i="21"/>
  <c r="N31" i="21"/>
  <c r="K31" i="21"/>
  <c r="H31" i="21"/>
  <c r="U31" i="21"/>
  <c r="P31" i="21"/>
  <c r="M31" i="21"/>
  <c r="J31" i="21"/>
  <c r="G31" i="21"/>
  <c r="T31" i="21"/>
  <c r="Q31" i="21"/>
  <c r="O31" i="21"/>
  <c r="L31" i="21"/>
  <c r="I31" i="21"/>
  <c r="F31" i="21"/>
  <c r="D45" i="43"/>
  <c r="F46" i="43" s="1"/>
  <c r="F47" i="43" s="1"/>
  <c r="F52" i="43" s="1"/>
  <c r="F56" i="43" s="1"/>
  <c r="F60" i="43" s="1"/>
  <c r="F65" i="43" s="1"/>
  <c r="C14" i="21"/>
  <c r="U14" i="21" s="1"/>
  <c r="D45" i="42"/>
  <c r="F46" i="42" s="1"/>
  <c r="F47" i="42" s="1"/>
  <c r="F52" i="42" s="1"/>
  <c r="F56" i="42" s="1"/>
  <c r="F60" i="42" s="1"/>
  <c r="F65" i="42" s="1"/>
  <c r="C13" i="21"/>
  <c r="D45" i="38"/>
  <c r="F46" i="38" s="1"/>
  <c r="F47" i="38" s="1"/>
  <c r="F52" i="38" s="1"/>
  <c r="F56" i="38" s="1"/>
  <c r="F60" i="38" s="1"/>
  <c r="F65" i="38" s="1"/>
  <c r="C9" i="21"/>
  <c r="U9" i="21" s="1"/>
  <c r="D45" i="37"/>
  <c r="F46" i="37" s="1"/>
  <c r="F47" i="37" s="1"/>
  <c r="F52" i="37" s="1"/>
  <c r="F56" i="37" s="1"/>
  <c r="F60" i="37" s="1"/>
  <c r="F65" i="37" s="1"/>
  <c r="C8" i="21"/>
  <c r="U8" i="21" s="1"/>
  <c r="D45" i="36"/>
  <c r="F46" i="36" s="1"/>
  <c r="F47" i="36" s="1"/>
  <c r="F52" i="36" s="1"/>
  <c r="F56" i="36" s="1"/>
  <c r="F60" i="36" s="1"/>
  <c r="F65" i="36" s="1"/>
  <c r="C7" i="21"/>
  <c r="U7" i="21" s="1"/>
  <c r="D45" i="33"/>
  <c r="F46" i="33" s="1"/>
  <c r="F47" i="33" s="1"/>
  <c r="F52" i="33" s="1"/>
  <c r="F56" i="33" s="1"/>
  <c r="F60" i="33" s="1"/>
  <c r="F65" i="33" s="1"/>
  <c r="C4" i="21"/>
  <c r="K15" i="21"/>
  <c r="E12" i="7" l="1"/>
  <c r="E22" i="7" s="1"/>
  <c r="C22" i="7"/>
  <c r="F22" i="3"/>
  <c r="C6" i="8" s="1"/>
  <c r="F26" i="3"/>
  <c r="F29" i="3" s="1"/>
  <c r="E10" i="8" s="1"/>
  <c r="E12" i="8" s="1"/>
  <c r="C9" i="7"/>
  <c r="E5" i="7"/>
  <c r="E9" i="7" s="1"/>
  <c r="E31" i="21"/>
  <c r="C31" i="21"/>
  <c r="U13" i="21"/>
  <c r="U4" i="21"/>
  <c r="C15" i="21"/>
  <c r="U2" i="21"/>
  <c r="D45" i="40"/>
  <c r="F46" i="40" s="1"/>
  <c r="F47" i="40" s="1"/>
  <c r="F52" i="40" s="1"/>
  <c r="F56" i="40" s="1"/>
  <c r="F60" i="40" s="1"/>
  <c r="F65" i="40" s="1"/>
  <c r="D41" i="43"/>
  <c r="D30" i="21" s="1"/>
  <c r="E6" i="8" l="1"/>
  <c r="E7" i="8" s="1"/>
  <c r="C7" i="8"/>
  <c r="C24" i="7"/>
  <c r="E24" i="7"/>
</calcChain>
</file>

<file path=xl/sharedStrings.xml><?xml version="1.0" encoding="utf-8"?>
<sst xmlns="http://schemas.openxmlformats.org/spreadsheetml/2006/main" count="2314" uniqueCount="669">
  <si>
    <t xml:space="preserve">Draft Accounts Summary </t>
  </si>
  <si>
    <t>Charitable Purposes Income</t>
  </si>
  <si>
    <t>Amount</t>
  </si>
  <si>
    <t>1 April 2025 – 31 March 2026</t>
  </si>
  <si>
    <t>Total</t>
  </si>
  <si>
    <t>Charitable Purposes Expenditure</t>
  </si>
  <si>
    <t>Independent Examiner's Fee</t>
  </si>
  <si>
    <t>as at 1 April 2026</t>
  </si>
  <si>
    <t>Balance</t>
  </si>
  <si>
    <t>Charitable Purposes Funds</t>
  </si>
  <si>
    <t>as at 31 March 2025</t>
  </si>
  <si>
    <t>Total Income</t>
  </si>
  <si>
    <t>Total Expenditure</t>
  </si>
  <si>
    <t>Unrestricted Funds</t>
  </si>
  <si>
    <t>Date</t>
  </si>
  <si>
    <t>Details</t>
  </si>
  <si>
    <t>Ref. No</t>
  </si>
  <si>
    <t>Restricted Grants</t>
  </si>
  <si>
    <t>Restricted Donations</t>
  </si>
  <si>
    <t>Unrestricted Donations</t>
  </si>
  <si>
    <t>St Martin Donations</t>
  </si>
  <si>
    <t>Interest</t>
  </si>
  <si>
    <t>Hall Rents</t>
  </si>
  <si>
    <t>Office Rents</t>
  </si>
  <si>
    <t>VAT Refund</t>
  </si>
  <si>
    <t>Other CP Income</t>
  </si>
  <si>
    <t>Petty Cash</t>
  </si>
  <si>
    <t>Intergenerational Project</t>
  </si>
  <si>
    <t>Sharing Secrets</t>
  </si>
  <si>
    <t>Ladies Tea Party</t>
  </si>
  <si>
    <t>Notes</t>
  </si>
  <si>
    <t>Totals</t>
  </si>
  <si>
    <t>N/A</t>
  </si>
  <si>
    <r>
      <rPr>
        <sz val="12"/>
        <color rgb="FF000000"/>
        <rFont val="Calibri"/>
        <scheme val="minor"/>
      </rPr>
      <t xml:space="preserve">Colla Castellera d SMCRC </t>
    </r>
    <r>
      <rPr>
        <sz val="12"/>
        <color rgb="FF70AD47"/>
        <rFont val="Calibri"/>
        <scheme val="minor"/>
      </rPr>
      <t>2025272</t>
    </r>
  </si>
  <si>
    <t>SMCRC 2025272</t>
  </si>
  <si>
    <t>FEERIA USPEHA Planetarium Show</t>
  </si>
  <si>
    <t>SMCRC 2025263</t>
  </si>
  <si>
    <r>
      <rPr>
        <sz val="12"/>
        <color rgb="FF000000"/>
        <rFont val="Calibri"/>
        <scheme val="minor"/>
      </rPr>
      <t xml:space="preserve">ROBERTSON C &amp; G-RO </t>
    </r>
    <r>
      <rPr>
        <sz val="12"/>
        <color rgb="FF70AD47"/>
        <rFont val="Calibri"/>
        <scheme val="minor"/>
      </rPr>
      <t>2025264</t>
    </r>
  </si>
  <si>
    <t>SMCRC 2025264</t>
  </si>
  <si>
    <r>
      <rPr>
        <sz val="12"/>
        <color rgb="FF000000"/>
        <rFont val="Calibri"/>
        <scheme val="minor"/>
      </rPr>
      <t xml:space="preserve">DUNEDIN DANCERS SMCRC </t>
    </r>
    <r>
      <rPr>
        <sz val="12"/>
        <color rgb="FF70AD47"/>
        <rFont val="Calibri"/>
        <scheme val="minor"/>
      </rPr>
      <t>2025262</t>
    </r>
  </si>
  <si>
    <t>SMCRC 2025262</t>
  </si>
  <si>
    <t>GORGIE COLLECTIVE GORGIE COLLECTIVE</t>
  </si>
  <si>
    <t>DD</t>
  </si>
  <si>
    <r>
      <rPr>
        <sz val="12"/>
        <color rgb="FF000000"/>
        <rFont val="Calibri"/>
        <scheme val="minor"/>
      </rPr>
      <t xml:space="preserve">Safe and Sound SMCRC </t>
    </r>
    <r>
      <rPr>
        <sz val="12"/>
        <color rgb="FF70AD47"/>
        <rFont val="Calibri"/>
        <scheme val="minor"/>
      </rPr>
      <t>2025269</t>
    </r>
  </si>
  <si>
    <t>SMCRC 2025269</t>
  </si>
  <si>
    <r>
      <rPr>
        <sz val="12"/>
        <color rgb="FF000000"/>
        <rFont val="Calibri"/>
        <scheme val="minor"/>
      </rPr>
      <t xml:space="preserve">HOME-START EDINBUR </t>
    </r>
    <r>
      <rPr>
        <sz val="12"/>
        <color rgb="FF70AD47"/>
        <rFont val="Calibri"/>
        <scheme val="minor"/>
      </rPr>
      <t>2025265</t>
    </r>
  </si>
  <si>
    <t>SMCRC 2025265</t>
  </si>
  <si>
    <t>MS R C KILBEY</t>
  </si>
  <si>
    <t>SMCRC 2025270</t>
  </si>
  <si>
    <t>TCHAKMAKDJIAN A HALL PAYMENTS</t>
  </si>
  <si>
    <r>
      <rPr>
        <sz val="12"/>
        <color rgb="FF000000"/>
        <rFont val="Calibri"/>
        <scheme val="minor"/>
      </rPr>
      <t xml:space="preserve">HEALTH ALL ROUND INV </t>
    </r>
    <r>
      <rPr>
        <sz val="12"/>
        <color rgb="FF70AD47"/>
        <rFont val="Calibri"/>
        <scheme val="minor"/>
      </rPr>
      <t>2025278</t>
    </r>
  </si>
  <si>
    <t>SMCRC 2025278</t>
  </si>
  <si>
    <t>14/04/2025</t>
  </si>
  <si>
    <r>
      <rPr>
        <sz val="12"/>
        <color rgb="FF000000"/>
        <rFont val="Calibri"/>
        <scheme val="minor"/>
      </rPr>
      <t xml:space="preserve">CAPS INDEPENDENT A i-v </t>
    </r>
    <r>
      <rPr>
        <sz val="12"/>
        <color rgb="FF70AD47"/>
        <rFont val="Calibri"/>
        <scheme val="minor"/>
      </rPr>
      <t>2025271</t>
    </r>
  </si>
  <si>
    <t>SMCRC 2025271</t>
  </si>
  <si>
    <r>
      <rPr>
        <sz val="12"/>
        <color rgb="FF000000"/>
        <rFont val="Calibri"/>
        <scheme val="minor"/>
      </rPr>
      <t xml:space="preserve">EDINBURGH YOUTH TH </t>
    </r>
    <r>
      <rPr>
        <sz val="12"/>
        <color rgb="FF70AD47"/>
        <rFont val="Calibri"/>
        <scheme val="minor"/>
      </rPr>
      <t>2025268</t>
    </r>
  </si>
  <si>
    <t>SMCRC 2025268</t>
  </si>
  <si>
    <t>15/04/2025</t>
  </si>
  <si>
    <t>SPOKES 6530670F SPOKES LOTHIAN COU</t>
  </si>
  <si>
    <t>16/04/2025</t>
  </si>
  <si>
    <t>ALEXANDER MR ST MARTINS RENT</t>
  </si>
  <si>
    <t>22/04/2025</t>
  </si>
  <si>
    <t>GORGIE DALRY TOY L SMCRC</t>
  </si>
  <si>
    <t>28/04/2025</t>
  </si>
  <si>
    <r>
      <rPr>
        <sz val="12"/>
        <color rgb="FF000000"/>
        <rFont val="Calibri"/>
        <scheme val="minor"/>
      </rPr>
      <t xml:space="preserve">Alba Vinti Lopez SMCRC </t>
    </r>
    <r>
      <rPr>
        <sz val="12"/>
        <color rgb="FF70AD47"/>
        <rFont val="Calibri"/>
        <scheme val="minor"/>
      </rPr>
      <t>2025267</t>
    </r>
  </si>
  <si>
    <t>SMCRC 2025267</t>
  </si>
  <si>
    <t>BRYER KC K Bryer</t>
  </si>
  <si>
    <t>SMCRC 2025279</t>
  </si>
  <si>
    <t>Nourou Dareyni Sco HALL April</t>
  </si>
  <si>
    <t>SMCRC 2025286</t>
  </si>
  <si>
    <t>Gayle Strachan GSAC2503</t>
  </si>
  <si>
    <t>SMCRC 2025277</t>
  </si>
  <si>
    <r>
      <rPr>
        <sz val="12"/>
        <color rgb="FF000000"/>
        <rFont val="Calibri"/>
        <scheme val="minor"/>
      </rPr>
      <t xml:space="preserve">HEALTH ALL ROUND INV </t>
    </r>
    <r>
      <rPr>
        <sz val="12"/>
        <color rgb="FF70AD47"/>
        <rFont val="Calibri"/>
        <scheme val="minor"/>
      </rPr>
      <t>2025294</t>
    </r>
  </si>
  <si>
    <t>SMCRC 2025294</t>
  </si>
  <si>
    <r>
      <rPr>
        <sz val="12"/>
        <color rgb="FF000000"/>
        <rFont val="Calibri"/>
        <scheme val="minor"/>
      </rPr>
      <t xml:space="preserve">Colla Castellera d SMCRC </t>
    </r>
    <r>
      <rPr>
        <sz val="12"/>
        <color rgb="FF70AD47"/>
        <rFont val="Calibri"/>
        <scheme val="minor"/>
      </rPr>
      <t>2025288</t>
    </r>
  </si>
  <si>
    <t>SMCRC 2025288</t>
  </si>
  <si>
    <r>
      <rPr>
        <sz val="12"/>
        <color rgb="FF000000"/>
        <rFont val="Calibri"/>
        <scheme val="minor"/>
      </rPr>
      <t xml:space="preserve">ROBERTSON C &amp; G-RO </t>
    </r>
    <r>
      <rPr>
        <sz val="12"/>
        <color rgb="FF70AD47"/>
        <rFont val="Calibri"/>
        <scheme val="minor"/>
      </rPr>
      <t>2025280</t>
    </r>
  </si>
  <si>
    <t>SMCRC 2025280</t>
  </si>
  <si>
    <r>
      <rPr>
        <sz val="12"/>
        <color rgb="FF000000"/>
        <rFont val="Calibri"/>
        <scheme val="minor"/>
      </rPr>
      <t xml:space="preserve">HOME-START EDINBUR </t>
    </r>
    <r>
      <rPr>
        <sz val="12"/>
        <color rgb="FF70AD47"/>
        <rFont val="Calibri"/>
        <scheme val="minor"/>
      </rPr>
      <t>2025281</t>
    </r>
  </si>
  <si>
    <t>SMCRC 2025281</t>
  </si>
  <si>
    <r>
      <rPr>
        <sz val="12"/>
        <color rgb="FF000000"/>
        <rFont val="Calibri"/>
        <scheme val="minor"/>
      </rPr>
      <t xml:space="preserve">EDINBURGH YOUTH TH </t>
    </r>
    <r>
      <rPr>
        <sz val="12"/>
        <color rgb="FF70AD47"/>
        <rFont val="Calibri"/>
        <scheme val="minor"/>
      </rPr>
      <t>2025283</t>
    </r>
  </si>
  <si>
    <t>SMCRC 2025283</t>
  </si>
  <si>
    <r>
      <rPr>
        <sz val="12"/>
        <color rgb="FF000000"/>
        <rFont val="Calibri"/>
      </rPr>
      <t xml:space="preserve">CAPS INDEPENDENT A CAPS i-v </t>
    </r>
    <r>
      <rPr>
        <sz val="12"/>
        <color rgb="FF70AD47"/>
        <rFont val="Calibri"/>
      </rPr>
      <t>2025287</t>
    </r>
  </si>
  <si>
    <t>SMCRC 2025287</t>
  </si>
  <si>
    <r>
      <rPr>
        <sz val="12"/>
        <color rgb="FF000000"/>
        <rFont val="Calibri"/>
        <scheme val="minor"/>
      </rPr>
      <t xml:space="preserve">K Scott BELLD </t>
    </r>
    <r>
      <rPr>
        <sz val="12"/>
        <color rgb="FF70AD47"/>
        <rFont val="Calibri"/>
        <scheme val="minor"/>
      </rPr>
      <t>2025293</t>
    </r>
  </si>
  <si>
    <t>SMCRC 2025293</t>
  </si>
  <si>
    <t>15/5/2025</t>
  </si>
  <si>
    <t>16/5/2025</t>
  </si>
  <si>
    <t>20/05/2025</t>
  </si>
  <si>
    <t>SMCRC GORGIE DALRY TOY L</t>
  </si>
  <si>
    <t>26/05/2025</t>
  </si>
  <si>
    <t>Charms And Chants SMCRC 2025284</t>
  </si>
  <si>
    <t>SMCRC 2025284</t>
  </si>
  <si>
    <t>T Ramjee SMCRC 2025285</t>
  </si>
  <si>
    <t>SMCRC 2025285</t>
  </si>
  <si>
    <r>
      <rPr>
        <sz val="12"/>
        <color rgb="FF000000"/>
        <rFont val="Calibri"/>
        <scheme val="minor"/>
      </rPr>
      <t xml:space="preserve">Colla Castellera d SMCRC </t>
    </r>
    <r>
      <rPr>
        <sz val="12"/>
        <color rgb="FF70AD47"/>
        <rFont val="Calibri"/>
        <scheme val="minor"/>
      </rPr>
      <t>2025305</t>
    </r>
  </si>
  <si>
    <t>SMCRC 2025305</t>
  </si>
  <si>
    <r>
      <rPr>
        <sz val="12"/>
        <color rgb="FF000000"/>
        <rFont val="Calibri"/>
        <scheme val="minor"/>
      </rPr>
      <t xml:space="preserve">ROBERTSON C &amp; G-RO </t>
    </r>
    <r>
      <rPr>
        <sz val="12"/>
        <color rgb="FF70AD47"/>
        <rFont val="Calibri"/>
        <scheme val="minor"/>
      </rPr>
      <t>2025296</t>
    </r>
  </si>
  <si>
    <t>SMCRC 2025296</t>
  </si>
  <si>
    <t>Christiano Correa Celeiro de Bamba</t>
  </si>
  <si>
    <t>SMCRC 2025303</t>
  </si>
  <si>
    <r>
      <rPr>
        <sz val="12"/>
        <color rgb="FF000000"/>
        <rFont val="Calibri"/>
        <scheme val="minor"/>
      </rPr>
      <t xml:space="preserve">Charms And Chants SMCRC </t>
    </r>
    <r>
      <rPr>
        <sz val="12"/>
        <color rgb="FF70AD47"/>
        <rFont val="Calibri"/>
        <scheme val="minor"/>
      </rPr>
      <t>2025301</t>
    </r>
  </si>
  <si>
    <t>SMCRC 2025301</t>
  </si>
  <si>
    <r>
      <rPr>
        <sz val="12"/>
        <color rgb="FF000000"/>
        <rFont val="Calibri"/>
        <scheme val="minor"/>
      </rPr>
      <t xml:space="preserve">HEALTH ALL ROUND INV </t>
    </r>
    <r>
      <rPr>
        <sz val="12"/>
        <color rgb="FF70AD47"/>
        <rFont val="Calibri"/>
        <scheme val="minor"/>
      </rPr>
      <t>2025311</t>
    </r>
  </si>
  <si>
    <t>SMCRC 2025311</t>
  </si>
  <si>
    <t>SMCRC 2025308</t>
  </si>
  <si>
    <r>
      <rPr>
        <sz val="12"/>
        <color rgb="FF000000"/>
        <rFont val="Calibri"/>
        <scheme val="minor"/>
      </rPr>
      <t xml:space="preserve">Alba Vinti Lopez SMCRC </t>
    </r>
    <r>
      <rPr>
        <sz val="12"/>
        <color rgb="FF70AD47"/>
        <rFont val="Calibri"/>
        <scheme val="minor"/>
      </rPr>
      <t>2025299</t>
    </r>
  </si>
  <si>
    <t>SMCRC 2025299</t>
  </si>
  <si>
    <r>
      <rPr>
        <sz val="12"/>
        <color rgb="FF000000"/>
        <rFont val="Calibri"/>
        <scheme val="minor"/>
      </rPr>
      <t xml:space="preserve">HOME-START EDINBUR SMCRC </t>
    </r>
    <r>
      <rPr>
        <sz val="12"/>
        <color rgb="FF70AD47"/>
        <rFont val="Calibri"/>
        <scheme val="minor"/>
      </rPr>
      <t>2025297</t>
    </r>
  </si>
  <si>
    <t>SMCRC 2025297</t>
  </si>
  <si>
    <t>Nourou Dareyni Sco HALL May</t>
  </si>
  <si>
    <t xml:space="preserve">
SMCRC 2025302</t>
  </si>
  <si>
    <r>
      <rPr>
        <sz val="12"/>
        <color rgb="FF000000"/>
        <rFont val="Calibri"/>
        <scheme val="minor"/>
      </rPr>
      <t>K Scott BELLD</t>
    </r>
    <r>
      <rPr>
        <sz val="12"/>
        <color rgb="FF70AD47"/>
        <rFont val="Calibri"/>
        <scheme val="minor"/>
      </rPr>
      <t>2025310</t>
    </r>
  </si>
  <si>
    <t>SMCRC 2025310</t>
  </si>
  <si>
    <r>
      <rPr>
        <sz val="12"/>
        <color rgb="FF000000"/>
        <rFont val="Calibri"/>
        <scheme val="minor"/>
      </rPr>
      <t xml:space="preserve">CAPS INDEPENDENT A i-v </t>
    </r>
    <r>
      <rPr>
        <sz val="12"/>
        <color rgb="FF70AD47"/>
        <rFont val="Calibri"/>
        <scheme val="minor"/>
      </rPr>
      <t>2025304</t>
    </r>
  </si>
  <si>
    <t>SMCRC 2025304</t>
  </si>
  <si>
    <t>13/6/2025</t>
  </si>
  <si>
    <t>The Welcoming Asso 289-290-306-307</t>
  </si>
  <si>
    <t>SMCRC 2025289
SMCRC 2025290
SMCRC 2025306
SMCRC 2025307</t>
  </si>
  <si>
    <t>SMCRC 2025289 - 120
SMCRC 2025290 - 120
SMCRC 2025306 - 24
SMCRC 2025307 - 168</t>
  </si>
  <si>
    <r>
      <rPr>
        <sz val="12"/>
        <color rgb="FF000000"/>
        <rFont val="Calibri"/>
        <scheme val="minor"/>
      </rPr>
      <t xml:space="preserve">DINBURGH YOUTH TH </t>
    </r>
    <r>
      <rPr>
        <sz val="12"/>
        <color rgb="FF70AD47"/>
        <rFont val="Calibri"/>
        <scheme val="minor"/>
      </rPr>
      <t>2025300</t>
    </r>
  </si>
  <si>
    <t>SMCRC 2025300</t>
  </si>
  <si>
    <t>16/6/2025</t>
  </si>
  <si>
    <t>17/6/2025</t>
  </si>
  <si>
    <t>000000 CREDIT 4582400967880000</t>
  </si>
  <si>
    <t>20/6/2025</t>
  </si>
  <si>
    <t>24/6/2025</t>
  </si>
  <si>
    <t>MONTAGU EVANS OFFI SMCRC 2025295</t>
  </si>
  <si>
    <t>SMCRC 2025295</t>
  </si>
  <si>
    <t>Colla Castellera d SMCRC 2025323</t>
  </si>
  <si>
    <t>SMCRC 2025323</t>
  </si>
  <si>
    <t>ROBERTSON C &amp; G-RO 2025314</t>
  </si>
  <si>
    <t>SMCRC 2025314</t>
  </si>
  <si>
    <t>Capoeira Senzala A SMCRC 2025321</t>
  </si>
  <si>
    <t>SMCRC 2025321</t>
  </si>
  <si>
    <t>HEALTH ALL ROUND 2025328</t>
  </si>
  <si>
    <t>SMCRC 2025328</t>
  </si>
  <si>
    <t>HOME-START EDINBUR 2025315</t>
  </si>
  <si>
    <t>SMCRC 2025315</t>
  </si>
  <si>
    <t>K Scott BELLD 2025327</t>
  </si>
  <si>
    <t>SMCRC 2025327</t>
  </si>
  <si>
    <t>The Welcoming Asso inv 2025324</t>
  </si>
  <si>
    <t>SMCRC 2025324</t>
  </si>
  <si>
    <t>14/7/2025</t>
  </si>
  <si>
    <t>CAPS INDEPENDENT A i-v 2025322</t>
  </si>
  <si>
    <t>SMCRC 2025322</t>
  </si>
  <si>
    <t>EDINBURGH YOUTH TH 301 AND 318</t>
  </si>
  <si>
    <t>SMCRC 2025318
SMCRC 2025300
SMCRC 2025334</t>
  </si>
  <si>
    <t>SMCRC 2025318 - 165
SMCRC 2025300 - 206.25 - already paid
SMCRC 2025334 - 123.75</t>
  </si>
  <si>
    <t>15/7/2025</t>
  </si>
  <si>
    <t>16/7/2025</t>
  </si>
  <si>
    <t>Nourou Dareyni Sco HALL June</t>
  </si>
  <si>
    <t>SMCRC 2025320</t>
  </si>
  <si>
    <t>17/7/2025</t>
  </si>
  <si>
    <t>Praveen Mariappan LITHINS BDAY 04-07</t>
  </si>
  <si>
    <t>SMCRC 2025329</t>
  </si>
  <si>
    <t>21/7/2025</t>
  </si>
  <si>
    <t>28/7/2025</t>
  </si>
  <si>
    <t>Charms And Chants SMCRC 2025319</t>
  </si>
  <si>
    <t>SMCRC 2025319</t>
  </si>
  <si>
    <t>31/7/2025</t>
  </si>
  <si>
    <t>Gayle Strachan GSAC2505</t>
  </si>
  <si>
    <t>SMCRC 2023260</t>
  </si>
  <si>
    <t>SMCRC 2023260 - 180</t>
  </si>
  <si>
    <t>Gayle Strachan GSAC2502</t>
  </si>
  <si>
    <t>SMCRC 2025309</t>
  </si>
  <si>
    <t>Gayle Strachan GSAC0425</t>
  </si>
  <si>
    <t>SMCRC 2025292</t>
  </si>
  <si>
    <t>Gayle Strachan GSAC2506</t>
  </si>
  <si>
    <t>SMCRC 2025326</t>
  </si>
  <si>
    <t>K Scott BELLD 2025343</t>
  </si>
  <si>
    <t>SMCRC 2025343</t>
  </si>
  <si>
    <t>Capoeira Senzala A SMCRC 2025339</t>
  </si>
  <si>
    <t>SMCRC 2025339</t>
  </si>
  <si>
    <t>HEALTH ALL ROUND INV 2025344</t>
  </si>
  <si>
    <t>SMCRC 2025344</t>
  </si>
  <si>
    <t>ROBERTSON C &amp; G-RO 2025331 Cat Rob</t>
  </si>
  <si>
    <t>SMCRC 2025331</t>
  </si>
  <si>
    <t>CHRISTOPHER HARRIS CHASE</t>
  </si>
  <si>
    <t>SMCRC 2025336</t>
  </si>
  <si>
    <t>The Welcoming Asso SMCRC 2025342</t>
  </si>
  <si>
    <t>SMCRC 2025342</t>
  </si>
  <si>
    <t>HOME-START EDINBUR SMCRC 2025332</t>
  </si>
  <si>
    <t>SMCRC 2025332</t>
  </si>
  <si>
    <t>Colla Castellera d SMCRC 2025341</t>
  </si>
  <si>
    <t>SMCRC 2025341</t>
  </si>
  <si>
    <t>MONTAGU EVANS OFFI SMCRC 2025313</t>
  </si>
  <si>
    <t>SMCRC 2025313</t>
  </si>
  <si>
    <t>CAPS INDEPENDENT A i-v 2025330</t>
  </si>
  <si>
    <t>SMCRC 2025330</t>
  </si>
  <si>
    <t>Nourou Dareyni Sco HALL July</t>
  </si>
  <si>
    <t>SMCRC 2025338</t>
  </si>
  <si>
    <t>13/8/2025</t>
  </si>
  <si>
    <t>T Ramjee SMCRC 2025337</t>
  </si>
  <si>
    <t>SMCRC 2025337</t>
  </si>
  <si>
    <t>EDINBURGH YOUTH TH 302 + 334</t>
  </si>
  <si>
    <t>15/8/2025</t>
  </si>
  <si>
    <t>Safe and Sound SMCRC 2025335</t>
  </si>
  <si>
    <t>SMCRC 2025335</t>
  </si>
  <si>
    <t>18/8/2025</t>
  </si>
  <si>
    <t>20/8/2025</t>
  </si>
  <si>
    <t xml:space="preserve">Colla Castellera d SMCRC 2025354 </t>
  </si>
  <si>
    <t>SMCRC 2025354</t>
  </si>
  <si>
    <t xml:space="preserve">CF CREATIVE CONSUL SMCRC 2025349 </t>
  </si>
  <si>
    <t>SMCRC 2025349</t>
  </si>
  <si>
    <t xml:space="preserve">GORGIE COLLECTIVE   </t>
  </si>
  <si>
    <t xml:space="preserve">HOME-START EDINBUR SMCRC 2025347  </t>
  </si>
  <si>
    <t>SMCRC 2025347</t>
  </si>
  <si>
    <t xml:space="preserve">TCHAKMAKDJIAN A HALL PAYMENTS     </t>
  </si>
  <si>
    <t>SMCRC 2025356</t>
  </si>
  <si>
    <t xml:space="preserve">ROBERTSON C &amp; G/RO 2025346 </t>
  </si>
  <si>
    <t>SMCRC 2025346</t>
  </si>
  <si>
    <t xml:space="preserve">Spokes-The Lothian SPOKES KEYS  </t>
  </si>
  <si>
    <t xml:space="preserve">K Scott BELLD2025358  </t>
  </si>
  <si>
    <t>SMCRC 2025358</t>
  </si>
  <si>
    <t xml:space="preserve">Capoeira Senzala A SMCRC 2025353 </t>
  </si>
  <si>
    <t>SMCRC 2025353</t>
  </si>
  <si>
    <t xml:space="preserve">HEALTH ALL ROUND ROOM HIRE </t>
  </si>
  <si>
    <t>SMCRC 2025359</t>
  </si>
  <si>
    <t xml:space="preserve">The Welcoming Asso inv 2025355 </t>
  </si>
  <si>
    <t>SMCRC 2025355</t>
  </si>
  <si>
    <t xml:space="preserve">EDINBURGH YOUTH TH 2025303    </t>
  </si>
  <si>
    <t>SMCRC 2025350</t>
  </si>
  <si>
    <t>15/9/2025</t>
  </si>
  <si>
    <t xml:space="preserve">SPOKES 6530670F SPOKES LOTHIAN COU  </t>
  </si>
  <si>
    <t xml:space="preserve">Nourou Dareyni Sco HALL August </t>
  </si>
  <si>
    <t>SMCRC 2025352</t>
  </si>
  <si>
    <t xml:space="preserve">CAF2509102462CF 2509102462CF  </t>
  </si>
  <si>
    <t>16/9/2025</t>
  </si>
  <si>
    <t>Gayle Strachan SMCRC 2025357</t>
  </si>
  <si>
    <t>SMCRC 2025357</t>
  </si>
  <si>
    <t>17/9/2025</t>
  </si>
  <si>
    <t>Safe and Sound SMCRC 2025351</t>
  </si>
  <si>
    <t>SMCRC 2025351</t>
  </si>
  <si>
    <t>22/9/2025</t>
  </si>
  <si>
    <t>Colla Castellera d SMCRC 2025368</t>
  </si>
  <si>
    <t>SMCRC 2025368</t>
  </si>
  <si>
    <t>ROBERTSON C &amp; G/RO 2025363</t>
  </si>
  <si>
    <t>SMCRC 2025363</t>
  </si>
  <si>
    <t>Nourou Dareyni Sco HALL September</t>
  </si>
  <si>
    <t>SMCRC 2025367</t>
  </si>
  <si>
    <t>K Scott BELLD2025372</t>
  </si>
  <si>
    <t>SMCRC 2025372</t>
  </si>
  <si>
    <t xml:space="preserve">EDINBURGH COMMUNIT SMCRC 2025361 </t>
  </si>
  <si>
    <t>SMCRC 2025361</t>
  </si>
  <si>
    <t>The Welcoming Asso Inv 2025369</t>
  </si>
  <si>
    <t>SMCRC 2025369</t>
  </si>
  <si>
    <t>Charms And Chants SMCRC 2025365</t>
  </si>
  <si>
    <t xml:space="preserve">	SMCRC 2025365</t>
  </si>
  <si>
    <t>CAF2510072579CF 2510072579CF</t>
  </si>
  <si>
    <t>15/10/2025</t>
  </si>
  <si>
    <t>16/10/2025</t>
  </si>
  <si>
    <t>17/10/2025</t>
  </si>
  <si>
    <t>T Ramjee SMCRC 2025366</t>
  </si>
  <si>
    <t>SMCRC 2025366</t>
  </si>
  <si>
    <t>20/10/2025</t>
  </si>
  <si>
    <t>GORGIE DALRY TOY L SMCR</t>
  </si>
  <si>
    <t>21/10/2025</t>
  </si>
  <si>
    <t>Gayle Strachan SMCRC 2025371</t>
  </si>
  <si>
    <t>SMCRC 2025371</t>
  </si>
  <si>
    <t>Deo Pilates Ltd SMCRC 2025377</t>
  </si>
  <si>
    <t xml:space="preserve">	SMCRC 2025377</t>
  </si>
  <si>
    <t>Charms And Chants SMCRC 2025382</t>
  </si>
  <si>
    <t>SMCRC 2025382</t>
  </si>
  <si>
    <t>Colla Castellera d SMCRC 2025385</t>
  </si>
  <si>
    <t>SMCRC 2025385</t>
  </si>
  <si>
    <t>ROBERTSON C &amp; G-RO 2025379</t>
  </si>
  <si>
    <t>SMCRC 2025379</t>
  </si>
  <si>
    <t>F Murdanaigum</t>
  </si>
  <si>
    <t>SMCRC 2025375</t>
  </si>
  <si>
    <t>HEALTH ALL ROUND ROOM HIRE 2025373</t>
  </si>
  <si>
    <t>SMCRC 2025373</t>
  </si>
  <si>
    <t>HEALTH ALL ROUND ROOM HIRE</t>
  </si>
  <si>
    <t>SMCRC 2025389</t>
  </si>
  <si>
    <t>Gayle Strachan SMCRC 2025388</t>
  </si>
  <si>
    <t>SMCRC 2025388</t>
  </si>
  <si>
    <t>Nourou Dareyni Sco HALL October</t>
  </si>
  <si>
    <t xml:space="preserve">	SMCRC 2025383</t>
  </si>
  <si>
    <t>17/11/2025</t>
  </si>
  <si>
    <t>LOTHIAN HEALTH BOA SMCRC 2025378</t>
  </si>
  <si>
    <t>SMCRC 2025378</t>
  </si>
  <si>
    <t>Colla Castellera d SMCRC 2023223</t>
  </si>
  <si>
    <t>SMCRC 2023223</t>
  </si>
  <si>
    <t>18/11/2025</t>
  </si>
  <si>
    <t>Alba Vinti Lopez SMCRC 2025380</t>
  </si>
  <si>
    <t>SMCRC 2023251
SMCRC 2025317
SMCRC 2025380</t>
  </si>
  <si>
    <t>19/11/2025</t>
  </si>
  <si>
    <t>The Welcoming Asso Welcoming</t>
  </si>
  <si>
    <t>SMCRC 2023148
SMCRC 2023147
SMCRC 2023162
SMCRC 2023161
SMCRC 2023210
SMCRC 2023225
SMCRC 2023224
SMCRC 2023257
SMCRC 2023258
SMCRC 2025274
SMCRC 2025275</t>
  </si>
  <si>
    <t>SMCRC 2023148 96
SMCRC 2023147 96
SMCRC 2023162 120
SMCRC 2023161 96
SMCRC 2023210 96
SMCRC 2023225 96
SMCRC 2023224 72
SMCRC 2023257 96
SMCRC 2023258 96
SMCRC 2025274 96
SMCRC 2025275 96</t>
  </si>
  <si>
    <t>20/11/2025</t>
  </si>
  <si>
    <t>Colla Castellera d SMCRC 2023151</t>
  </si>
  <si>
    <t>SMCRC 2023151</t>
  </si>
  <si>
    <t>Partial payment of 260 invoiced</t>
  </si>
  <si>
    <t>HEALTH ALL ROUND ROOM HIRE 2023153</t>
  </si>
  <si>
    <t>SMCRC 2023153</t>
  </si>
  <si>
    <t>24/11/2025</t>
  </si>
  <si>
    <t>Talia Watrous COMMUNITY SPACE</t>
  </si>
  <si>
    <t>SMCRC 2025360</t>
  </si>
  <si>
    <t>28/11/2025</t>
  </si>
  <si>
    <t>SMCRC 2025387
SMCRC 2025370
SMCRC 2025325
SMCRC 2025291
	SMCRC 2023226</t>
  </si>
  <si>
    <t>SMCRC 2025387 176
SMCRC 2025370 112
SMCRC 2025325 48
SMCRC 2025291 16
SMCRC 2023226 63.5</t>
  </si>
  <si>
    <t>E Chalmers DIAMONIQUE</t>
  </si>
  <si>
    <t>SMCRC 2023250</t>
  </si>
  <si>
    <t>EDINBURGH COMMUNIT 2025376</t>
  </si>
  <si>
    <t>SMCRC 2025376</t>
  </si>
  <si>
    <t>ROGER MEACHEM U3a Writers Crit</t>
  </si>
  <si>
    <t>SMCRC 2025391</t>
  </si>
  <si>
    <t>ROBERTSON C &amp; G/RO 2025396</t>
  </si>
  <si>
    <t>SMCRC 2025396</t>
  </si>
  <si>
    <t>MR CORBETT SMCRC 2025393</t>
  </si>
  <si>
    <t>SMCRC 2025393</t>
  </si>
  <si>
    <t>Colla Castellera d SMCRC 2025399</t>
  </si>
  <si>
    <t>SMCRC 2025399</t>
  </si>
  <si>
    <t>Gayle Strachan SMCRC 2025403</t>
  </si>
  <si>
    <t>SMCRC 2025403</t>
  </si>
  <si>
    <t>The Welcoming Asso SMCRC 2025401</t>
  </si>
  <si>
    <t>SMCRC 2025401</t>
  </si>
  <si>
    <t>SMCRC 2025405</t>
  </si>
  <si>
    <t>K Scott BELLD2025404</t>
  </si>
  <si>
    <t>SMCRC 2025404</t>
  </si>
  <si>
    <t>EDINBURGH COUNCIL 220560</t>
  </si>
  <si>
    <t>SMCRC 2025312</t>
  </si>
  <si>
    <t>15/12/2025</t>
  </si>
  <si>
    <t>SPOKES LOTHIAN COU SPOKES 6530670F</t>
  </si>
  <si>
    <t>VICTORY HILL CHURC SMCRC 2025392</t>
  </si>
  <si>
    <t>SMCRC 2025392</t>
  </si>
  <si>
    <t>Nourou Dareyni Sco HALL November</t>
  </si>
  <si>
    <t>SMCRC 2025398</t>
  </si>
  <si>
    <t>16/12/2025</t>
  </si>
  <si>
    <t>19/12/2025</t>
  </si>
  <si>
    <t>The Welcoming Asso 2025401</t>
  </si>
  <si>
    <t>22/12/2025</t>
  </si>
  <si>
    <t>30/12/2025</t>
  </si>
  <si>
    <t>MOIR P &amp; E INV 2025410</t>
  </si>
  <si>
    <t xml:space="preserve">	SMCRC 2025410</t>
  </si>
  <si>
    <t>VICTORY HILL CHURC SMCRC 2025408</t>
  </si>
  <si>
    <t>SMCRC 2025408</t>
  </si>
  <si>
    <t>CAROLINE INGLIS 2025390</t>
  </si>
  <si>
    <t>SMCRC 2025390</t>
  </si>
  <si>
    <t>THE GREEN TEAM(EDI SMCRC 2025415</t>
  </si>
  <si>
    <t>SMCRC 2025415</t>
  </si>
  <si>
    <t>CAF2601024480CF 2601024480CF</t>
  </si>
  <si>
    <t>Nourou Dareyni Sco HALL December</t>
  </si>
  <si>
    <t>SMCRC 2025413</t>
  </si>
  <si>
    <t>ROBERTSON C &amp; G-RO 2025411</t>
  </si>
  <si>
    <t>SMCRC 2025411</t>
  </si>
  <si>
    <t>SMCRC 2025420</t>
  </si>
  <si>
    <t>CLAIRE CAMPBELL Smcrc 2023220</t>
  </si>
  <si>
    <t>SMCRC 2025414</t>
  </si>
  <si>
    <t xml:space="preserve">GORGIE COLLECTIVE </t>
  </si>
  <si>
    <t>Colla Castellera d SMCRC 2025416</t>
  </si>
  <si>
    <t>SMCRC 2025416</t>
  </si>
  <si>
    <t>13/1/2026</t>
  </si>
  <si>
    <t>000000 CREDIT 4603401192880000</t>
  </si>
  <si>
    <t>Cheque</t>
  </si>
  <si>
    <t>CAROLINE INGLIS 2025407</t>
  </si>
  <si>
    <t>SMCRC 2025407</t>
  </si>
  <si>
    <t>EDINBURGH YOUTH TH 2025412</t>
  </si>
  <si>
    <t>SMCRC 2025412</t>
  </si>
  <si>
    <t>15/1/2026</t>
  </si>
  <si>
    <t>16/1/2026</t>
  </si>
  <si>
    <t>19/1/2026</t>
  </si>
  <si>
    <t>SMCRC 2025418</t>
  </si>
  <si>
    <t>20/1/2026</t>
  </si>
  <si>
    <t>26/1/2026</t>
  </si>
  <si>
    <t>Gayle Strachan SMCRC 2025419</t>
  </si>
  <si>
    <t>SMCRC 2025419</t>
  </si>
  <si>
    <t>28/1/2026</t>
  </si>
  <si>
    <t>NHS LOTHIAN</t>
  </si>
  <si>
    <t>SMCRC 2025409 - 252
SMCRC 2025395 - 336
SMCRC 2025362 - 204</t>
  </si>
  <si>
    <t>30/1/2026</t>
  </si>
  <si>
    <t>The Welcoming Asso SMCRC 2025417</t>
  </si>
  <si>
    <t>SMCRC 2025417</t>
  </si>
  <si>
    <t>LIAQAT ALI SMCRC 2026425</t>
  </si>
  <si>
    <t>SMCRC 2026425</t>
  </si>
  <si>
    <t>WIECZOREK PM Dance Practice</t>
  </si>
  <si>
    <t>SMCRC 2026423</t>
  </si>
  <si>
    <t>Colla Castellera d SMCRC 2026432</t>
  </si>
  <si>
    <t>SMCRC 2026432</t>
  </si>
  <si>
    <t>ROBERTSON C &amp; G-RO 2026429</t>
  </si>
  <si>
    <t>SMCRC 2026429</t>
  </si>
  <si>
    <t>VICTORY HILL CHURC SMCRC 2026427</t>
  </si>
  <si>
    <t>SMCRC 2026427</t>
  </si>
  <si>
    <t>BOARD ROOM HIRE GORGIE COMMUNITY F</t>
  </si>
  <si>
    <t>SMCRC 2026424</t>
  </si>
  <si>
    <t>DIAMONIQUE E Chalmers</t>
  </si>
  <si>
    <t>GORGIE COLLECTIVE SMCRC 202354</t>
  </si>
  <si>
    <t>The Welcoming Asso 2026436-2026434</t>
  </si>
  <si>
    <t>SMCRC 2026434
SMCRC 2026436</t>
  </si>
  <si>
    <t>13/2/2026</t>
  </si>
  <si>
    <t>HALL PAYMENTS TCHAKMAKDJIAN A</t>
  </si>
  <si>
    <t>SMCRC 2026437</t>
  </si>
  <si>
    <t>16/2/2026</t>
  </si>
  <si>
    <t>ST MARTINS RENT ALEXANDER MR</t>
  </si>
  <si>
    <t xml:space="preserve">SPOKES LOTHIAN COU SPOKES 6530670F </t>
  </si>
  <si>
    <t>17/2/2026</t>
  </si>
  <si>
    <t>CAROLINE INGLIS 2026426</t>
  </si>
  <si>
    <t>SMCRC 2026426</t>
  </si>
  <si>
    <t>20/2/2026</t>
  </si>
  <si>
    <t>Alba Vinti Lopez SMCRC 2026430</t>
  </si>
  <si>
    <t>SMCRC 2026430</t>
  </si>
  <si>
    <t>25/2/2026</t>
  </si>
  <si>
    <t>Edinburgh &amp; Lothia C3R SMCRC 2026433</t>
  </si>
  <si>
    <t>SMCRC 2026433</t>
  </si>
  <si>
    <t>27/2/2026</t>
  </si>
  <si>
    <t>SMCRC 2026428</t>
  </si>
  <si>
    <t>SMCRC 2023250 - 31
SMCRC 2025266 - 19</t>
  </si>
  <si>
    <t>ROBERTSON C &amp; G/RO 2026443</t>
  </si>
  <si>
    <t>SMCRC 2026443</t>
  </si>
  <si>
    <t>LIAQAT ALI MCRC 2026425</t>
  </si>
  <si>
    <t>SMCRC 2026439</t>
  </si>
  <si>
    <t>CAF2602251346CF 2602251346CF</t>
  </si>
  <si>
    <t>Colla Castellera d SMCRC 2026447</t>
  </si>
  <si>
    <t>SMCRC 2026447</t>
  </si>
  <si>
    <t>T Ramjee SMCRC 2023191</t>
  </si>
  <si>
    <t>SMCRC 2023191</t>
  </si>
  <si>
    <t xml:space="preserve">	SMCRC 2026450</t>
  </si>
  <si>
    <t>EDINBURGH YOUTH TH 2026431</t>
  </si>
  <si>
    <t>SMCRC 2026431</t>
  </si>
  <si>
    <t>VICTORY HILL CHURC SMCRC 2026441</t>
  </si>
  <si>
    <t>SMCRC 2026441</t>
  </si>
  <si>
    <t>SMCRC 2026442</t>
  </si>
  <si>
    <t>16/3/2026</t>
  </si>
  <si>
    <t xml:space="preserve">ALEXANDER MR ST MARTINS RENT </t>
  </si>
  <si>
    <t xml:space="preserve">SPOKES 6530670F SPOKES LOTHIAN COU </t>
  </si>
  <si>
    <t>17/3/2026</t>
  </si>
  <si>
    <t>HEALTH ALL ROUND INV. 2026452</t>
  </si>
  <si>
    <t>SMCRC 2026452</t>
  </si>
  <si>
    <t>18/3/2026</t>
  </si>
  <si>
    <t>SAMBA SENE S Senegalese Socie</t>
  </si>
  <si>
    <t>SMCRC 2026445</t>
  </si>
  <si>
    <t>CAROLINE INGLIS 2026440</t>
  </si>
  <si>
    <t>SMCRC 2026440</t>
  </si>
  <si>
    <t>19/3/2026</t>
  </si>
  <si>
    <t>LIVING RENT SMCRC 2025394</t>
  </si>
  <si>
    <t>SMCRC 2025394</t>
  </si>
  <si>
    <t>20/3/2026</t>
  </si>
  <si>
    <t>The Welcoming Asso Welcome</t>
  </si>
  <si>
    <t>SMCRC 2026449</t>
  </si>
  <si>
    <t>26/3/2026</t>
  </si>
  <si>
    <t>TCHAKMAKDJIAN A HALL - end feb '26</t>
  </si>
  <si>
    <t>SMCRC 2026450</t>
  </si>
  <si>
    <t>30/3/2026</t>
  </si>
  <si>
    <t>SMCRC 2025266</t>
  </si>
  <si>
    <t>Cheque No</t>
  </si>
  <si>
    <t xml:space="preserve">Dry Rot Project </t>
  </si>
  <si>
    <t>Stationery</t>
  </si>
  <si>
    <t>SMCRC Maintenance</t>
  </si>
  <si>
    <t>Covid 19</t>
  </si>
  <si>
    <t>Cleaner's Salary</t>
  </si>
  <si>
    <t>HMRC Cleaner</t>
  </si>
  <si>
    <t>Cleaning &amp; Sundries</t>
  </si>
  <si>
    <t>Lift/Door/Fire etc</t>
  </si>
  <si>
    <t>Tele./Website</t>
  </si>
  <si>
    <t>Insurance</t>
  </si>
  <si>
    <t>Utilities</t>
  </si>
  <si>
    <t>Rates &amp; Water</t>
  </si>
  <si>
    <t>Other</t>
  </si>
  <si>
    <t>Dry Rot Project (Restricted Funds)</t>
  </si>
  <si>
    <t>Sharing Secrets Fest.</t>
  </si>
  <si>
    <t>ZURICH D6990672C</t>
  </si>
  <si>
    <t>DAISY COMMS LTD DZG26873</t>
  </si>
  <si>
    <t>YGP 900025281</t>
  </si>
  <si>
    <t>Mark McCraw Ltd 90435</t>
  </si>
  <si>
    <t>24/04/2025</t>
  </si>
  <si>
    <t>IONOS CLOUD LTD. V95449917-62286982</t>
  </si>
  <si>
    <t>25/04/2025</t>
  </si>
  <si>
    <t>HMRC SDDS 0000296094</t>
  </si>
  <si>
    <t>SANDRA RAMSAY Salary April</t>
  </si>
  <si>
    <t>13/5/2025</t>
  </si>
  <si>
    <t>23/05/2025</t>
  </si>
  <si>
    <t>IONOS CLOUD LTD. V95449917-64285239</t>
  </si>
  <si>
    <t>28/05/2025</t>
  </si>
  <si>
    <t>Francis Alexander Amazon Expense</t>
  </si>
  <si>
    <t>Fire Safety log book</t>
  </si>
  <si>
    <t>Francis Alexander Post Office - FS</t>
  </si>
  <si>
    <t>Fire Action notice signs</t>
  </si>
  <si>
    <t>SANDRA RAMSAY Salary May</t>
  </si>
  <si>
    <t>30/05/2025</t>
  </si>
  <si>
    <t>PJ &amp; RDG Allen May25 Expenses</t>
  </si>
  <si>
    <t>23/6/2025</t>
  </si>
  <si>
    <t>FMS FIRE AND SECUR ST3840 127956</t>
  </si>
  <si>
    <t>FMS FIRE AND SECUR ST3840 - 122632</t>
  </si>
  <si>
    <t>MGC ELECTRICAL (SC JB05700-INV-6398</t>
  </si>
  <si>
    <t>MGC ELECTRICAL (SC JB05704-INV-6397</t>
  </si>
  <si>
    <t>25/6/2025</t>
  </si>
  <si>
    <t>IONOS CLOUD LTD. V95449917-69239716</t>
  </si>
  <si>
    <t>27/6/2025</t>
  </si>
  <si>
    <t>SANDRA RAMSAY Salary June</t>
  </si>
  <si>
    <t>23/7/2025</t>
  </si>
  <si>
    <t>IONOS CLOUD LTD. V95449917-64301364</t>
  </si>
  <si>
    <t>24/7/2025</t>
  </si>
  <si>
    <t>SANDRA RAMSAY Salary July 2025</t>
  </si>
  <si>
    <t>29/7/2025</t>
  </si>
  <si>
    <t>MGC ELECTRICAL (SC INV-6482</t>
  </si>
  <si>
    <t>19/8/2025</t>
  </si>
  <si>
    <t>MR L BARCLAY Inv No 381</t>
  </si>
  <si>
    <t>Progression AV 228 AudioS Deposit</t>
  </si>
  <si>
    <t>26/8/2025</t>
  </si>
  <si>
    <t>John Vincent 10 Hall Keys Cut</t>
  </si>
  <si>
    <t xml:space="preserve">Zurich Charities, XAO1220550833 </t>
  </si>
  <si>
    <t>IONOS CLOUD LTD. V95449917-65274738</t>
  </si>
  <si>
    <t>SANDRA RAMSAY Salary August 2025</t>
  </si>
  <si>
    <t>Francis Alexander RadioShack Power S</t>
  </si>
  <si>
    <t>Jean Gifford PrintingFireSafety</t>
  </si>
  <si>
    <t>Christiano Correa SMCRC Key Refund</t>
  </si>
  <si>
    <t>Hallmaster Ltd Invoice HM-9266</t>
  </si>
  <si>
    <t>Progression AV 250 Microphones</t>
  </si>
  <si>
    <t>Progression AV 229 Audio Solution</t>
  </si>
  <si>
    <t>Invoice DG/CB6509 MacFadyen Preserva</t>
  </si>
  <si>
    <t>24/9/2025</t>
  </si>
  <si>
    <t>DD IONOS CLOUD LTD. V95449917-63331601</t>
  </si>
  <si>
    <t>29/9/2025</t>
  </si>
  <si>
    <t xml:space="preserve">SANDRA RAMSAY Salary September25 </t>
  </si>
  <si>
    <t>MGC ELECTRICAL (SC MGCInvoiceINV-6604</t>
  </si>
  <si>
    <t xml:space="preserve">MGC ELECTRICAL (SC MGCInvoiceINV-6603 </t>
  </si>
  <si>
    <t xml:space="preserve">Francis Alexander Miscellaneous Exp </t>
  </si>
  <si>
    <t>LBC Building Servi Invoice No 25623</t>
  </si>
  <si>
    <t>13/10/2025</t>
  </si>
  <si>
    <t>DD YGP 900025281</t>
  </si>
  <si>
    <t>DD DAISY COMMS LTD DZG26873</t>
  </si>
  <si>
    <t>23/10/2025</t>
  </si>
  <si>
    <t xml:space="preserve">DD IONOS CLOUD LTD. V95449917-67250364 </t>
  </si>
  <si>
    <t xml:space="preserve">DD HMRC SDDS 0000296094  </t>
  </si>
  <si>
    <t>30/10/2025</t>
  </si>
  <si>
    <t>SANDRA RAMSAY Salary October 25</t>
  </si>
  <si>
    <t>East Coast Drainag ECD 0231838</t>
  </si>
  <si>
    <t>MacFadyen Preserva Invoice No 108045</t>
  </si>
  <si>
    <t>25/11/2026</t>
  </si>
  <si>
    <t>IONOS CLOUD LTD. V95449917-66287943</t>
  </si>
  <si>
    <t>SANDRA RAMSAY Salary November 25</t>
  </si>
  <si>
    <t>Deò Pilates Ltd £20 deposit</t>
  </si>
  <si>
    <t>RS Fire Protection Acc No 49 / 28471</t>
  </si>
  <si>
    <t>PJ &amp; RDG Allen 4.12.25 Expenses</t>
  </si>
  <si>
    <t>Francis Alexander 4.12.25 Screwfix</t>
  </si>
  <si>
    <t>24/12/2025</t>
  </si>
  <si>
    <t>IONOS CLOUD LTD. V95449917-61318583</t>
  </si>
  <si>
    <t>29/12/2025</t>
  </si>
  <si>
    <t>SANDRA RAMSAY Salary December 25</t>
  </si>
  <si>
    <t>31/12/2025</t>
  </si>
  <si>
    <t>Surrealist Solutio Invoice 001</t>
  </si>
  <si>
    <t>Zurich Charities; 6990672 XAO1220775</t>
  </si>
  <si>
    <t>Omega Lift Service MCRC INV 006790</t>
  </si>
  <si>
    <t>FMS FIRE AND SECUR ST3840 - INV 13404</t>
  </si>
  <si>
    <t>23/1/2026</t>
  </si>
  <si>
    <t>IONOS CLOUD LTD. V95449917-60346781</t>
  </si>
  <si>
    <t>SANDRA RAMSAY Salary Jan 2026</t>
  </si>
  <si>
    <t>Allgood Ltd INV S229436</t>
  </si>
  <si>
    <t>15/2/2026</t>
  </si>
  <si>
    <t>23/2/2026</t>
  </si>
  <si>
    <t>FMS FIRE AND SECUR SMCRC INV 135411</t>
  </si>
  <si>
    <t>IONOS CLOUD LTD. V95449917-69290629</t>
  </si>
  <si>
    <t xml:space="preserve">SANDRA RAMSAY Salary February 26 </t>
  </si>
  <si>
    <t>FMS FIRE AND SECUR SMCRC INV 134891</t>
  </si>
  <si>
    <t>15/3/2026</t>
  </si>
  <si>
    <t>25/3/2026</t>
  </si>
  <si>
    <t>IONOS CLOUD LTD. V95449917-69295553</t>
  </si>
  <si>
    <t>FMS FIRE AND SECUR SMCRC INV 133202</t>
  </si>
  <si>
    <t>27/3/2026</t>
  </si>
  <si>
    <t>SANDRA RAMSAY Salary March 26</t>
  </si>
  <si>
    <t xml:space="preserve">Number </t>
  </si>
  <si>
    <t xml:space="preserve">Text </t>
  </si>
  <si>
    <t>Current Year End</t>
  </si>
  <si>
    <t>Previous Year End</t>
  </si>
  <si>
    <t>Current Year</t>
  </si>
  <si>
    <t>Previous Year</t>
  </si>
  <si>
    <t>First Day of Year</t>
  </si>
  <si>
    <t>Last Day of Year</t>
  </si>
  <si>
    <t>[TAR]</t>
  </si>
  <si>
    <t>Charity Name</t>
  </si>
  <si>
    <t>St Martin's Community Resource Centre</t>
  </si>
  <si>
    <t>Charity Number</t>
  </si>
  <si>
    <t>SC042335</t>
  </si>
  <si>
    <t>Principal Address</t>
  </si>
  <si>
    <t>232 Dalry Road</t>
  </si>
  <si>
    <t>Edinburgh</t>
  </si>
  <si>
    <t>Midlothian</t>
  </si>
  <si>
    <t>EH11 2JG</t>
  </si>
  <si>
    <t>Website Address</t>
  </si>
  <si>
    <t>https://smcrc.org/</t>
  </si>
  <si>
    <t>Current Trustees</t>
  </si>
  <si>
    <t>Mary Kernohan</t>
  </si>
  <si>
    <t>Frank Alexander</t>
  </si>
  <si>
    <t>Stuart Campbel</t>
  </si>
  <si>
    <t>Jean Carletta</t>
  </si>
  <si>
    <t>John Vincent</t>
  </si>
  <si>
    <t>Roderick Mackenzie</t>
  </si>
  <si>
    <t>Daniela Senkyrova</t>
  </si>
  <si>
    <t>Kaitllin Yoder</t>
  </si>
  <si>
    <t>Appointed</t>
  </si>
  <si>
    <t>Other Trustees who served during the year</t>
  </si>
  <si>
    <t>Catriona Windle</t>
  </si>
  <si>
    <t>Retired</t>
  </si>
  <si>
    <t>Bankers</t>
  </si>
  <si>
    <t>The Co-operative Ban</t>
  </si>
  <si>
    <t>PO Box 101</t>
  </si>
  <si>
    <t>1 Balloon Street</t>
  </si>
  <si>
    <t>Manachester</t>
  </si>
  <si>
    <t>M60 4EP</t>
  </si>
  <si>
    <t>Independent Examiner</t>
  </si>
  <si>
    <t>Steven Cowan</t>
  </si>
  <si>
    <t>Surrealist Solutions Limited</t>
  </si>
  <si>
    <t>65 Logie Green Road</t>
  </si>
  <si>
    <t>EH7 4HF</t>
  </si>
  <si>
    <t>[R&amp;P]</t>
  </si>
  <si>
    <t xml:space="preserve">Unrestricted </t>
  </si>
  <si>
    <t xml:space="preserve">Restricted </t>
  </si>
  <si>
    <t xml:space="preserve">Total </t>
  </si>
  <si>
    <t>Note</t>
  </si>
  <si>
    <t xml:space="preserve">Funds </t>
  </si>
  <si>
    <t>Receipts</t>
  </si>
  <si>
    <t xml:space="preserve">£ </t>
  </si>
  <si>
    <t>Donations</t>
  </si>
  <si>
    <t>Hall Rent</t>
  </si>
  <si>
    <t>Office Rent</t>
  </si>
  <si>
    <t>Payments</t>
  </si>
  <si>
    <t>Maintenance</t>
  </si>
  <si>
    <t>Cleaner Salary</t>
  </si>
  <si>
    <t>Lift/Door/Fire</t>
  </si>
  <si>
    <t>Telephone/Web</t>
  </si>
  <si>
    <t>HMRC Tax</t>
  </si>
  <si>
    <t>Sundries</t>
  </si>
  <si>
    <t>Independent Examination</t>
  </si>
  <si>
    <t>Net movement in funds</t>
  </si>
  <si>
    <t>[Statement of Balances]</t>
  </si>
  <si>
    <t>Funds Reconciliation</t>
  </si>
  <si>
    <t>Surplus/(Deficit) for year</t>
  </si>
  <si>
    <t>Bank &amp; Cash Balances</t>
  </si>
  <si>
    <t>Cash at Bank</t>
  </si>
  <si>
    <t>Cash in Hand</t>
  </si>
  <si>
    <t>£££ Income</t>
  </si>
  <si>
    <t>Profit / Loss</t>
  </si>
  <si>
    <t>Month</t>
  </si>
  <si>
    <t>Cash Match</t>
  </si>
  <si>
    <t>Fun(d) Raising</t>
  </si>
  <si>
    <t>Office rents</t>
  </si>
  <si>
    <t>Average</t>
  </si>
  <si>
    <t>£££ Expenditure</t>
  </si>
  <si>
    <t>Heating Project (unrestricted funds)</t>
  </si>
  <si>
    <t>Telephone</t>
  </si>
  <si>
    <t>Heating Project (Restricted Funds)</t>
  </si>
  <si>
    <t>££ Income</t>
  </si>
  <si>
    <t>St Martin Don</t>
  </si>
  <si>
    <t>££ Expenditure</t>
  </si>
  <si>
    <t>Bank Reconciliation</t>
  </si>
  <si>
    <t>Balance at 28 March 25</t>
  </si>
  <si>
    <t>Amounts received during month</t>
  </si>
  <si>
    <t>Amounts paid out during month</t>
  </si>
  <si>
    <t>Amounts received but not credited by Bank</t>
  </si>
  <si>
    <t>Amounts paid out but not debited by bank</t>
  </si>
  <si>
    <t>Amounts credited from previous month</t>
  </si>
  <si>
    <t>Amounts debited from previous month</t>
  </si>
  <si>
    <t>Balance at 28 April 25</t>
  </si>
  <si>
    <t>Reconciled with bank statement</t>
  </si>
  <si>
    <t>Balance at 30 May 25</t>
  </si>
  <si>
    <t>Balance at 27 June 25</t>
  </si>
  <si>
    <t>Balance at 30 June 25</t>
  </si>
  <si>
    <t>Balance at 31 July 25</t>
  </si>
  <si>
    <t>Balance at 26 August 25</t>
  </si>
  <si>
    <t>Balance at 29 September 25</t>
  </si>
  <si>
    <t>Balance at 31 October 25</t>
  </si>
  <si>
    <t>Balance at 30 October 25</t>
  </si>
  <si>
    <t>Balance at 30 November 25</t>
  </si>
  <si>
    <t>Balance at 30 December 25</t>
  </si>
  <si>
    <t>Balance at 30 January 26</t>
  </si>
  <si>
    <t>Balance at 31 January 26</t>
  </si>
  <si>
    <t>Balance at 28 February 26</t>
  </si>
  <si>
    <t>Balance at 31 March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</si>
</sst>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Red]\(#,##0\);&quot;- &quot;"/>
    <numFmt numFmtId="165" formatCode="0.00_ ;[Red]\-0.00\ "/>
    <numFmt numFmtId="166" formatCode="dd/mm/yyyy;@"/>
    <numFmt numFmtId="167" formatCode="#,##0.00\ ;[Red]\(#,##0.00\);&quot;- &quot;"/>
    <numFmt numFmtId="168" formatCode="[$£-809]#,##0.00"/>
    <numFmt numFmtId="169" formatCode="[$£-809]#,##0.00;[Red]\-[$£-809]#,##0.00"/>
    <numFmt numFmtId="170" formatCode="m/d/yyyy;@"/>
    <numFmt numFmtId="171" formatCode="[$£-491]#,##0.00"/>
    <numFmt numFmtId="172" formatCode="mm/dd/yy;@"/>
    <numFmt numFmtId="173" formatCode="[$-409]mmmm\-yy;@"/>
    <numFmt numFmtId="174" formatCode="[$-409]d\-mmm\-yy;@"/>
    <numFmt numFmtId="175" formatCode="[$-409]dd\-mmm\-yy;@"/>
  </numFmts>
  <fonts count="41" x14ac:knownFonts="1">
    <font>
      <sz val="10"/>
      <name val="Arial"/>
      <family val="2"/>
    </font>
    <font>
      <sz val="11"/>
      <color theme="1"/>
      <name val="Calibri"/>
      <scheme val="minor"/>
    </font>
    <font>
      <b/>
      <sz val="10"/>
      <name val="Arial"/>
      <family val="2"/>
    </font>
    <font>
      <sz val="10"/>
      <color indexed="10"/>
      <name val="Arial"/>
      <family val="2"/>
    </font>
    <font>
      <sz val="10"/>
      <color indexed="50"/>
      <name val="Arial"/>
      <family val="2"/>
    </font>
    <font>
      <b/>
      <sz val="10"/>
      <name val="Times New Roman"/>
      <family val="1"/>
    </font>
    <font>
      <b/>
      <i/>
      <sz val="10"/>
      <name val="Arial"/>
      <family val="2"/>
    </font>
    <font>
      <sz val="8"/>
      <name val="Arial"/>
      <family val="2"/>
    </font>
    <font>
      <b/>
      <sz val="8"/>
      <name val="Arial"/>
      <family val="2"/>
    </font>
    <font>
      <sz val="12"/>
      <name val="Arial"/>
      <family val="2"/>
    </font>
    <font>
      <b/>
      <sz val="12"/>
      <name val="Arial"/>
      <family val="2"/>
    </font>
    <font>
      <sz val="10"/>
      <name val="Arial"/>
      <family val="2"/>
    </font>
    <font>
      <sz val="11"/>
      <color rgb="FF242424"/>
      <name val="Aptos Narrow"/>
      <charset val="1"/>
    </font>
    <font>
      <sz val="12"/>
      <color rgb="FF000000"/>
      <name val="Calibri"/>
    </font>
    <font>
      <sz val="12"/>
      <color rgb="FF000000"/>
      <name val="Calibri"/>
      <scheme val="minor"/>
    </font>
    <font>
      <b/>
      <sz val="12"/>
      <name val="Calibri"/>
      <scheme val="minor"/>
    </font>
    <font>
      <sz val="12"/>
      <name val="Calibri"/>
      <scheme val="minor"/>
    </font>
    <font>
      <sz val="10"/>
      <name val="Calibri"/>
      <scheme val="minor"/>
    </font>
    <font>
      <b/>
      <sz val="12"/>
      <color theme="9"/>
      <name val="Calibri"/>
      <scheme val="minor"/>
    </font>
    <font>
      <b/>
      <sz val="12"/>
      <color rgb="FFC00000"/>
      <name val="Calibri"/>
      <scheme val="minor"/>
    </font>
    <font>
      <sz val="12"/>
      <color indexed="8"/>
      <name val="Calibri"/>
      <scheme val="minor"/>
    </font>
    <font>
      <sz val="12"/>
      <color rgb="FF70AD47"/>
      <name val="Calibri"/>
      <scheme val="minor"/>
    </font>
    <font>
      <sz val="12"/>
      <color indexed="10"/>
      <name val="Calibri"/>
      <scheme val="minor"/>
    </font>
    <font>
      <sz val="12"/>
      <color indexed="40"/>
      <name val="Calibri"/>
      <scheme val="minor"/>
    </font>
    <font>
      <sz val="12"/>
      <color indexed="17"/>
      <name val="Calibri"/>
      <scheme val="minor"/>
    </font>
    <font>
      <sz val="12"/>
      <color indexed="20"/>
      <name val="Calibri"/>
      <scheme val="minor"/>
    </font>
    <font>
      <b/>
      <sz val="14"/>
      <name val="Calibri"/>
      <scheme val="minor"/>
    </font>
    <font>
      <sz val="14"/>
      <name val="Calibri"/>
      <scheme val="minor"/>
    </font>
    <font>
      <sz val="12"/>
      <color rgb="FF70AD47"/>
      <name val="Calibri"/>
    </font>
    <font>
      <sz val="11"/>
      <color rgb="FF006100"/>
      <name val="Calibri"/>
      <scheme val="minor"/>
    </font>
    <font>
      <sz val="11"/>
      <color rgb="FF9C0006"/>
      <name val="Calibri"/>
      <scheme val="minor"/>
    </font>
    <font>
      <sz val="11"/>
      <color rgb="FF9C5700"/>
      <name val="Calibri"/>
      <scheme val="minor"/>
    </font>
    <font>
      <b/>
      <sz val="11"/>
      <color theme="1"/>
      <name val="Calibri"/>
      <scheme val="minor"/>
    </font>
    <font>
      <u/>
      <sz val="10"/>
      <color theme="10"/>
      <name val="Arial"/>
      <family val="2"/>
    </font>
    <font>
      <sz val="10"/>
      <name val="Arial"/>
    </font>
    <font>
      <b/>
      <sz val="10"/>
      <name val="Arial"/>
    </font>
    <font>
      <sz val="10"/>
      <color rgb="FF006100"/>
      <name val="Arial"/>
    </font>
    <font>
      <b/>
      <sz val="11"/>
      <color rgb="FF006100"/>
      <name val="Calibri"/>
      <scheme val="minor"/>
    </font>
    <font>
      <b/>
      <sz val="11"/>
      <color rgb="FF9C0006"/>
      <name val="Calibri"/>
      <scheme val="minor"/>
    </font>
    <font>
      <b/>
      <sz val="11"/>
      <color rgb="FF9C5700"/>
      <name val="Calibri"/>
      <scheme val="minor"/>
    </font>
    <font>
      <sz val="10"/>
      <color rgb="FF242424"/>
      <name val="Arial"/>
    </font>
  </fonts>
  <fills count="15">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theme="9" tint="0.79998168889431442"/>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rgb="FFFFFF00"/>
        <bgColor indexed="64"/>
      </patternFill>
    </fill>
  </fills>
  <borders count="30">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style="medium">
        <color indexed="8"/>
      </left>
      <right style="medium">
        <color indexed="8"/>
      </right>
      <top/>
      <bottom style="medium">
        <color indexed="8"/>
      </bottom>
      <diagonal/>
    </border>
    <border>
      <left/>
      <right/>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medium">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medium">
        <color rgb="FF000000"/>
      </top>
      <bottom style="medium">
        <color rgb="FF000000"/>
      </bottom>
      <diagonal/>
    </border>
    <border>
      <left/>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bottom style="medium">
        <color rgb="FF000000"/>
      </bottom>
      <diagonal/>
    </border>
  </borders>
  <cellStyleXfs count="8">
    <xf numFmtId="0" fontId="0" fillId="0" borderId="0"/>
    <xf numFmtId="164" fontId="11" fillId="0" borderId="0" applyBorder="0" applyProtection="0">
      <alignment vertical="center"/>
    </xf>
    <xf numFmtId="164" fontId="2" fillId="0" borderId="0" applyBorder="0" applyProtection="0">
      <alignment vertical="center"/>
    </xf>
    <xf numFmtId="0" fontId="29" fillId="10"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1" fillId="13" borderId="0" applyNumberFormat="0" applyBorder="0" applyAlignment="0" applyProtection="0"/>
    <xf numFmtId="0" fontId="33" fillId="0" borderId="0" applyNumberFormat="0" applyFill="0" applyBorder="0" applyAlignment="0" applyProtection="0"/>
  </cellStyleXfs>
  <cellXfs count="484">
    <xf numFmtId="0" fontId="0" fillId="0" borderId="0" xfId="0"/>
    <xf numFmtId="14" fontId="0" fillId="0" borderId="0" xfId="0" applyNumberFormat="1" applyAlignment="1">
      <alignment horizontal="right"/>
    </xf>
    <xf numFmtId="2" fontId="0" fillId="0" borderId="0" xfId="0" applyNumberFormat="1"/>
    <xf numFmtId="0" fontId="3" fillId="0" borderId="0" xfId="0" applyFont="1"/>
    <xf numFmtId="16" fontId="0" fillId="0" borderId="0" xfId="0" applyNumberFormat="1"/>
    <xf numFmtId="2" fontId="3" fillId="0" borderId="0" xfId="0" applyNumberFormat="1" applyFont="1"/>
    <xf numFmtId="0" fontId="2" fillId="0" borderId="0" xfId="0" applyFont="1"/>
    <xf numFmtId="2" fontId="2" fillId="0" borderId="0" xfId="0" applyNumberFormat="1" applyFont="1"/>
    <xf numFmtId="15" fontId="0" fillId="0" borderId="0" xfId="0" applyNumberFormat="1"/>
    <xf numFmtId="2" fontId="5" fillId="0" borderId="0" xfId="0" applyNumberFormat="1" applyFont="1" applyAlignment="1">
      <alignment horizontal="right"/>
    </xf>
    <xf numFmtId="0" fontId="0" fillId="0" borderId="0" xfId="0" applyAlignment="1">
      <alignment horizontal="left"/>
    </xf>
    <xf numFmtId="0" fontId="0" fillId="0" borderId="0" xfId="0" applyAlignment="1">
      <alignment horizontal="right" vertical="center"/>
    </xf>
    <xf numFmtId="167" fontId="2" fillId="0" borderId="0" xfId="0" applyNumberFormat="1" applyFont="1" applyAlignment="1">
      <alignment horizontal="right" vertical="center"/>
    </xf>
    <xf numFmtId="0" fontId="0" fillId="0" borderId="2" xfId="0" applyBorder="1" applyAlignment="1">
      <alignment horizontal="right" vertical="center"/>
    </xf>
    <xf numFmtId="1" fontId="0" fillId="3" borderId="0" xfId="0" applyNumberFormat="1" applyFill="1" applyAlignment="1">
      <alignment vertical="center"/>
    </xf>
    <xf numFmtId="164" fontId="0" fillId="0" borderId="0" xfId="0" applyNumberFormat="1" applyAlignment="1" applyProtection="1">
      <alignment horizontal="right" vertical="center"/>
      <protection locked="0"/>
    </xf>
    <xf numFmtId="164" fontId="2" fillId="0" borderId="0" xfId="0" applyNumberFormat="1" applyFont="1" applyAlignment="1" applyProtection="1">
      <alignment horizontal="right" vertical="center"/>
      <protection locked="0"/>
    </xf>
    <xf numFmtId="0" fontId="0" fillId="0" borderId="0" xfId="0" applyAlignment="1">
      <alignment vertical="center"/>
    </xf>
    <xf numFmtId="164" fontId="0" fillId="0" borderId="0" xfId="0" applyNumberFormat="1" applyAlignment="1" applyProtection="1">
      <alignment vertical="center"/>
      <protection locked="0"/>
    </xf>
    <xf numFmtId="0" fontId="2" fillId="3" borderId="2" xfId="0" applyFont="1" applyFill="1" applyBorder="1" applyAlignment="1">
      <alignment vertical="center"/>
    </xf>
    <xf numFmtId="0" fontId="2" fillId="3" borderId="2" xfId="0" applyFont="1" applyFill="1" applyBorder="1" applyAlignment="1">
      <alignment horizontal="right" vertical="center"/>
    </xf>
    <xf numFmtId="0" fontId="2" fillId="3" borderId="0" xfId="0" applyFont="1" applyFill="1" applyAlignment="1">
      <alignment vertical="center"/>
    </xf>
    <xf numFmtId="166" fontId="0" fillId="0" borderId="4" xfId="0" applyNumberFormat="1" applyBorder="1" applyAlignment="1">
      <alignment vertical="center"/>
    </xf>
    <xf numFmtId="0" fontId="0" fillId="3" borderId="0" xfId="0" applyFill="1" applyAlignment="1">
      <alignment horizontal="right" vertical="center"/>
    </xf>
    <xf numFmtId="166" fontId="0" fillId="3" borderId="0" xfId="0" applyNumberFormat="1" applyFill="1" applyAlignment="1">
      <alignment vertical="center"/>
    </xf>
    <xf numFmtId="0" fontId="0" fillId="3" borderId="0" xfId="0" applyFill="1" applyAlignment="1">
      <alignment vertical="center"/>
    </xf>
    <xf numFmtId="0" fontId="6" fillId="2" borderId="0" xfId="0" applyFont="1" applyFill="1" applyAlignment="1">
      <alignment vertical="center"/>
    </xf>
    <xf numFmtId="0" fontId="0" fillId="2" borderId="0" xfId="0" applyFill="1" applyAlignment="1">
      <alignment vertical="center"/>
    </xf>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7" fillId="0" borderId="0" xfId="0" applyFont="1" applyAlignment="1">
      <alignment vertical="center"/>
    </xf>
    <xf numFmtId="0" fontId="7" fillId="0" borderId="0" xfId="0" applyFont="1" applyAlignment="1">
      <alignment horizontal="center" vertical="center"/>
    </xf>
    <xf numFmtId="167" fontId="7" fillId="0" borderId="0" xfId="0" applyNumberFormat="1" applyFont="1" applyAlignment="1">
      <alignment horizontal="center" vertical="center"/>
    </xf>
    <xf numFmtId="167" fontId="8" fillId="0" borderId="0" xfId="0" applyNumberFormat="1" applyFont="1" applyAlignment="1">
      <alignment vertical="center"/>
    </xf>
    <xf numFmtId="0" fontId="0" fillId="2" borderId="0" xfId="0" applyFill="1" applyAlignment="1">
      <alignment horizontal="center" vertical="center"/>
    </xf>
    <xf numFmtId="167" fontId="0" fillId="2" borderId="0" xfId="0" applyNumberFormat="1" applyFill="1" applyAlignment="1">
      <alignment horizontal="center" vertical="center"/>
    </xf>
    <xf numFmtId="167" fontId="2" fillId="2" borderId="0" xfId="0" applyNumberFormat="1" applyFont="1" applyFill="1" applyAlignment="1">
      <alignment vertical="center"/>
    </xf>
    <xf numFmtId="167" fontId="0" fillId="2" borderId="0" xfId="0" applyNumberFormat="1" applyFill="1" applyAlignment="1">
      <alignment vertical="center"/>
    </xf>
    <xf numFmtId="0" fontId="0" fillId="0" borderId="0" xfId="0" applyAlignment="1">
      <alignment horizontal="center" vertical="center"/>
    </xf>
    <xf numFmtId="0" fontId="2" fillId="0" borderId="0" xfId="0" applyFont="1" applyAlignment="1">
      <alignment horizontal="right" vertical="center"/>
    </xf>
    <xf numFmtId="0" fontId="0" fillId="0" borderId="2" xfId="0" applyBorder="1" applyAlignment="1">
      <alignment horizontal="center" vertical="center"/>
    </xf>
    <xf numFmtId="0" fontId="0" fillId="0" borderId="0" xfId="0" applyAlignment="1">
      <alignment horizontal="left" vertical="center"/>
    </xf>
    <xf numFmtId="164" fontId="2" fillId="0" borderId="0" xfId="0" applyNumberFormat="1" applyFont="1" applyAlignment="1" applyProtection="1">
      <alignment vertical="center"/>
      <protection locked="0"/>
    </xf>
    <xf numFmtId="164" fontId="0" fillId="0" borderId="3" xfId="0" applyNumberFormat="1" applyBorder="1" applyAlignment="1" applyProtection="1">
      <alignment vertical="center"/>
      <protection locked="0"/>
    </xf>
    <xf numFmtId="164" fontId="2" fillId="0" borderId="3" xfId="0" applyNumberFormat="1" applyFont="1" applyBorder="1" applyAlignment="1" applyProtection="1">
      <alignment vertical="center"/>
      <protection locked="0"/>
    </xf>
    <xf numFmtId="167" fontId="0" fillId="0" borderId="0" xfId="0" applyNumberFormat="1" applyAlignment="1">
      <alignment horizontal="center" vertical="center"/>
    </xf>
    <xf numFmtId="167" fontId="2" fillId="0" borderId="0" xfId="0" applyNumberFormat="1" applyFont="1" applyAlignment="1">
      <alignment vertical="center"/>
    </xf>
    <xf numFmtId="14" fontId="0" fillId="0" borderId="0" xfId="0" applyNumberFormat="1" applyAlignment="1">
      <alignment vertical="center"/>
    </xf>
    <xf numFmtId="0" fontId="0" fillId="0" borderId="0" xfId="0" applyAlignment="1">
      <alignment horizontal="justify" vertical="center" wrapText="1"/>
    </xf>
    <xf numFmtId="0" fontId="0" fillId="0" borderId="0" xfId="0" applyAlignment="1">
      <alignment horizontal="center" vertical="center" wrapText="1"/>
    </xf>
    <xf numFmtId="49" fontId="0" fillId="0" borderId="0" xfId="0" applyNumberFormat="1"/>
    <xf numFmtId="0" fontId="13" fillId="5" borderId="7" xfId="0" applyFont="1" applyFill="1" applyBorder="1" applyAlignment="1">
      <alignment wrapText="1"/>
    </xf>
    <xf numFmtId="0" fontId="16" fillId="0" borderId="0" xfId="0" applyFont="1"/>
    <xf numFmtId="0" fontId="17" fillId="0" borderId="0" xfId="0" applyFont="1"/>
    <xf numFmtId="14" fontId="15" fillId="0" borderId="16" xfId="0" applyNumberFormat="1" applyFont="1" applyBorder="1" applyAlignment="1">
      <alignment horizontal="center" vertical="center"/>
    </xf>
    <xf numFmtId="0" fontId="15" fillId="0" borderId="16" xfId="0" applyFont="1" applyBorder="1" applyAlignment="1">
      <alignment horizontal="center" vertical="center"/>
    </xf>
    <xf numFmtId="2" fontId="15" fillId="0" borderId="16" xfId="0" applyNumberFormat="1" applyFont="1" applyBorder="1" applyAlignment="1">
      <alignment horizontal="center" vertical="center"/>
    </xf>
    <xf numFmtId="0" fontId="14" fillId="5" borderId="8" xfId="0" applyFont="1" applyFill="1" applyBorder="1"/>
    <xf numFmtId="2" fontId="16" fillId="0" borderId="8" xfId="0" applyNumberFormat="1" applyFont="1" applyBorder="1"/>
    <xf numFmtId="0" fontId="16" fillId="0" borderId="8" xfId="0" applyFont="1" applyBorder="1"/>
    <xf numFmtId="2" fontId="16" fillId="0" borderId="7" xfId="0" applyNumberFormat="1" applyFont="1" applyBorder="1"/>
    <xf numFmtId="0" fontId="16" fillId="0" borderId="7" xfId="0" applyFont="1" applyBorder="1"/>
    <xf numFmtId="0" fontId="14" fillId="5" borderId="7" xfId="0" applyFont="1" applyFill="1" applyBorder="1"/>
    <xf numFmtId="0" fontId="14" fillId="5" borderId="11" xfId="0" applyFont="1" applyFill="1" applyBorder="1"/>
    <xf numFmtId="2" fontId="16" fillId="0" borderId="11" xfId="0" applyNumberFormat="1" applyFont="1" applyBorder="1"/>
    <xf numFmtId="2" fontId="16" fillId="0" borderId="12" xfId="0" applyNumberFormat="1" applyFont="1" applyBorder="1"/>
    <xf numFmtId="168" fontId="14" fillId="5" borderId="7" xfId="0" applyNumberFormat="1" applyFont="1" applyFill="1" applyBorder="1" applyAlignment="1">
      <alignment horizontal="center" vertical="center"/>
    </xf>
    <xf numFmtId="2" fontId="16" fillId="0" borderId="13" xfId="0" applyNumberFormat="1" applyFont="1" applyBorder="1"/>
    <xf numFmtId="0" fontId="16" fillId="0" borderId="11" xfId="0" applyFont="1" applyBorder="1"/>
    <xf numFmtId="14" fontId="16" fillId="0" borderId="14" xfId="0" applyNumberFormat="1" applyFont="1" applyBorder="1"/>
    <xf numFmtId="0" fontId="16" fillId="0" borderId="14" xfId="0" applyFont="1" applyBorder="1"/>
    <xf numFmtId="2" fontId="16" fillId="0" borderId="14" xfId="0" applyNumberFormat="1" applyFont="1" applyBorder="1"/>
    <xf numFmtId="14" fontId="15" fillId="0" borderId="10" xfId="0" applyNumberFormat="1" applyFont="1" applyBorder="1" applyAlignment="1">
      <alignment horizontal="center" vertical="center"/>
    </xf>
    <xf numFmtId="0" fontId="16" fillId="0" borderId="10" xfId="0" applyFont="1" applyBorder="1" applyAlignment="1">
      <alignment horizontal="center" vertical="center"/>
    </xf>
    <xf numFmtId="168" fontId="18" fillId="0" borderId="10" xfId="0" applyNumberFormat="1" applyFont="1" applyBorder="1" applyAlignment="1">
      <alignment horizontal="center" vertical="center"/>
    </xf>
    <xf numFmtId="168" fontId="15" fillId="0" borderId="10" xfId="0" applyNumberFormat="1" applyFont="1" applyBorder="1" applyAlignment="1">
      <alignment horizontal="center" vertical="center"/>
    </xf>
    <xf numFmtId="0" fontId="15" fillId="0" borderId="10" xfId="0" applyFont="1" applyBorder="1" applyAlignment="1">
      <alignment horizontal="center" vertical="center"/>
    </xf>
    <xf numFmtId="2" fontId="16" fillId="0" borderId="0" xfId="0" applyNumberFormat="1" applyFont="1"/>
    <xf numFmtId="0" fontId="15" fillId="0" borderId="0" xfId="0" applyFont="1" applyAlignment="1">
      <alignment horizontal="center" vertical="center"/>
    </xf>
    <xf numFmtId="168" fontId="15" fillId="0" borderId="16" xfId="0" applyNumberFormat="1" applyFont="1" applyBorder="1"/>
    <xf numFmtId="168" fontId="16" fillId="0" borderId="8" xfId="0" applyNumberFormat="1" applyFont="1" applyBorder="1"/>
    <xf numFmtId="165" fontId="16" fillId="0" borderId="8" xfId="0" applyNumberFormat="1" applyFont="1" applyBorder="1"/>
    <xf numFmtId="168" fontId="16" fillId="0" borderId="11" xfId="0" applyNumberFormat="1" applyFont="1" applyBorder="1"/>
    <xf numFmtId="169" fontId="16" fillId="0" borderId="11" xfId="0" applyNumberFormat="1" applyFont="1" applyBorder="1"/>
    <xf numFmtId="168" fontId="15" fillId="0" borderId="10" xfId="0" applyNumberFormat="1" applyFont="1" applyBorder="1"/>
    <xf numFmtId="165" fontId="16" fillId="0" borderId="0" xfId="0" applyNumberFormat="1" applyFont="1"/>
    <xf numFmtId="14" fontId="16" fillId="0" borderId="0" xfId="0" applyNumberFormat="1" applyFont="1"/>
    <xf numFmtId="0" fontId="16" fillId="0" borderId="1" xfId="0" applyFont="1" applyBorder="1"/>
    <xf numFmtId="2" fontId="16" fillId="0" borderId="1" xfId="0" applyNumberFormat="1" applyFont="1" applyBorder="1"/>
    <xf numFmtId="168" fontId="16" fillId="0" borderId="0" xfId="0" applyNumberFormat="1" applyFont="1"/>
    <xf numFmtId="165" fontId="16" fillId="0" borderId="7" xfId="0" applyNumberFormat="1" applyFont="1" applyBorder="1"/>
    <xf numFmtId="16" fontId="16" fillId="0" borderId="0" xfId="0" applyNumberFormat="1" applyFont="1"/>
    <xf numFmtId="165" fontId="16" fillId="0" borderId="11" xfId="0" applyNumberFormat="1" applyFont="1" applyBorder="1"/>
    <xf numFmtId="2" fontId="16" fillId="4" borderId="5" xfId="0" applyNumberFormat="1" applyFont="1" applyFill="1" applyBorder="1"/>
    <xf numFmtId="0" fontId="16" fillId="4" borderId="5" xfId="0" applyFont="1" applyFill="1" applyBorder="1"/>
    <xf numFmtId="0" fontId="15" fillId="4" borderId="5" xfId="0" applyFont="1" applyFill="1" applyBorder="1"/>
    <xf numFmtId="168" fontId="15" fillId="4" borderId="5" xfId="0" applyNumberFormat="1" applyFont="1" applyFill="1" applyBorder="1"/>
    <xf numFmtId="168" fontId="14" fillId="5" borderId="8" xfId="0" applyNumberFormat="1" applyFont="1" applyFill="1" applyBorder="1" applyAlignment="1">
      <alignment horizontal="center" vertical="center"/>
    </xf>
    <xf numFmtId="0" fontId="14" fillId="5" borderId="7" xfId="0" applyFont="1" applyFill="1" applyBorder="1" applyAlignment="1">
      <alignment wrapText="1"/>
    </xf>
    <xf numFmtId="168" fontId="14" fillId="5" borderId="12" xfId="0" applyNumberFormat="1" applyFont="1" applyFill="1" applyBorder="1" applyAlignment="1">
      <alignment horizontal="center" vertical="center"/>
    </xf>
    <xf numFmtId="168" fontId="16" fillId="0" borderId="10" xfId="0" applyNumberFormat="1" applyFont="1" applyBorder="1" applyAlignment="1">
      <alignment horizontal="center" vertical="center"/>
    </xf>
    <xf numFmtId="2" fontId="16" fillId="0" borderId="19" xfId="0" applyNumberFormat="1" applyFont="1" applyBorder="1"/>
    <xf numFmtId="168" fontId="14" fillId="5" borderId="11" xfId="0" applyNumberFormat="1" applyFont="1" applyFill="1" applyBorder="1" applyAlignment="1">
      <alignment horizontal="center" vertical="center"/>
    </xf>
    <xf numFmtId="0" fontId="14" fillId="5" borderId="8" xfId="0" applyFont="1" applyFill="1" applyBorder="1" applyAlignment="1">
      <alignment wrapText="1"/>
    </xf>
    <xf numFmtId="168" fontId="14" fillId="5" borderId="19" xfId="0" applyNumberFormat="1" applyFont="1" applyFill="1" applyBorder="1" applyAlignment="1">
      <alignment horizontal="center" vertical="center"/>
    </xf>
    <xf numFmtId="14" fontId="14" fillId="5" borderId="7" xfId="0" applyNumberFormat="1" applyFont="1" applyFill="1" applyBorder="1" applyAlignment="1">
      <alignment horizontal="left"/>
    </xf>
    <xf numFmtId="0" fontId="14" fillId="5" borderId="7" xfId="0" applyFont="1" applyFill="1" applyBorder="1" applyAlignment="1">
      <alignment horizontal="left"/>
    </xf>
    <xf numFmtId="14" fontId="14" fillId="5" borderId="8" xfId="0" applyNumberFormat="1" applyFont="1" applyFill="1" applyBorder="1" applyAlignment="1">
      <alignment horizontal="left"/>
    </xf>
    <xf numFmtId="0" fontId="14" fillId="0" borderId="7" xfId="0" applyFont="1" applyBorder="1"/>
    <xf numFmtId="168" fontId="14" fillId="0" borderId="7" xfId="0" applyNumberFormat="1" applyFont="1" applyBorder="1" applyAlignment="1">
      <alignment horizontal="center" vertical="center"/>
    </xf>
    <xf numFmtId="0" fontId="16" fillId="0" borderId="8" xfId="0" applyFont="1" applyBorder="1" applyAlignment="1">
      <alignment horizontal="center" vertical="center"/>
    </xf>
    <xf numFmtId="0" fontId="14" fillId="5" borderId="8" xfId="0" applyFont="1" applyFill="1" applyBorder="1" applyAlignment="1">
      <alignment horizontal="center" vertical="center"/>
    </xf>
    <xf numFmtId="2" fontId="16" fillId="0" borderId="19" xfId="0" applyNumberFormat="1" applyFont="1" applyBorder="1" applyAlignment="1">
      <alignment horizontal="center" vertical="center"/>
    </xf>
    <xf numFmtId="2"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4" fillId="5" borderId="7" xfId="0" applyFont="1" applyFill="1" applyBorder="1" applyAlignment="1">
      <alignment horizontal="center" vertical="center"/>
    </xf>
    <xf numFmtId="2" fontId="16" fillId="0" borderId="14" xfId="0" applyNumberFormat="1" applyFont="1" applyBorder="1" applyAlignment="1">
      <alignment horizontal="center" vertical="center"/>
    </xf>
    <xf numFmtId="2" fontId="16" fillId="0" borderId="21" xfId="0" applyNumberFormat="1" applyFont="1" applyBorder="1" applyAlignment="1">
      <alignment horizontal="center" vertical="center"/>
    </xf>
    <xf numFmtId="168" fontId="14" fillId="8" borderId="7" xfId="0" applyNumberFormat="1" applyFont="1" applyFill="1" applyBorder="1" applyAlignment="1">
      <alignment horizontal="center" vertical="center"/>
    </xf>
    <xf numFmtId="2" fontId="16" fillId="0" borderId="11" xfId="0" applyNumberFormat="1" applyFont="1" applyBorder="1" applyAlignment="1">
      <alignment horizontal="center" vertical="center"/>
    </xf>
    <xf numFmtId="0" fontId="16" fillId="0" borderId="17" xfId="0" applyFont="1" applyBorder="1"/>
    <xf numFmtId="0" fontId="16" fillId="0" borderId="18" xfId="0" applyFont="1" applyBorder="1"/>
    <xf numFmtId="165" fontId="16" fillId="0" borderId="14" xfId="0" applyNumberFormat="1" applyFont="1" applyBorder="1" applyAlignment="1">
      <alignment horizontal="center" vertical="center"/>
    </xf>
    <xf numFmtId="0" fontId="14" fillId="5" borderId="7" xfId="0" applyFont="1" applyFill="1" applyBorder="1" applyAlignment="1">
      <alignment vertical="center" wrapText="1"/>
    </xf>
    <xf numFmtId="0" fontId="15" fillId="0" borderId="8" xfId="0" applyFont="1" applyBorder="1" applyAlignment="1">
      <alignment horizontal="center" vertical="center"/>
    </xf>
    <xf numFmtId="168" fontId="16" fillId="0" borderId="8" xfId="0" applyNumberFormat="1" applyFont="1" applyBorder="1" applyAlignment="1">
      <alignment horizontal="center" vertical="center"/>
    </xf>
    <xf numFmtId="2" fontId="16" fillId="0" borderId="22" xfId="0" applyNumberFormat="1" applyFont="1" applyBorder="1" applyAlignment="1">
      <alignment horizontal="center" vertical="center"/>
    </xf>
    <xf numFmtId="168" fontId="15" fillId="0" borderId="8" xfId="0" applyNumberFormat="1" applyFont="1" applyBorder="1" applyAlignment="1">
      <alignment horizontal="center" vertical="center"/>
    </xf>
    <xf numFmtId="2" fontId="16" fillId="0" borderId="7" xfId="0" applyNumberFormat="1" applyFont="1" applyBorder="1" applyAlignment="1">
      <alignment horizontal="center" vertical="center"/>
    </xf>
    <xf numFmtId="0" fontId="14" fillId="5" borderId="11" xfId="0" applyFont="1" applyFill="1" applyBorder="1" applyAlignment="1">
      <alignment wrapText="1"/>
    </xf>
    <xf numFmtId="0" fontId="16" fillId="0" borderId="11" xfId="0" applyFont="1" applyBorder="1" applyAlignment="1">
      <alignment horizontal="center" vertical="center"/>
    </xf>
    <xf numFmtId="2" fontId="16" fillId="0" borderId="20" xfId="0" applyNumberFormat="1" applyFont="1" applyBorder="1" applyAlignment="1">
      <alignment horizontal="center" vertical="center"/>
    </xf>
    <xf numFmtId="14" fontId="15" fillId="0" borderId="8" xfId="0" applyNumberFormat="1" applyFont="1" applyBorder="1" applyAlignment="1">
      <alignment horizontal="center" vertical="center"/>
    </xf>
    <xf numFmtId="2" fontId="16" fillId="0" borderId="12" xfId="0" applyNumberFormat="1" applyFont="1" applyBorder="1" applyAlignment="1">
      <alignment vertical="center"/>
    </xf>
    <xf numFmtId="0" fontId="14" fillId="4" borderId="8"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16" fillId="0" borderId="7" xfId="0" applyFont="1" applyBorder="1" applyAlignment="1">
      <alignment vertical="center"/>
    </xf>
    <xf numFmtId="2" fontId="16" fillId="0" borderId="7" xfId="0" applyNumberFormat="1" applyFont="1" applyBorder="1" applyAlignment="1">
      <alignment vertical="center"/>
    </xf>
    <xf numFmtId="0" fontId="16" fillId="0" borderId="0" xfId="0" applyFont="1" applyAlignment="1">
      <alignment vertical="center"/>
    </xf>
    <xf numFmtId="0" fontId="14" fillId="5" borderId="11" xfId="0" applyFont="1" applyFill="1" applyBorder="1" applyAlignment="1">
      <alignment horizontal="center" vertical="center"/>
    </xf>
    <xf numFmtId="0" fontId="17" fillId="0" borderId="16" xfId="0" applyFont="1" applyBorder="1" applyAlignment="1">
      <alignment horizontal="left"/>
    </xf>
    <xf numFmtId="168" fontId="14" fillId="4" borderId="11" xfId="0" applyNumberFormat="1" applyFont="1" applyFill="1" applyBorder="1" applyAlignment="1">
      <alignment horizontal="center" vertical="center"/>
    </xf>
    <xf numFmtId="168" fontId="19" fillId="0" borderId="8" xfId="0" applyNumberFormat="1" applyFont="1" applyBorder="1" applyAlignment="1">
      <alignment horizontal="center" vertical="center"/>
    </xf>
    <xf numFmtId="168" fontId="14" fillId="8" borderId="8" xfId="0" applyNumberFormat="1" applyFont="1" applyFill="1" applyBorder="1" applyAlignment="1">
      <alignment horizontal="center" vertical="center"/>
    </xf>
    <xf numFmtId="0" fontId="20" fillId="9" borderId="7" xfId="0" applyFont="1" applyFill="1" applyBorder="1" applyAlignment="1">
      <alignment vertical="center"/>
    </xf>
    <xf numFmtId="170" fontId="20" fillId="9" borderId="7" xfId="0" applyNumberFormat="1" applyFont="1" applyFill="1" applyBorder="1" applyAlignment="1">
      <alignment vertical="center"/>
    </xf>
    <xf numFmtId="0" fontId="20" fillId="9" borderId="12" xfId="0" applyFont="1" applyFill="1" applyBorder="1" applyAlignment="1">
      <alignment vertical="center"/>
    </xf>
    <xf numFmtId="170" fontId="20" fillId="9" borderId="12" xfId="0" applyNumberFormat="1" applyFont="1" applyFill="1" applyBorder="1" applyAlignment="1">
      <alignment vertical="center"/>
    </xf>
    <xf numFmtId="170" fontId="20" fillId="9" borderId="13" xfId="0" applyNumberFormat="1" applyFont="1" applyFill="1" applyBorder="1" applyAlignment="1">
      <alignment vertical="center"/>
    </xf>
    <xf numFmtId="168" fontId="14" fillId="8" borderId="7" xfId="0" applyNumberFormat="1" applyFont="1" applyFill="1" applyBorder="1" applyAlignment="1">
      <alignment horizontal="center" vertical="center" wrapText="1"/>
    </xf>
    <xf numFmtId="0" fontId="16" fillId="0" borderId="11" xfId="0" applyFont="1" applyBorder="1" applyAlignment="1">
      <alignment horizontal="center" vertical="center" wrapText="1"/>
    </xf>
    <xf numFmtId="168" fontId="14" fillId="0" borderId="8" xfId="0" applyNumberFormat="1" applyFont="1" applyBorder="1" applyAlignment="1">
      <alignment horizontal="center" vertical="center"/>
    </xf>
    <xf numFmtId="168" fontId="14" fillId="0" borderId="7" xfId="0" applyNumberFormat="1" applyFont="1" applyBorder="1" applyAlignment="1">
      <alignment horizontal="center" vertical="center" wrapText="1"/>
    </xf>
    <xf numFmtId="168" fontId="14" fillId="0" borderId="12" xfId="0" applyNumberFormat="1" applyFont="1" applyBorder="1" applyAlignment="1">
      <alignment horizontal="center" vertical="center"/>
    </xf>
    <xf numFmtId="170" fontId="20" fillId="9" borderId="8" xfId="0" applyNumberFormat="1" applyFont="1" applyFill="1" applyBorder="1" applyAlignment="1">
      <alignment vertical="center"/>
    </xf>
    <xf numFmtId="0" fontId="20" fillId="9" borderId="21" xfId="0" applyFont="1" applyFill="1" applyBorder="1" applyAlignment="1">
      <alignment vertical="center"/>
    </xf>
    <xf numFmtId="168" fontId="14" fillId="0" borderId="21" xfId="0" applyNumberFormat="1" applyFont="1" applyBorder="1" applyAlignment="1">
      <alignment horizontal="center" vertical="center"/>
    </xf>
    <xf numFmtId="14" fontId="14" fillId="5" borderId="15" xfId="0" applyNumberFormat="1" applyFont="1" applyFill="1" applyBorder="1" applyAlignment="1">
      <alignment horizontal="left"/>
    </xf>
    <xf numFmtId="0" fontId="14" fillId="5" borderId="15" xfId="0" applyFont="1" applyFill="1" applyBorder="1" applyAlignment="1">
      <alignment horizontal="left"/>
    </xf>
    <xf numFmtId="14" fontId="14" fillId="5" borderId="21" xfId="0" applyNumberFormat="1" applyFont="1" applyFill="1" applyBorder="1" applyAlignment="1">
      <alignment horizontal="left"/>
    </xf>
    <xf numFmtId="0" fontId="14" fillId="4" borderId="19" xfId="0" applyFont="1" applyFill="1" applyBorder="1" applyAlignment="1">
      <alignment horizontal="center" vertical="center"/>
    </xf>
    <xf numFmtId="0" fontId="14" fillId="4" borderId="12" xfId="0" applyFont="1" applyFill="1" applyBorder="1" applyAlignment="1">
      <alignment horizontal="center" vertical="center"/>
    </xf>
    <xf numFmtId="0" fontId="4" fillId="0" borderId="0" xfId="0" applyFont="1"/>
    <xf numFmtId="2" fontId="4" fillId="0" borderId="0" xfId="0" applyNumberFormat="1" applyFont="1"/>
    <xf numFmtId="14" fontId="3" fillId="0" borderId="0" xfId="0" applyNumberFormat="1" applyFont="1" applyAlignment="1">
      <alignment horizontal="right"/>
    </xf>
    <xf numFmtId="49" fontId="3" fillId="0" borderId="0" xfId="0" applyNumberFormat="1" applyFont="1"/>
    <xf numFmtId="0" fontId="2" fillId="0" borderId="0" xfId="0" applyFont="1" applyAlignment="1">
      <alignment horizontal="center" vertical="center"/>
    </xf>
    <xf numFmtId="14" fontId="10" fillId="0" borderId="9" xfId="0" applyNumberFormat="1" applyFont="1" applyBorder="1" applyAlignment="1">
      <alignment horizontal="center" vertical="center"/>
    </xf>
    <xf numFmtId="0" fontId="10" fillId="0" borderId="9" xfId="0" applyFont="1" applyBorder="1" applyAlignment="1">
      <alignment horizontal="center" vertical="center"/>
    </xf>
    <xf numFmtId="2" fontId="10" fillId="0" borderId="9" xfId="0" applyNumberFormat="1" applyFont="1" applyBorder="1" applyAlignment="1">
      <alignment horizontal="center" vertical="center"/>
    </xf>
    <xf numFmtId="49" fontId="10" fillId="0" borderId="9" xfId="0" applyNumberFormat="1" applyFont="1" applyBorder="1" applyAlignment="1">
      <alignment horizontal="center" vertical="center"/>
    </xf>
    <xf numFmtId="168" fontId="15" fillId="4" borderId="16" xfId="0" applyNumberFormat="1" applyFont="1" applyFill="1" applyBorder="1" applyAlignment="1">
      <alignment horizontal="center" vertical="center"/>
    </xf>
    <xf numFmtId="168" fontId="14" fillId="0" borderId="11" xfId="0" applyNumberFormat="1" applyFont="1" applyBorder="1" applyAlignment="1">
      <alignment horizontal="center" vertical="center"/>
    </xf>
    <xf numFmtId="0" fontId="14" fillId="0" borderId="7" xfId="0" applyFont="1" applyBorder="1" applyAlignment="1">
      <alignment wrapText="1"/>
    </xf>
    <xf numFmtId="168" fontId="14" fillId="0" borderId="19" xfId="0" applyNumberFormat="1" applyFont="1" applyBorder="1" applyAlignment="1">
      <alignment horizontal="center" vertical="center"/>
    </xf>
    <xf numFmtId="0" fontId="14" fillId="0" borderId="8" xfId="0" applyFont="1" applyBorder="1"/>
    <xf numFmtId="14" fontId="14" fillId="0" borderId="7" xfId="0" applyNumberFormat="1" applyFont="1" applyBorder="1" applyAlignment="1">
      <alignment horizontal="left"/>
    </xf>
    <xf numFmtId="171" fontId="0" fillId="0" borderId="0" xfId="0" applyNumberFormat="1"/>
    <xf numFmtId="171" fontId="5" fillId="0" borderId="0" xfId="0" applyNumberFormat="1" applyFont="1" applyAlignment="1">
      <alignment horizontal="right"/>
    </xf>
    <xf numFmtId="166" fontId="26" fillId="0" borderId="9" xfId="0" applyNumberFormat="1" applyFont="1" applyBorder="1" applyAlignment="1">
      <alignment horizontal="center" vertical="center"/>
    </xf>
    <xf numFmtId="0" fontId="26" fillId="0" borderId="9" xfId="0" applyFont="1" applyBorder="1" applyAlignment="1">
      <alignment horizontal="center" vertical="center"/>
    </xf>
    <xf numFmtId="2" fontId="26" fillId="0" borderId="9" xfId="0" applyNumberFormat="1" applyFont="1" applyBorder="1" applyAlignment="1">
      <alignment horizontal="center" vertical="center"/>
    </xf>
    <xf numFmtId="2" fontId="26" fillId="6" borderId="16" xfId="0" applyNumberFormat="1" applyFont="1" applyFill="1" applyBorder="1" applyAlignment="1">
      <alignment horizontal="center" vertical="center"/>
    </xf>
    <xf numFmtId="168" fontId="26" fillId="6" borderId="16" xfId="0" applyNumberFormat="1" applyFont="1" applyFill="1" applyBorder="1" applyAlignment="1">
      <alignment horizontal="center" vertical="center"/>
    </xf>
    <xf numFmtId="0" fontId="27" fillId="0" borderId="0" xfId="0" applyFont="1"/>
    <xf numFmtId="0" fontId="23" fillId="0" borderId="0" xfId="0" applyFont="1"/>
    <xf numFmtId="2" fontId="23" fillId="0" borderId="0" xfId="0" applyNumberFormat="1" applyFont="1"/>
    <xf numFmtId="2" fontId="22" fillId="0" borderId="0" xfId="0" applyNumberFormat="1" applyFont="1"/>
    <xf numFmtId="2" fontId="24" fillId="0" borderId="0" xfId="0" applyNumberFormat="1" applyFont="1"/>
    <xf numFmtId="2" fontId="25" fillId="0" borderId="0" xfId="0" applyNumberFormat="1" applyFont="1"/>
    <xf numFmtId="166" fontId="16" fillId="0" borderId="0" xfId="0" applyNumberFormat="1" applyFont="1" applyAlignment="1">
      <alignment horizontal="left"/>
    </xf>
    <xf numFmtId="166" fontId="23" fillId="0" borderId="0" xfId="0" applyNumberFormat="1" applyFont="1" applyAlignment="1">
      <alignment horizontal="left"/>
    </xf>
    <xf numFmtId="14" fontId="16" fillId="0" borderId="0" xfId="0" applyNumberFormat="1" applyFont="1" applyAlignment="1">
      <alignment horizontal="left"/>
    </xf>
    <xf numFmtId="2" fontId="16" fillId="0" borderId="20" xfId="0" applyNumberFormat="1" applyFont="1" applyBorder="1"/>
    <xf numFmtId="2" fontId="16" fillId="0" borderId="24" xfId="0" applyNumberFormat="1" applyFont="1" applyBorder="1" applyAlignment="1">
      <alignment horizontal="center" vertical="center"/>
    </xf>
    <xf numFmtId="168" fontId="14" fillId="0" borderId="14" xfId="0" applyNumberFormat="1" applyFont="1" applyBorder="1" applyAlignment="1">
      <alignment horizontal="center" vertical="center"/>
    </xf>
    <xf numFmtId="168" fontId="0" fillId="0" borderId="0" xfId="0" applyNumberFormat="1"/>
    <xf numFmtId="168" fontId="2" fillId="0" borderId="0" xfId="0" applyNumberFormat="1" applyFont="1"/>
    <xf numFmtId="168" fontId="5" fillId="0" borderId="0" xfId="0" applyNumberFormat="1" applyFont="1" applyAlignment="1">
      <alignment horizontal="center"/>
    </xf>
    <xf numFmtId="168" fontId="0" fillId="0" borderId="0" xfId="0" applyNumberFormat="1" applyAlignment="1">
      <alignment horizontal="right"/>
    </xf>
    <xf numFmtId="168" fontId="2" fillId="0" borderId="0" xfId="0" applyNumberFormat="1" applyFont="1" applyAlignment="1">
      <alignment horizontal="right"/>
    </xf>
    <xf numFmtId="168" fontId="14" fillId="8" borderId="11" xfId="0" applyNumberFormat="1" applyFont="1" applyFill="1" applyBorder="1" applyAlignment="1">
      <alignment horizontal="center" vertical="center"/>
    </xf>
    <xf numFmtId="0" fontId="14" fillId="4" borderId="13" xfId="0" applyFont="1" applyFill="1" applyBorder="1" applyAlignment="1">
      <alignment horizontal="center" vertical="center"/>
    </xf>
    <xf numFmtId="2" fontId="14" fillId="4" borderId="12" xfId="0" applyNumberFormat="1" applyFont="1" applyFill="1" applyBorder="1" applyAlignment="1">
      <alignment horizontal="center" vertical="center"/>
    </xf>
    <xf numFmtId="2" fontId="15" fillId="0" borderId="16" xfId="0" applyNumberFormat="1" applyFont="1" applyBorder="1" applyAlignment="1">
      <alignment horizontal="center" vertical="center" wrapText="1"/>
    </xf>
    <xf numFmtId="168" fontId="14" fillId="0" borderId="12" xfId="0" applyNumberFormat="1" applyFont="1" applyBorder="1" applyAlignment="1">
      <alignment horizontal="center" vertical="center" wrapText="1"/>
    </xf>
    <xf numFmtId="2" fontId="15" fillId="0" borderId="25" xfId="0" applyNumberFormat="1" applyFont="1" applyBorder="1" applyAlignment="1">
      <alignment horizontal="center" vertical="center"/>
    </xf>
    <xf numFmtId="172" fontId="14" fillId="5" borderId="8" xfId="0" applyNumberFormat="1" applyFont="1" applyFill="1" applyBorder="1" applyAlignment="1">
      <alignment horizontal="left"/>
    </xf>
    <xf numFmtId="172" fontId="14" fillId="5" borderId="7" xfId="0" applyNumberFormat="1" applyFont="1" applyFill="1" applyBorder="1" applyAlignment="1">
      <alignment horizontal="left"/>
    </xf>
    <xf numFmtId="172" fontId="17" fillId="0" borderId="16" xfId="0" applyNumberFormat="1" applyFont="1" applyBorder="1" applyAlignment="1">
      <alignment horizontal="left"/>
    </xf>
    <xf numFmtId="168" fontId="16" fillId="0" borderId="14" xfId="0" applyNumberFormat="1" applyFont="1" applyBorder="1" applyAlignment="1">
      <alignment horizontal="center" vertical="center"/>
    </xf>
    <xf numFmtId="168" fontId="16" fillId="0" borderId="21" xfId="0" applyNumberFormat="1" applyFont="1" applyBorder="1" applyAlignment="1">
      <alignment horizontal="center" vertical="center"/>
    </xf>
    <xf numFmtId="168" fontId="16" fillId="0" borderId="19" xfId="0" applyNumberFormat="1" applyFont="1" applyBorder="1" applyAlignment="1">
      <alignment horizontal="center" vertical="center"/>
    </xf>
    <xf numFmtId="170" fontId="14" fillId="5" borderId="21" xfId="0" applyNumberFormat="1" applyFont="1" applyFill="1" applyBorder="1" applyAlignment="1">
      <alignment horizontal="left"/>
    </xf>
    <xf numFmtId="170" fontId="14" fillId="5" borderId="15" xfId="0" applyNumberFormat="1" applyFont="1" applyFill="1" applyBorder="1" applyAlignment="1">
      <alignment horizontal="left"/>
    </xf>
    <xf numFmtId="170" fontId="14" fillId="5" borderId="15" xfId="0" applyNumberFormat="1" applyFont="1" applyFill="1" applyBorder="1"/>
    <xf numFmtId="0" fontId="14" fillId="4" borderId="11" xfId="0" applyFont="1" applyFill="1" applyBorder="1" applyAlignment="1">
      <alignment horizontal="center" vertical="center"/>
    </xf>
    <xf numFmtId="2" fontId="14" fillId="4" borderId="11" xfId="0" applyNumberFormat="1" applyFont="1" applyFill="1" applyBorder="1" applyAlignment="1">
      <alignment horizontal="center" vertical="center"/>
    </xf>
    <xf numFmtId="0" fontId="2" fillId="0" borderId="0" xfId="0" applyFont="1" applyAlignment="1">
      <alignment horizontal="center"/>
    </xf>
    <xf numFmtId="170" fontId="20" fillId="9" borderId="14" xfId="0" applyNumberFormat="1" applyFont="1" applyFill="1" applyBorder="1" applyAlignment="1">
      <alignment vertical="center"/>
    </xf>
    <xf numFmtId="0" fontId="20" fillId="9" borderId="27" xfId="0" applyFont="1" applyFill="1" applyBorder="1" applyAlignment="1">
      <alignment vertical="center"/>
    </xf>
    <xf numFmtId="168" fontId="14" fillId="0" borderId="27" xfId="0" applyNumberFormat="1" applyFont="1" applyBorder="1" applyAlignment="1">
      <alignment horizontal="center" vertical="center"/>
    </xf>
    <xf numFmtId="171" fontId="0" fillId="0" borderId="0" xfId="0" applyNumberFormat="1" applyAlignment="1">
      <alignment horizontal="center" vertical="center"/>
    </xf>
    <xf numFmtId="0" fontId="2" fillId="0" borderId="6" xfId="0" applyFont="1" applyBorder="1" applyAlignment="1">
      <alignment horizontal="center"/>
    </xf>
    <xf numFmtId="2" fontId="2" fillId="0" borderId="6" xfId="0" applyNumberFormat="1" applyFont="1" applyBorder="1" applyAlignment="1">
      <alignment horizontal="center"/>
    </xf>
    <xf numFmtId="14" fontId="2" fillId="0" borderId="6" xfId="0" applyNumberFormat="1" applyFont="1" applyBorder="1" applyAlignment="1">
      <alignment horizontal="center" vertical="center"/>
    </xf>
    <xf numFmtId="173" fontId="2" fillId="0" borderId="0" xfId="0" applyNumberFormat="1" applyFont="1" applyAlignment="1">
      <alignment horizontal="left" vertical="center"/>
    </xf>
    <xf numFmtId="14" fontId="14" fillId="5" borderId="11" xfId="0" applyNumberFormat="1" applyFont="1" applyFill="1" applyBorder="1" applyAlignment="1">
      <alignment horizontal="left"/>
    </xf>
    <xf numFmtId="0" fontId="16" fillId="0" borderId="7" xfId="0" applyFont="1" applyBorder="1" applyAlignment="1">
      <alignment vertical="center" wrapText="1"/>
    </xf>
    <xf numFmtId="0" fontId="20" fillId="0" borderId="7" xfId="0" applyFont="1" applyBorder="1" applyAlignment="1">
      <alignment vertical="center"/>
    </xf>
    <xf numFmtId="170" fontId="20" fillId="9" borderId="11" xfId="0" applyNumberFormat="1" applyFont="1" applyFill="1" applyBorder="1" applyAlignment="1">
      <alignment vertical="center"/>
    </xf>
    <xf numFmtId="170" fontId="20" fillId="0" borderId="7" xfId="0" applyNumberFormat="1" applyFont="1" applyBorder="1" applyAlignment="1">
      <alignment vertical="center"/>
    </xf>
    <xf numFmtId="2" fontId="16" fillId="0" borderId="27" xfId="0" applyNumberFormat="1" applyFont="1" applyBorder="1" applyAlignment="1">
      <alignment horizontal="center" vertical="center"/>
    </xf>
    <xf numFmtId="0" fontId="2" fillId="4" borderId="6" xfId="0" applyFont="1" applyFill="1" applyBorder="1" applyAlignment="1">
      <alignment vertical="center"/>
    </xf>
    <xf numFmtId="0" fontId="2" fillId="4" borderId="6" xfId="0" applyFont="1" applyFill="1" applyBorder="1"/>
    <xf numFmtId="171" fontId="2" fillId="4" borderId="6" xfId="0" applyNumberFormat="1" applyFont="1" applyFill="1" applyBorder="1" applyAlignment="1">
      <alignment horizontal="center" vertical="center"/>
    </xf>
    <xf numFmtId="0" fontId="0" fillId="4" borderId="6" xfId="0" applyFill="1" applyBorder="1"/>
    <xf numFmtId="0" fontId="2" fillId="6" borderId="6" xfId="0" applyFont="1" applyFill="1" applyBorder="1" applyAlignment="1">
      <alignment vertical="center"/>
    </xf>
    <xf numFmtId="0" fontId="2" fillId="6" borderId="6" xfId="0" applyFont="1" applyFill="1" applyBorder="1"/>
    <xf numFmtId="171" fontId="2" fillId="6" borderId="6" xfId="0" applyNumberFormat="1" applyFont="1" applyFill="1" applyBorder="1" applyAlignment="1">
      <alignment horizontal="center" vertical="center"/>
    </xf>
    <xf numFmtId="171" fontId="0" fillId="0" borderId="0" xfId="0" applyNumberFormat="1" applyAlignment="1">
      <alignment horizontal="center"/>
    </xf>
    <xf numFmtId="173" fontId="2" fillId="0" borderId="0" xfId="0" applyNumberFormat="1" applyFont="1" applyAlignment="1">
      <alignment horizontal="right" vertical="center" indent="1"/>
    </xf>
    <xf numFmtId="172" fontId="14" fillId="5" borderId="11" xfId="0" applyNumberFormat="1" applyFont="1" applyFill="1" applyBorder="1" applyAlignment="1">
      <alignment horizontal="left"/>
    </xf>
    <xf numFmtId="168" fontId="14" fillId="5" borderId="21" xfId="0" applyNumberFormat="1" applyFont="1" applyFill="1" applyBorder="1" applyAlignment="1">
      <alignment horizontal="center" vertical="center"/>
    </xf>
    <xf numFmtId="0" fontId="13" fillId="5" borderId="7" xfId="0" applyFont="1" applyFill="1" applyBorder="1"/>
    <xf numFmtId="0" fontId="0" fillId="0" borderId="7" xfId="0" applyBorder="1"/>
    <xf numFmtId="14" fontId="14" fillId="5" borderId="14" xfId="0" applyNumberFormat="1" applyFont="1" applyFill="1" applyBorder="1" applyAlignment="1">
      <alignment horizontal="left"/>
    </xf>
    <xf numFmtId="14" fontId="14" fillId="5" borderId="23" xfId="0" applyNumberFormat="1" applyFont="1" applyFill="1" applyBorder="1" applyAlignment="1">
      <alignment horizontal="left"/>
    </xf>
    <xf numFmtId="168" fontId="14" fillId="5" borderId="27" xfId="0" applyNumberFormat="1" applyFont="1" applyFill="1" applyBorder="1" applyAlignment="1">
      <alignment horizontal="center" vertical="center"/>
    </xf>
    <xf numFmtId="0" fontId="16" fillId="0" borderId="7" xfId="0" applyFont="1" applyBorder="1" applyAlignment="1">
      <alignment wrapText="1"/>
    </xf>
    <xf numFmtId="0" fontId="14" fillId="5" borderId="23" xfId="0" applyFont="1" applyFill="1" applyBorder="1" applyAlignment="1">
      <alignment wrapText="1"/>
    </xf>
    <xf numFmtId="0" fontId="16" fillId="0" borderId="13" xfId="0" applyFont="1" applyBorder="1" applyAlignment="1">
      <alignment horizontal="center" vertical="center"/>
    </xf>
    <xf numFmtId="168" fontId="14" fillId="5" borderId="0" xfId="0" applyNumberFormat="1" applyFont="1" applyFill="1" applyAlignment="1">
      <alignment horizontal="center" vertical="center"/>
    </xf>
    <xf numFmtId="14" fontId="14" fillId="8" borderId="14" xfId="0" applyNumberFormat="1" applyFont="1" applyFill="1" applyBorder="1" applyAlignment="1">
      <alignment horizontal="left"/>
    </xf>
    <xf numFmtId="0" fontId="14" fillId="8" borderId="11" xfId="0" applyFont="1" applyFill="1" applyBorder="1"/>
    <xf numFmtId="168" fontId="14" fillId="8" borderId="14" xfId="0" applyNumberFormat="1" applyFont="1" applyFill="1" applyBorder="1" applyAlignment="1">
      <alignment horizontal="center" vertical="center"/>
    </xf>
    <xf numFmtId="0" fontId="14" fillId="4" borderId="12" xfId="0" applyFont="1" applyFill="1" applyBorder="1" applyAlignment="1">
      <alignment horizontal="center" vertical="center" wrapText="1"/>
    </xf>
    <xf numFmtId="170" fontId="20" fillId="9" borderId="12" xfId="0" applyNumberFormat="1" applyFont="1" applyFill="1" applyBorder="1" applyAlignment="1">
      <alignment vertical="center" wrapText="1"/>
    </xf>
    <xf numFmtId="0" fontId="20" fillId="9" borderId="12" xfId="0" applyFont="1" applyFill="1" applyBorder="1" applyAlignment="1">
      <alignment vertical="center" wrapText="1"/>
    </xf>
    <xf numFmtId="0" fontId="20" fillId="9" borderId="7" xfId="0" applyFont="1" applyFill="1" applyBorder="1" applyAlignment="1">
      <alignment vertical="center" wrapText="1"/>
    </xf>
    <xf numFmtId="2" fontId="16" fillId="0" borderId="7" xfId="0" applyNumberFormat="1" applyFont="1" applyBorder="1" applyAlignment="1">
      <alignment vertical="center" wrapText="1"/>
    </xf>
    <xf numFmtId="0" fontId="16" fillId="0" borderId="0" xfId="0" applyFont="1" applyAlignment="1">
      <alignment vertical="center" wrapText="1"/>
    </xf>
    <xf numFmtId="14" fontId="14" fillId="5" borderId="15" xfId="0" applyNumberFormat="1" applyFont="1" applyFill="1" applyBorder="1" applyAlignment="1">
      <alignment horizontal="left" vertical="center" wrapText="1"/>
    </xf>
    <xf numFmtId="2" fontId="15" fillId="0" borderId="14" xfId="0" applyNumberFormat="1" applyFont="1" applyBorder="1" applyAlignment="1">
      <alignment horizontal="center" vertical="center"/>
    </xf>
    <xf numFmtId="2" fontId="15" fillId="0" borderId="14" xfId="0" applyNumberFormat="1" applyFont="1" applyBorder="1" applyAlignment="1">
      <alignment horizontal="center" vertical="center" wrapText="1"/>
    </xf>
    <xf numFmtId="168" fontId="14" fillId="8" borderId="21" xfId="0" applyNumberFormat="1" applyFont="1" applyFill="1" applyBorder="1" applyAlignment="1">
      <alignment horizontal="center" vertical="center"/>
    </xf>
    <xf numFmtId="168" fontId="14" fillId="8" borderId="15"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26" xfId="0" applyNumberFormat="1" applyFont="1" applyFill="1" applyBorder="1" applyAlignment="1">
      <alignment horizontal="center" vertical="center"/>
    </xf>
    <xf numFmtId="0" fontId="20" fillId="9" borderId="13" xfId="0" applyFont="1" applyFill="1" applyBorder="1" applyAlignment="1">
      <alignment vertical="center"/>
    </xf>
    <xf numFmtId="0" fontId="20" fillId="9" borderId="11" xfId="0" applyFont="1" applyFill="1" applyBorder="1" applyAlignment="1">
      <alignment vertical="center"/>
    </xf>
    <xf numFmtId="14" fontId="14" fillId="8" borderId="7" xfId="0" applyNumberFormat="1" applyFont="1" applyFill="1" applyBorder="1" applyAlignment="1">
      <alignment horizontal="left"/>
    </xf>
    <xf numFmtId="0" fontId="14" fillId="8" borderId="13" xfId="0" applyFont="1" applyFill="1" applyBorder="1"/>
    <xf numFmtId="0" fontId="0" fillId="0" borderId="8" xfId="0" applyBorder="1"/>
    <xf numFmtId="0" fontId="14" fillId="0" borderId="12" xfId="0" applyFont="1" applyBorder="1"/>
    <xf numFmtId="0" fontId="16" fillId="0" borderId="12" xfId="0" applyFont="1" applyBorder="1"/>
    <xf numFmtId="0" fontId="14" fillId="0" borderId="19" xfId="0" applyFont="1" applyBorder="1" applyAlignment="1">
      <alignment wrapText="1"/>
    </xf>
    <xf numFmtId="0" fontId="14" fillId="0" borderId="28" xfId="0" applyFont="1" applyBorder="1" applyAlignment="1">
      <alignment wrapText="1"/>
    </xf>
    <xf numFmtId="0" fontId="16" fillId="0" borderId="12" xfId="0" applyFont="1" applyBorder="1" applyAlignment="1">
      <alignment wrapText="1"/>
    </xf>
    <xf numFmtId="2" fontId="16" fillId="0" borderId="15" xfId="0" applyNumberFormat="1" applyFont="1" applyBorder="1" applyAlignment="1">
      <alignment horizontal="center" vertical="center"/>
    </xf>
    <xf numFmtId="2" fontId="16" fillId="0" borderId="0" xfId="0" applyNumberFormat="1" applyFont="1" applyAlignment="1">
      <alignment horizontal="center" vertical="center"/>
    </xf>
    <xf numFmtId="2" fontId="16" fillId="0" borderId="12" xfId="0" applyNumberFormat="1" applyFont="1" applyBorder="1" applyAlignment="1">
      <alignment horizontal="center" vertical="center"/>
    </xf>
    <xf numFmtId="0" fontId="0" fillId="0" borderId="11" xfId="0" applyBorder="1"/>
    <xf numFmtId="0" fontId="0" fillId="0" borderId="15" xfId="0" applyBorder="1"/>
    <xf numFmtId="0" fontId="0" fillId="0" borderId="12" xfId="0" applyBorder="1"/>
    <xf numFmtId="2" fontId="14" fillId="0" borderId="12" xfId="0" applyNumberFormat="1" applyFont="1" applyBorder="1" applyAlignment="1">
      <alignment horizontal="center" vertical="center"/>
    </xf>
    <xf numFmtId="0" fontId="14" fillId="0" borderId="12" xfId="0" applyFont="1" applyBorder="1" applyAlignment="1">
      <alignment horizontal="center" vertical="center" wrapText="1"/>
    </xf>
    <xf numFmtId="14" fontId="14" fillId="5" borderId="21" xfId="0" applyNumberFormat="1" applyFont="1" applyFill="1" applyBorder="1" applyAlignment="1">
      <alignment horizontal="left" vertical="center"/>
    </xf>
    <xf numFmtId="14" fontId="14" fillId="0" borderId="23" xfId="0" applyNumberFormat="1" applyFont="1" applyBorder="1" applyAlignment="1">
      <alignment horizontal="left"/>
    </xf>
    <xf numFmtId="0" fontId="14" fillId="0" borderId="23" xfId="0" applyFont="1" applyBorder="1" applyAlignment="1">
      <alignment wrapText="1"/>
    </xf>
    <xf numFmtId="0" fontId="16" fillId="0" borderId="0" xfId="0" applyFont="1" applyAlignment="1">
      <alignment wrapText="1"/>
    </xf>
    <xf numFmtId="0" fontId="16" fillId="4" borderId="0" xfId="0" applyFont="1" applyFill="1" applyAlignment="1">
      <alignment horizontal="center"/>
    </xf>
    <xf numFmtId="0" fontId="16" fillId="0" borderId="11" xfId="0" applyFont="1" applyBorder="1" applyAlignment="1">
      <alignment wrapText="1"/>
    </xf>
    <xf numFmtId="0" fontId="14" fillId="8" borderId="11" xfId="0" applyFont="1" applyFill="1" applyBorder="1" applyAlignment="1">
      <alignment wrapText="1"/>
    </xf>
    <xf numFmtId="171" fontId="14" fillId="5" borderId="8" xfId="0" applyNumberFormat="1" applyFont="1" applyFill="1" applyBorder="1" applyAlignment="1">
      <alignment horizontal="center" vertical="center"/>
    </xf>
    <xf numFmtId="171" fontId="16" fillId="0" borderId="19" xfId="0" applyNumberFormat="1" applyFont="1" applyBorder="1" applyAlignment="1">
      <alignment horizontal="center" vertical="center"/>
    </xf>
    <xf numFmtId="171" fontId="16" fillId="0" borderId="8" xfId="0" applyNumberFormat="1" applyFont="1" applyBorder="1" applyAlignment="1">
      <alignment horizontal="center" vertical="center"/>
    </xf>
    <xf numFmtId="171" fontId="16" fillId="0" borderId="14" xfId="0" applyNumberFormat="1" applyFont="1" applyBorder="1" applyAlignment="1">
      <alignment horizontal="center" vertical="center"/>
    </xf>
    <xf numFmtId="171" fontId="14" fillId="0" borderId="8" xfId="0" applyNumberFormat="1" applyFont="1" applyBorder="1" applyAlignment="1">
      <alignment horizontal="center" vertical="center"/>
    </xf>
    <xf numFmtId="171" fontId="14" fillId="5" borderId="7" xfId="0" applyNumberFormat="1" applyFont="1" applyFill="1" applyBorder="1" applyAlignment="1">
      <alignment horizontal="center" vertical="center"/>
    </xf>
    <xf numFmtId="171" fontId="14" fillId="5" borderId="21" xfId="0" applyNumberFormat="1" applyFont="1" applyFill="1" applyBorder="1" applyAlignment="1">
      <alignment horizontal="center" vertical="center"/>
    </xf>
    <xf numFmtId="171" fontId="14" fillId="0" borderId="7" xfId="0" applyNumberFormat="1" applyFont="1" applyBorder="1" applyAlignment="1">
      <alignment horizontal="center" vertical="center"/>
    </xf>
    <xf numFmtId="171" fontId="14" fillId="5" borderId="11" xfId="0" applyNumberFormat="1" applyFont="1" applyFill="1" applyBorder="1" applyAlignment="1">
      <alignment horizontal="center" vertical="center"/>
    </xf>
    <xf numFmtId="171" fontId="16" fillId="0" borderId="20" xfId="0" applyNumberFormat="1" applyFont="1" applyBorder="1" applyAlignment="1">
      <alignment horizontal="center" vertical="center"/>
    </xf>
    <xf numFmtId="171" fontId="14" fillId="0" borderId="14" xfId="0" applyNumberFormat="1" applyFont="1" applyBorder="1" applyAlignment="1">
      <alignment horizontal="center" vertical="center"/>
    </xf>
    <xf numFmtId="171" fontId="16" fillId="0" borderId="7" xfId="0" applyNumberFormat="1" applyFont="1" applyBorder="1" applyAlignment="1">
      <alignment horizontal="center" vertical="center"/>
    </xf>
    <xf numFmtId="171" fontId="0" fillId="0" borderId="7" xfId="0" applyNumberFormat="1" applyBorder="1"/>
    <xf numFmtId="171" fontId="14" fillId="5" borderId="27" xfId="0" applyNumberFormat="1" applyFont="1" applyFill="1" applyBorder="1" applyAlignment="1">
      <alignment horizontal="center" vertical="center"/>
    </xf>
    <xf numFmtId="171" fontId="16" fillId="0" borderId="27" xfId="0" applyNumberFormat="1" applyFont="1" applyBorder="1" applyAlignment="1">
      <alignment horizontal="center" vertical="center"/>
    </xf>
    <xf numFmtId="171" fontId="14" fillId="5" borderId="0" xfId="0" applyNumberFormat="1" applyFont="1" applyFill="1" applyAlignment="1">
      <alignment horizontal="center" vertical="center"/>
    </xf>
    <xf numFmtId="171" fontId="0" fillId="0" borderId="12" xfId="0" applyNumberFormat="1" applyBorder="1"/>
    <xf numFmtId="171" fontId="14" fillId="5" borderId="12" xfId="0" applyNumberFormat="1" applyFont="1" applyFill="1" applyBorder="1" applyAlignment="1">
      <alignment horizontal="center" vertical="center"/>
    </xf>
    <xf numFmtId="171" fontId="14" fillId="5" borderId="19" xfId="0" applyNumberFormat="1" applyFont="1" applyFill="1" applyBorder="1" applyAlignment="1">
      <alignment horizontal="center" vertical="center"/>
    </xf>
    <xf numFmtId="171" fontId="16" fillId="0" borderId="21" xfId="0" applyNumberFormat="1" applyFont="1" applyBorder="1" applyAlignment="1">
      <alignment horizontal="center" vertical="center"/>
    </xf>
    <xf numFmtId="0" fontId="14" fillId="0" borderId="12" xfId="0" applyFont="1" applyBorder="1" applyAlignment="1">
      <alignment horizontal="center" vertical="center"/>
    </xf>
    <xf numFmtId="0" fontId="16" fillId="0" borderId="12" xfId="0" applyFont="1" applyBorder="1" applyAlignment="1">
      <alignment horizontal="center" vertical="center"/>
    </xf>
    <xf numFmtId="0" fontId="14" fillId="5" borderId="14" xfId="0" applyFont="1" applyFill="1" applyBorder="1" applyAlignment="1">
      <alignment wrapText="1"/>
    </xf>
    <xf numFmtId="170" fontId="20" fillId="9" borderId="19" xfId="0" applyNumberFormat="1" applyFont="1" applyFill="1" applyBorder="1" applyAlignment="1">
      <alignment vertical="center"/>
    </xf>
    <xf numFmtId="0" fontId="12" fillId="0" borderId="7" xfId="0" applyFont="1" applyBorder="1"/>
    <xf numFmtId="0" fontId="14" fillId="5" borderId="12" xfId="0" applyFont="1" applyFill="1" applyBorder="1"/>
    <xf numFmtId="171" fontId="14" fillId="5" borderId="15" xfId="0" applyNumberFormat="1" applyFont="1" applyFill="1" applyBorder="1" applyAlignment="1">
      <alignment horizontal="center" vertical="center"/>
    </xf>
    <xf numFmtId="171" fontId="0" fillId="0" borderId="15" xfId="0" applyNumberFormat="1" applyBorder="1"/>
    <xf numFmtId="171" fontId="14" fillId="5" borderId="23" xfId="0" applyNumberFormat="1" applyFont="1" applyFill="1" applyBorder="1" applyAlignment="1">
      <alignment horizontal="center" vertical="center"/>
    </xf>
    <xf numFmtId="171" fontId="0" fillId="0" borderId="26" xfId="0" applyNumberFormat="1" applyBorder="1"/>
    <xf numFmtId="171" fontId="14" fillId="5" borderId="26" xfId="0" applyNumberFormat="1" applyFont="1" applyFill="1" applyBorder="1" applyAlignment="1">
      <alignment horizontal="center" vertical="center"/>
    </xf>
    <xf numFmtId="171" fontId="14" fillId="5" borderId="24" xfId="0" applyNumberFormat="1" applyFont="1" applyFill="1" applyBorder="1" applyAlignment="1">
      <alignment horizontal="center" vertical="center"/>
    </xf>
    <xf numFmtId="171" fontId="16" fillId="0" borderId="12" xfId="0" applyNumberFormat="1" applyFont="1" applyBorder="1" applyAlignment="1">
      <alignment horizontal="center" vertical="center"/>
    </xf>
    <xf numFmtId="171" fontId="14" fillId="0" borderId="11" xfId="0" applyNumberFormat="1" applyFont="1" applyBorder="1" applyAlignment="1">
      <alignment horizontal="center" vertical="center"/>
    </xf>
    <xf numFmtId="171" fontId="0" fillId="0" borderId="8" xfId="0" applyNumberFormat="1" applyBorder="1"/>
    <xf numFmtId="171" fontId="16" fillId="0" borderId="15" xfId="0" applyNumberFormat="1" applyFont="1" applyBorder="1" applyAlignment="1">
      <alignment horizontal="center" vertical="center"/>
    </xf>
    <xf numFmtId="171" fontId="16" fillId="0" borderId="0" xfId="0" applyNumberFormat="1" applyFont="1" applyAlignment="1">
      <alignment horizontal="center" vertical="center"/>
    </xf>
    <xf numFmtId="171" fontId="16" fillId="0" borderId="11" xfId="0" applyNumberFormat="1" applyFont="1" applyBorder="1" applyAlignment="1">
      <alignment horizontal="center" vertical="center"/>
    </xf>
    <xf numFmtId="2" fontId="14" fillId="4" borderId="7" xfId="0" applyNumberFormat="1" applyFont="1" applyFill="1" applyBorder="1" applyAlignment="1">
      <alignment horizontal="center" vertical="center"/>
    </xf>
    <xf numFmtId="0" fontId="14" fillId="4" borderId="20" xfId="0" applyFont="1" applyFill="1" applyBorder="1" applyAlignment="1">
      <alignment horizontal="center" vertical="center"/>
    </xf>
    <xf numFmtId="2" fontId="14" fillId="6" borderId="12" xfId="0" applyNumberFormat="1" applyFont="1" applyFill="1" applyBorder="1" applyAlignment="1">
      <alignment horizontal="center" vertical="center"/>
    </xf>
    <xf numFmtId="0" fontId="16" fillId="6" borderId="11" xfId="0" applyFont="1" applyFill="1" applyBorder="1"/>
    <xf numFmtId="0" fontId="16" fillId="0" borderId="15" xfId="0" applyFont="1" applyBorder="1"/>
    <xf numFmtId="0" fontId="20" fillId="9" borderId="21" xfId="0" applyFont="1" applyFill="1" applyBorder="1" applyAlignment="1">
      <alignment vertical="center" wrapText="1"/>
    </xf>
    <xf numFmtId="2" fontId="14" fillId="4" borderId="19" xfId="0" applyNumberFormat="1" applyFont="1" applyFill="1" applyBorder="1" applyAlignment="1">
      <alignment horizontal="center" vertical="center" wrapText="1"/>
    </xf>
    <xf numFmtId="0" fontId="16" fillId="0" borderId="14" xfId="0" applyFont="1" applyBorder="1" applyAlignment="1">
      <alignment wrapText="1"/>
    </xf>
    <xf numFmtId="2" fontId="14" fillId="4" borderId="13" xfId="0" applyNumberFormat="1" applyFont="1" applyFill="1" applyBorder="1" applyAlignment="1">
      <alignment horizontal="center" vertical="center"/>
    </xf>
    <xf numFmtId="170" fontId="20" fillId="0" borderId="19" xfId="0" applyNumberFormat="1" applyFont="1" applyBorder="1" applyAlignment="1">
      <alignment vertical="center"/>
    </xf>
    <xf numFmtId="170" fontId="20" fillId="0" borderId="12" xfId="0" applyNumberFormat="1" applyFont="1" applyBorder="1" applyAlignment="1">
      <alignment vertical="center"/>
    </xf>
    <xf numFmtId="170" fontId="20" fillId="0" borderId="13" xfId="0" applyNumberFormat="1" applyFont="1" applyBorder="1" applyAlignment="1">
      <alignment vertical="center"/>
    </xf>
    <xf numFmtId="0" fontId="20" fillId="0" borderId="12" xfId="0" applyFont="1" applyBorder="1" applyAlignment="1">
      <alignment vertical="center"/>
    </xf>
    <xf numFmtId="0" fontId="20" fillId="0" borderId="12" xfId="0" applyFont="1" applyBorder="1" applyAlignment="1">
      <alignment vertical="center" wrapText="1"/>
    </xf>
    <xf numFmtId="0" fontId="20" fillId="0" borderId="7" xfId="0" applyFont="1" applyBorder="1" applyAlignment="1">
      <alignment vertical="center" wrapText="1"/>
    </xf>
    <xf numFmtId="0" fontId="20" fillId="0" borderId="13" xfId="0" applyFont="1" applyBorder="1" applyAlignment="1">
      <alignment vertical="center"/>
    </xf>
    <xf numFmtId="0" fontId="20" fillId="0" borderId="11" xfId="0" applyFont="1" applyBorder="1" applyAlignment="1">
      <alignment vertical="center"/>
    </xf>
    <xf numFmtId="2" fontId="14" fillId="0" borderId="19" xfId="0" applyNumberFormat="1" applyFont="1" applyBorder="1" applyAlignment="1">
      <alignment horizontal="center" vertical="center" wrapText="1"/>
    </xf>
    <xf numFmtId="0" fontId="16" fillId="0" borderId="14" xfId="0" applyFont="1" applyBorder="1" applyAlignment="1">
      <alignment vertical="center" wrapText="1"/>
    </xf>
    <xf numFmtId="0" fontId="20" fillId="0" borderId="8" xfId="0" applyFont="1" applyBorder="1" applyAlignment="1">
      <alignment vertical="center"/>
    </xf>
    <xf numFmtId="0" fontId="14" fillId="5" borderId="21" xfId="0" applyFont="1" applyFill="1" applyBorder="1"/>
    <xf numFmtId="168" fontId="14" fillId="8" borderId="27" xfId="0" applyNumberFormat="1" applyFont="1" applyFill="1" applyBorder="1" applyAlignment="1">
      <alignment horizontal="center" vertical="center"/>
    </xf>
    <xf numFmtId="170" fontId="20" fillId="0" borderId="7" xfId="0" applyNumberFormat="1" applyFont="1" applyBorder="1" applyAlignment="1">
      <alignment vertical="center" wrapText="1"/>
    </xf>
    <xf numFmtId="168" fontId="14" fillId="8" borderId="23" xfId="0" applyNumberFormat="1" applyFont="1" applyFill="1" applyBorder="1" applyAlignment="1">
      <alignment horizontal="center" vertical="center"/>
    </xf>
    <xf numFmtId="0" fontId="20" fillId="0" borderId="19" xfId="0" applyFont="1" applyBorder="1" applyAlignment="1">
      <alignment vertical="center"/>
    </xf>
    <xf numFmtId="0" fontId="14" fillId="0" borderId="8" xfId="0" applyFont="1" applyBorder="1" applyAlignment="1">
      <alignment wrapText="1"/>
    </xf>
    <xf numFmtId="0" fontId="16" fillId="0" borderId="20" xfId="0" applyFont="1" applyBorder="1" applyAlignment="1">
      <alignment horizontal="center" vertical="center"/>
    </xf>
    <xf numFmtId="171" fontId="14" fillId="5" borderId="14" xfId="0" applyNumberFormat="1" applyFont="1" applyFill="1" applyBorder="1" applyAlignment="1">
      <alignment horizontal="center" vertical="center"/>
    </xf>
    <xf numFmtId="0" fontId="16" fillId="0" borderId="14" xfId="0" applyFont="1" applyBorder="1" applyAlignment="1">
      <alignment horizontal="center" vertical="center"/>
    </xf>
    <xf numFmtId="14" fontId="16" fillId="0" borderId="15" xfId="0" applyNumberFormat="1" applyFont="1" applyBorder="1"/>
    <xf numFmtId="0" fontId="14" fillId="4" borderId="19" xfId="0" applyFont="1" applyFill="1" applyBorder="1" applyAlignment="1">
      <alignment horizontal="center" vertical="center" wrapText="1"/>
    </xf>
    <xf numFmtId="0" fontId="0" fillId="0" borderId="7" xfId="0" applyBorder="1" applyAlignment="1">
      <alignment wrapText="1"/>
    </xf>
    <xf numFmtId="0" fontId="0" fillId="4" borderId="7" xfId="0" applyFill="1" applyBorder="1" applyAlignment="1">
      <alignment horizontal="center"/>
    </xf>
    <xf numFmtId="170" fontId="20" fillId="0" borderId="8" xfId="0" applyNumberFormat="1" applyFont="1" applyBorder="1" applyAlignment="1">
      <alignment vertical="center"/>
    </xf>
    <xf numFmtId="2" fontId="14" fillId="4" borderId="12" xfId="0" applyNumberFormat="1" applyFont="1" applyFill="1" applyBorder="1" applyAlignment="1">
      <alignment horizontal="center" vertical="center" wrapText="1"/>
    </xf>
    <xf numFmtId="2" fontId="14" fillId="4" borderId="7" xfId="0" applyNumberFormat="1" applyFont="1" applyFill="1" applyBorder="1" applyAlignment="1">
      <alignment horizontal="center" vertical="center" wrapText="1"/>
    </xf>
    <xf numFmtId="0" fontId="14" fillId="5" borderId="21" xfId="0" applyFont="1" applyFill="1" applyBorder="1" applyAlignment="1">
      <alignment wrapText="1"/>
    </xf>
    <xf numFmtId="0" fontId="14" fillId="4" borderId="20" xfId="0" applyFont="1" applyFill="1" applyBorder="1" applyAlignment="1">
      <alignment horizontal="center" vertical="center" wrapText="1"/>
    </xf>
    <xf numFmtId="2" fontId="14" fillId="0" borderId="11" xfId="0" applyNumberFormat="1" applyFont="1" applyBorder="1" applyAlignment="1">
      <alignment horizontal="center" vertical="center"/>
    </xf>
    <xf numFmtId="2" fontId="14" fillId="0" borderId="7" xfId="0" applyNumberFormat="1" applyFont="1" applyBorder="1" applyAlignment="1">
      <alignment horizontal="center" vertical="center" wrapText="1"/>
    </xf>
    <xf numFmtId="0" fontId="14" fillId="4" borderId="11" xfId="0" applyFont="1" applyFill="1" applyBorder="1" applyAlignment="1">
      <alignment horizontal="center" vertical="center" wrapText="1"/>
    </xf>
    <xf numFmtId="0" fontId="16" fillId="4" borderId="7" xfId="0" applyFont="1" applyFill="1" applyBorder="1" applyAlignment="1">
      <alignment horizontal="center" wrapText="1"/>
    </xf>
    <xf numFmtId="2" fontId="14" fillId="4" borderId="13" xfId="0" applyNumberFormat="1" applyFont="1" applyFill="1" applyBorder="1" applyAlignment="1">
      <alignment horizontal="center" vertical="center" wrapText="1"/>
    </xf>
    <xf numFmtId="0" fontId="14" fillId="6" borderId="7" xfId="0" applyFont="1" applyFill="1" applyBorder="1" applyAlignment="1">
      <alignment horizontal="center" vertical="center"/>
    </xf>
    <xf numFmtId="0" fontId="16" fillId="0" borderId="21" xfId="0" applyFont="1" applyBorder="1"/>
    <xf numFmtId="2" fontId="14" fillId="6" borderId="13" xfId="0" applyNumberFormat="1" applyFont="1" applyFill="1" applyBorder="1" applyAlignment="1">
      <alignment horizontal="center" vertical="center" wrapText="1"/>
    </xf>
    <xf numFmtId="168" fontId="14" fillId="8" borderId="12" xfId="0" applyNumberFormat="1" applyFont="1" applyFill="1" applyBorder="1" applyAlignment="1">
      <alignment horizontal="center" vertical="center"/>
    </xf>
    <xf numFmtId="2" fontId="14" fillId="6" borderId="11" xfId="0" applyNumberFormat="1" applyFont="1" applyFill="1" applyBorder="1" applyAlignment="1">
      <alignment horizontal="center" vertical="center"/>
    </xf>
    <xf numFmtId="2" fontId="14" fillId="6" borderId="7" xfId="0" applyNumberFormat="1" applyFont="1" applyFill="1" applyBorder="1" applyAlignment="1">
      <alignment horizontal="center" vertical="center" wrapText="1"/>
    </xf>
    <xf numFmtId="0" fontId="16" fillId="0" borderId="19" xfId="0" applyFont="1" applyBorder="1" applyAlignment="1">
      <alignment horizontal="center" vertical="center"/>
    </xf>
    <xf numFmtId="2" fontId="15" fillId="0" borderId="7" xfId="0" applyNumberFormat="1" applyFont="1" applyBorder="1" applyAlignment="1">
      <alignment horizontal="center" vertical="center"/>
    </xf>
    <xf numFmtId="0" fontId="16" fillId="0" borderId="7" xfId="0" applyFont="1" applyBorder="1" applyAlignment="1">
      <alignment horizontal="center" vertical="center" wrapText="1"/>
    </xf>
    <xf numFmtId="168" fontId="15" fillId="4" borderId="29" xfId="0" applyNumberFormat="1" applyFont="1" applyFill="1" applyBorder="1" applyAlignment="1">
      <alignment horizontal="center" vertical="center"/>
    </xf>
    <xf numFmtId="0" fontId="16" fillId="0" borderId="15" xfId="0" applyFont="1" applyBorder="1" applyAlignment="1">
      <alignment vertical="center"/>
    </xf>
    <xf numFmtId="0" fontId="16" fillId="0" borderId="23" xfId="0" applyFont="1" applyBorder="1"/>
    <xf numFmtId="2" fontId="15" fillId="0" borderId="27" xfId="0" applyNumberFormat="1" applyFont="1" applyBorder="1" applyAlignment="1">
      <alignment horizontal="center" vertical="center"/>
    </xf>
    <xf numFmtId="0" fontId="16" fillId="0" borderId="15" xfId="0" applyFont="1" applyBorder="1" applyAlignment="1">
      <alignment vertical="center" wrapText="1"/>
    </xf>
    <xf numFmtId="2" fontId="15" fillId="0" borderId="8" xfId="0" applyNumberFormat="1" applyFont="1" applyBorder="1" applyAlignment="1">
      <alignment horizontal="center" vertical="center"/>
    </xf>
    <xf numFmtId="2" fontId="2" fillId="0" borderId="16" xfId="0" applyNumberFormat="1" applyFont="1" applyBorder="1" applyAlignment="1">
      <alignment horizontal="center" vertical="center"/>
    </xf>
    <xf numFmtId="0" fontId="20" fillId="9" borderId="8" xfId="0" applyFont="1" applyFill="1" applyBorder="1" applyAlignment="1">
      <alignment vertical="center"/>
    </xf>
    <xf numFmtId="0" fontId="20" fillId="9" borderId="26" xfId="0" applyFont="1" applyFill="1" applyBorder="1" applyAlignment="1">
      <alignment vertical="center"/>
    </xf>
    <xf numFmtId="2" fontId="16" fillId="0" borderId="28" xfId="0" applyNumberFormat="1" applyFont="1" applyBorder="1"/>
    <xf numFmtId="0" fontId="20" fillId="9" borderId="15" xfId="0" applyFont="1" applyFill="1" applyBorder="1" applyAlignment="1">
      <alignment vertical="center"/>
    </xf>
    <xf numFmtId="0" fontId="16" fillId="0" borderId="12" xfId="0" applyFont="1" applyBorder="1" applyAlignment="1">
      <alignment vertical="center"/>
    </xf>
    <xf numFmtId="0" fontId="16" fillId="0" borderId="12" xfId="0" applyFont="1" applyBorder="1" applyAlignment="1">
      <alignment horizontal="center" vertical="center" wrapText="1"/>
    </xf>
    <xf numFmtId="2" fontId="15" fillId="0" borderId="7" xfId="0" applyNumberFormat="1" applyFont="1" applyBorder="1" applyAlignment="1">
      <alignment horizontal="center" vertical="center" wrapText="1"/>
    </xf>
    <xf numFmtId="0" fontId="0" fillId="0" borderId="7" xfId="0" applyBorder="1" applyAlignment="1">
      <alignment vertical="center"/>
    </xf>
    <xf numFmtId="170" fontId="20" fillId="9" borderId="26" xfId="0" applyNumberFormat="1" applyFont="1" applyFill="1" applyBorder="1" applyAlignment="1">
      <alignment vertical="center"/>
    </xf>
    <xf numFmtId="170" fontId="20" fillId="9" borderId="28" xfId="0" applyNumberFormat="1" applyFont="1" applyFill="1" applyBorder="1" applyAlignment="1">
      <alignment vertical="center"/>
    </xf>
    <xf numFmtId="2" fontId="16" fillId="0" borderId="15" xfId="0" applyNumberFormat="1" applyFont="1" applyBorder="1"/>
    <xf numFmtId="2" fontId="16" fillId="0" borderId="24" xfId="0" applyNumberFormat="1" applyFont="1" applyBorder="1"/>
    <xf numFmtId="170" fontId="20" fillId="9" borderId="15" xfId="0" applyNumberFormat="1" applyFont="1" applyFill="1" applyBorder="1" applyAlignment="1">
      <alignment vertical="center"/>
    </xf>
    <xf numFmtId="170" fontId="20" fillId="9" borderId="26" xfId="0" applyNumberFormat="1" applyFont="1" applyFill="1" applyBorder="1" applyAlignment="1">
      <alignment vertical="center" wrapText="1"/>
    </xf>
    <xf numFmtId="15" fontId="14" fillId="0" borderId="9" xfId="0" applyNumberFormat="1" applyFont="1" applyBorder="1" applyAlignment="1">
      <alignment horizontal="left"/>
    </xf>
    <xf numFmtId="0" fontId="14" fillId="0" borderId="9" xfId="0" applyFont="1" applyBorder="1"/>
    <xf numFmtId="168" fontId="14" fillId="0" borderId="9" xfId="0" applyNumberFormat="1" applyFont="1" applyBorder="1" applyAlignment="1">
      <alignment horizontal="center" vertical="center"/>
    </xf>
    <xf numFmtId="2" fontId="16" fillId="0" borderId="9" xfId="0" applyNumberFormat="1" applyFont="1" applyBorder="1" applyAlignment="1">
      <alignment horizontal="left"/>
    </xf>
    <xf numFmtId="168" fontId="9" fillId="0" borderId="9" xfId="0" applyNumberFormat="1" applyFont="1" applyBorder="1" applyAlignment="1">
      <alignment horizontal="center" vertical="center"/>
    </xf>
    <xf numFmtId="168" fontId="9" fillId="0" borderId="17" xfId="0" applyNumberFormat="1" applyFont="1" applyBorder="1" applyAlignment="1">
      <alignment horizontal="center" vertical="center"/>
    </xf>
    <xf numFmtId="2" fontId="9" fillId="0" borderId="9" xfId="0" applyNumberFormat="1" applyFont="1" applyBorder="1"/>
    <xf numFmtId="0" fontId="0" fillId="0" borderId="16" xfId="0" applyBorder="1"/>
    <xf numFmtId="172" fontId="14" fillId="5" borderId="14" xfId="0" applyNumberFormat="1" applyFont="1" applyFill="1" applyBorder="1" applyAlignment="1">
      <alignment horizontal="left"/>
    </xf>
    <xf numFmtId="168" fontId="14" fillId="5" borderId="13" xfId="0" applyNumberFormat="1" applyFont="1" applyFill="1" applyBorder="1" applyAlignment="1">
      <alignment horizontal="center" vertical="center"/>
    </xf>
    <xf numFmtId="168" fontId="14" fillId="5" borderId="14" xfId="0" applyNumberFormat="1" applyFont="1" applyFill="1" applyBorder="1" applyAlignment="1">
      <alignment horizontal="center" vertical="center"/>
    </xf>
    <xf numFmtId="0" fontId="14" fillId="8" borderId="7" xfId="0" applyFont="1" applyFill="1" applyBorder="1"/>
    <xf numFmtId="0" fontId="14" fillId="5" borderId="14" xfId="0" applyFont="1" applyFill="1" applyBorder="1"/>
    <xf numFmtId="0" fontId="14" fillId="5" borderId="14" xfId="0" applyFont="1" applyFill="1" applyBorder="1" applyAlignment="1">
      <alignment horizontal="center" vertical="center"/>
    </xf>
    <xf numFmtId="14" fontId="14" fillId="8" borderId="8" xfId="0" applyNumberFormat="1" applyFont="1" applyFill="1" applyBorder="1" applyAlignment="1">
      <alignment horizontal="left"/>
    </xf>
    <xf numFmtId="0" fontId="14" fillId="0" borderId="19" xfId="0" applyFont="1" applyBorder="1"/>
    <xf numFmtId="166" fontId="16" fillId="0" borderId="9" xfId="0" applyNumberFormat="1" applyFont="1" applyBorder="1" applyAlignment="1">
      <alignment horizontal="left"/>
    </xf>
    <xf numFmtId="0" fontId="16" fillId="0" borderId="9" xfId="0" applyFont="1" applyBorder="1"/>
    <xf numFmtId="2" fontId="16" fillId="0" borderId="9" xfId="0" applyNumberFormat="1" applyFont="1" applyBorder="1" applyAlignment="1">
      <alignment horizontal="center" vertical="center"/>
    </xf>
    <xf numFmtId="0" fontId="16" fillId="0" borderId="9" xfId="0" applyFont="1" applyBorder="1" applyAlignment="1">
      <alignment horizontal="center" vertical="center"/>
    </xf>
    <xf numFmtId="168" fontId="16" fillId="0" borderId="9" xfId="0" applyNumberFormat="1" applyFont="1" applyBorder="1" applyAlignment="1">
      <alignment horizontal="center" vertical="center"/>
    </xf>
    <xf numFmtId="2" fontId="16" fillId="0" borderId="9" xfId="0" applyNumberFormat="1" applyFont="1" applyBorder="1"/>
    <xf numFmtId="166" fontId="15" fillId="6" borderId="16" xfId="0" applyNumberFormat="1" applyFont="1" applyFill="1" applyBorder="1" applyAlignment="1">
      <alignment horizontal="left" vertical="center"/>
    </xf>
    <xf numFmtId="0" fontId="15" fillId="6" borderId="16" xfId="0" applyFont="1" applyFill="1" applyBorder="1" applyAlignment="1">
      <alignment horizontal="center" vertical="center"/>
    </xf>
    <xf numFmtId="168" fontId="15" fillId="6" borderId="16" xfId="0" applyNumberFormat="1" applyFont="1" applyFill="1" applyBorder="1" applyAlignment="1">
      <alignment horizontal="center" vertical="center"/>
    </xf>
    <xf numFmtId="2" fontId="15" fillId="6" borderId="16" xfId="0" applyNumberFormat="1" applyFont="1" applyFill="1" applyBorder="1" applyAlignment="1">
      <alignment horizontal="center" vertical="center"/>
    </xf>
    <xf numFmtId="2" fontId="15" fillId="0" borderId="0" xfId="0" applyNumberFormat="1" applyFont="1" applyAlignment="1">
      <alignment horizontal="center" vertical="center"/>
    </xf>
    <xf numFmtId="168" fontId="16" fillId="0" borderId="17" xfId="0" applyNumberFormat="1" applyFont="1" applyBorder="1" applyAlignment="1">
      <alignment horizontal="center" vertical="center"/>
    </xf>
    <xf numFmtId="168" fontId="15" fillId="6" borderId="29" xfId="0" applyNumberFormat="1" applyFont="1" applyFill="1" applyBorder="1" applyAlignment="1">
      <alignment horizontal="center" vertical="center"/>
    </xf>
    <xf numFmtId="2" fontId="14" fillId="0" borderId="19" xfId="0" applyNumberFormat="1" applyFont="1" applyBorder="1" applyAlignment="1">
      <alignment horizontal="center" vertical="center"/>
    </xf>
    <xf numFmtId="14" fontId="14" fillId="5" borderId="16" xfId="0" applyNumberFormat="1" applyFont="1" applyFill="1" applyBorder="1" applyAlignment="1">
      <alignment horizontal="left"/>
    </xf>
    <xf numFmtId="0" fontId="14" fillId="5" borderId="9" xfId="0" applyFont="1" applyFill="1" applyBorder="1"/>
    <xf numFmtId="168" fontId="14" fillId="0" borderId="16" xfId="0" applyNumberFormat="1" applyFont="1" applyBorder="1" applyAlignment="1">
      <alignment horizontal="center" vertical="center"/>
    </xf>
    <xf numFmtId="0" fontId="14" fillId="5" borderId="9" xfId="0" applyFont="1" applyFill="1" applyBorder="1" applyAlignment="1">
      <alignment horizontal="center" vertical="center"/>
    </xf>
    <xf numFmtId="171" fontId="34" fillId="0" borderId="0" xfId="0" applyNumberFormat="1" applyFont="1" applyAlignment="1">
      <alignment horizontal="center" vertical="center"/>
    </xf>
    <xf numFmtId="171" fontId="35" fillId="6" borderId="6" xfId="0" applyNumberFormat="1" applyFont="1" applyFill="1" applyBorder="1" applyAlignment="1">
      <alignment horizontal="center" vertical="center"/>
    </xf>
    <xf numFmtId="171" fontId="36" fillId="10" borderId="0" xfId="3" applyNumberFormat="1" applyFont="1" applyAlignment="1">
      <alignment horizontal="center" vertical="center"/>
    </xf>
    <xf numFmtId="15" fontId="0" fillId="0" borderId="5" xfId="0" applyNumberFormat="1" applyBorder="1"/>
    <xf numFmtId="168" fontId="0" fillId="0" borderId="5" xfId="0" applyNumberFormat="1" applyBorder="1"/>
    <xf numFmtId="2" fontId="0" fillId="0" borderId="5" xfId="0" applyNumberFormat="1" applyBorder="1"/>
    <xf numFmtId="0" fontId="2" fillId="0" borderId="5" xfId="0" applyFont="1" applyBorder="1"/>
    <xf numFmtId="171" fontId="0" fillId="0" borderId="5" xfId="0" applyNumberFormat="1" applyBorder="1"/>
    <xf numFmtId="0" fontId="0" fillId="0" borderId="5" xfId="0" applyBorder="1"/>
    <xf numFmtId="2" fontId="2" fillId="0" borderId="5" xfId="0" applyNumberFormat="1" applyFont="1" applyBorder="1" applyAlignment="1">
      <alignment horizontal="center"/>
    </xf>
    <xf numFmtId="171" fontId="2" fillId="0" borderId="5" xfId="0" applyNumberFormat="1" applyFont="1" applyBorder="1" applyAlignment="1">
      <alignment horizontal="center"/>
    </xf>
    <xf numFmtId="0" fontId="37" fillId="10" borderId="0" xfId="3" applyFont="1"/>
    <xf numFmtId="171" fontId="37" fillId="10" borderId="0" xfId="3" applyNumberFormat="1" applyFont="1"/>
    <xf numFmtId="0" fontId="38" fillId="11" borderId="0" xfId="4" applyFont="1"/>
    <xf numFmtId="171" fontId="38" fillId="11" borderId="0" xfId="4" applyNumberFormat="1" applyFont="1"/>
    <xf numFmtId="0" fontId="39" fillId="12" borderId="0" xfId="5" applyFont="1"/>
    <xf numFmtId="171" fontId="39" fillId="12" borderId="0" xfId="5" applyNumberFormat="1" applyFont="1"/>
    <xf numFmtId="16" fontId="0" fillId="0" borderId="5" xfId="0" applyNumberFormat="1" applyBorder="1"/>
    <xf numFmtId="0" fontId="32" fillId="13" borderId="5" xfId="6" applyFont="1" applyBorder="1"/>
    <xf numFmtId="171" fontId="32" fillId="13" borderId="5" xfId="6" applyNumberFormat="1" applyFont="1" applyBorder="1"/>
    <xf numFmtId="0" fontId="40" fillId="0" borderId="0" xfId="0" applyFont="1"/>
    <xf numFmtId="174" fontId="2" fillId="0" borderId="2" xfId="0" applyNumberFormat="1" applyFont="1" applyBorder="1" applyAlignment="1">
      <alignment horizontal="right" vertical="center"/>
    </xf>
    <xf numFmtId="0" fontId="33" fillId="0" borderId="0" xfId="7" applyAlignment="1">
      <alignment vertical="center"/>
    </xf>
    <xf numFmtId="164" fontId="2" fillId="0" borderId="26" xfId="0" applyNumberFormat="1" applyFont="1" applyBorder="1" applyAlignment="1" applyProtection="1">
      <alignment vertical="center"/>
      <protection locked="0"/>
    </xf>
    <xf numFmtId="175" fontId="2" fillId="0" borderId="2" xfId="0" applyNumberFormat="1" applyFont="1" applyBorder="1" applyAlignment="1">
      <alignment horizontal="right" vertical="center"/>
    </xf>
    <xf numFmtId="17" fontId="0" fillId="0" borderId="0" xfId="0" applyNumberFormat="1" applyAlignment="1">
      <alignment vertical="center"/>
    </xf>
    <xf numFmtId="0" fontId="2" fillId="14" borderId="0" xfId="0" applyFont="1" applyFill="1" applyAlignment="1">
      <alignment horizontal="right" indent="1"/>
    </xf>
    <xf numFmtId="171" fontId="2" fillId="14" borderId="0" xfId="0" applyNumberFormat="1" applyFont="1" applyFill="1" applyAlignment="1">
      <alignment horizontal="center"/>
    </xf>
    <xf numFmtId="14" fontId="15" fillId="4" borderId="16" xfId="0" applyNumberFormat="1" applyFont="1" applyFill="1" applyBorder="1" applyAlignment="1">
      <alignment horizontal="center" vertical="center"/>
    </xf>
    <xf numFmtId="166" fontId="26" fillId="6" borderId="16" xfId="0" applyNumberFormat="1" applyFont="1" applyFill="1" applyBorder="1" applyAlignment="1">
      <alignment horizontal="center" vertical="center"/>
    </xf>
    <xf numFmtId="0" fontId="2" fillId="4" borderId="0" xfId="0" applyFont="1" applyFill="1" applyAlignment="1">
      <alignment horizontal="center"/>
    </xf>
    <xf numFmtId="0" fontId="2" fillId="6" borderId="24" xfId="0" applyFont="1" applyFill="1" applyBorder="1" applyAlignment="1">
      <alignment horizontal="center"/>
    </xf>
    <xf numFmtId="2" fontId="15" fillId="0" borderId="0" xfId="0" applyNumberFormat="1" applyFont="1" applyAlignment="1">
      <alignment horizontal="left"/>
    </xf>
    <xf numFmtId="14" fontId="15" fillId="0" borderId="0" xfId="0" applyNumberFormat="1" applyFont="1" applyAlignment="1">
      <alignment horizontal="left"/>
    </xf>
    <xf numFmtId="0" fontId="15" fillId="4" borderId="5" xfId="0" applyFont="1" applyFill="1" applyBorder="1" applyAlignment="1">
      <alignment horizontal="left"/>
    </xf>
    <xf numFmtId="2" fontId="16" fillId="0" borderId="10" xfId="0" applyNumberFormat="1" applyFont="1" applyBorder="1" applyAlignment="1">
      <alignment horizontal="left"/>
    </xf>
    <xf numFmtId="0" fontId="15" fillId="4" borderId="5" xfId="0" applyFont="1" applyFill="1" applyBorder="1" applyAlignment="1">
      <alignment horizontal="center"/>
    </xf>
    <xf numFmtId="0" fontId="15" fillId="6" borderId="5" xfId="0" applyFont="1" applyFill="1" applyBorder="1" applyAlignment="1">
      <alignment horizontal="center"/>
    </xf>
    <xf numFmtId="0" fontId="15" fillId="7" borderId="17" xfId="0" applyFont="1" applyFill="1" applyBorder="1" applyAlignment="1">
      <alignment horizontal="center"/>
    </xf>
    <xf numFmtId="0" fontId="15" fillId="7" borderId="6" xfId="0" applyFont="1" applyFill="1" applyBorder="1" applyAlignment="1">
      <alignment horizontal="center"/>
    </xf>
    <xf numFmtId="0" fontId="15" fillId="7" borderId="18" xfId="0" applyFont="1" applyFill="1" applyBorder="1" applyAlignment="1">
      <alignment horizontal="center"/>
    </xf>
    <xf numFmtId="16" fontId="16" fillId="0" borderId="16" xfId="0" applyNumberFormat="1" applyFont="1" applyBorder="1" applyAlignment="1">
      <alignment horizontal="left"/>
    </xf>
    <xf numFmtId="0" fontId="16" fillId="0" borderId="8" xfId="0" applyFont="1" applyBorder="1" applyAlignment="1">
      <alignment horizontal="left"/>
    </xf>
  </cellXfs>
  <cellStyles count="8">
    <cellStyle name="20% - Accent1" xfId="6" builtinId="30"/>
    <cellStyle name="Accounts Numbers" xfId="1" xr:uid="{C782B760-6A25-46FB-AE89-EAA07339CBAC}"/>
    <cellStyle name="Accounts Numbers Bold" xfId="2" xr:uid="{9E1FE0D4-8C16-4905-AA2F-078DBB1DDF2C}"/>
    <cellStyle name="Bad" xfId="4" builtinId="27"/>
    <cellStyle name="Good" xfId="3" builtinId="26"/>
    <cellStyle name="Hyperlink" xfId="7" builtinId="8"/>
    <cellStyle name="Neutral" xfId="5" builtinId="28"/>
    <cellStyle name="Normal" xfId="0" builtinId="0"/>
  </cellStyles>
  <dxfs count="8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7.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6</xdr:col>
      <xdr:colOff>95250</xdr:colOff>
      <xdr:row>41</xdr:row>
      <xdr:rowOff>171450</xdr:rowOff>
    </xdr:from>
    <xdr:to>
      <xdr:col>10</xdr:col>
      <xdr:colOff>161925</xdr:colOff>
      <xdr:row>61</xdr:row>
      <xdr:rowOff>114300</xdr:rowOff>
    </xdr:to>
    <xdr:pic>
      <xdr:nvPicPr>
        <xdr:cNvPr id="3" name="Picture 1">
          <a:extLst>
            <a:ext uri="{FF2B5EF4-FFF2-40B4-BE49-F238E27FC236}">
              <a16:creationId xmlns:a16="http://schemas.microsoft.com/office/drawing/2014/main" id="{CCE65388-0F75-4B67-954E-358E877A6851}"/>
            </a:ext>
          </a:extLst>
        </xdr:cNvPr>
        <xdr:cNvPicPr>
          <a:picLocks noChangeAspect="1"/>
        </xdr:cNvPicPr>
      </xdr:nvPicPr>
      <xdr:blipFill>
        <a:blip xmlns:r="http://schemas.openxmlformats.org/officeDocument/2006/relationships" r:embed="rId1"/>
        <a:stretch>
          <a:fillRect/>
        </a:stretch>
      </xdr:blipFill>
      <xdr:spPr>
        <a:xfrm>
          <a:off x="9677400" y="6581775"/>
          <a:ext cx="4572000" cy="3943350"/>
        </a:xfrm>
        <a:prstGeom prst="rect">
          <a:avLst/>
        </a:prstGeom>
      </xdr:spPr>
    </xdr:pic>
    <xdr:clientData/>
  </xdr:twoCellAnchor>
  <xdr:twoCellAnchor editAs="oneCell">
    <xdr:from>
      <xdr:col>10</xdr:col>
      <xdr:colOff>257175</xdr:colOff>
      <xdr:row>42</xdr:row>
      <xdr:rowOff>0</xdr:rowOff>
    </xdr:from>
    <xdr:to>
      <xdr:col>13</xdr:col>
      <xdr:colOff>1609725</xdr:colOff>
      <xdr:row>61</xdr:row>
      <xdr:rowOff>152400</xdr:rowOff>
    </xdr:to>
    <xdr:pic>
      <xdr:nvPicPr>
        <xdr:cNvPr id="2" name="Picture 1">
          <a:extLst>
            <a:ext uri="{FF2B5EF4-FFF2-40B4-BE49-F238E27FC236}">
              <a16:creationId xmlns:a16="http://schemas.microsoft.com/office/drawing/2014/main" id="{C089D5D5-FD5A-C46B-E7F7-46AB98D0C265}"/>
            </a:ext>
          </a:extLst>
        </xdr:cNvPr>
        <xdr:cNvPicPr>
          <a:picLocks noChangeAspect="1"/>
        </xdr:cNvPicPr>
      </xdr:nvPicPr>
      <xdr:blipFill>
        <a:blip xmlns:r="http://schemas.openxmlformats.org/officeDocument/2006/relationships" r:embed="rId2"/>
        <a:stretch>
          <a:fillRect/>
        </a:stretch>
      </xdr:blipFill>
      <xdr:spPr>
        <a:xfrm>
          <a:off x="14363700" y="8401050"/>
          <a:ext cx="4572000" cy="3952875"/>
        </a:xfrm>
        <a:prstGeom prst="rect">
          <a:avLst/>
        </a:prstGeom>
      </xdr:spPr>
    </xdr:pic>
    <xdr:clientData/>
  </xdr:twoCellAnchor>
  <xdr:twoCellAnchor editAs="oneCell">
    <xdr:from>
      <xdr:col>0</xdr:col>
      <xdr:colOff>0</xdr:colOff>
      <xdr:row>66</xdr:row>
      <xdr:rowOff>0</xdr:rowOff>
    </xdr:from>
    <xdr:to>
      <xdr:col>5</xdr:col>
      <xdr:colOff>1343025</xdr:colOff>
      <xdr:row>132</xdr:row>
      <xdr:rowOff>104775</xdr:rowOff>
    </xdr:to>
    <xdr:pic>
      <xdr:nvPicPr>
        <xdr:cNvPr id="4" name="Picture 3">
          <a:extLst>
            <a:ext uri="{FF2B5EF4-FFF2-40B4-BE49-F238E27FC236}">
              <a16:creationId xmlns:a16="http://schemas.microsoft.com/office/drawing/2014/main" id="{F9AF7B33-AE2F-E943-C064-BD28E7465BB9}"/>
            </a:ext>
          </a:extLst>
        </xdr:cNvPr>
        <xdr:cNvPicPr>
          <a:picLocks noChangeAspect="1"/>
        </xdr:cNvPicPr>
      </xdr:nvPicPr>
      <xdr:blipFill>
        <a:blip xmlns:r="http://schemas.openxmlformats.org/officeDocument/2006/relationships" r:embed="rId3"/>
        <a:stretch>
          <a:fillRect/>
        </a:stretch>
      </xdr:blipFill>
      <xdr:spPr>
        <a:xfrm>
          <a:off x="0" y="13201650"/>
          <a:ext cx="9696450" cy="13306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95250</xdr:colOff>
      <xdr:row>42</xdr:row>
      <xdr:rowOff>0</xdr:rowOff>
    </xdr:from>
    <xdr:to>
      <xdr:col>11</xdr:col>
      <xdr:colOff>400050</xdr:colOff>
      <xdr:row>61</xdr:row>
      <xdr:rowOff>152400</xdr:rowOff>
    </xdr:to>
    <xdr:pic>
      <xdr:nvPicPr>
        <xdr:cNvPr id="2" name="Picture 1">
          <a:extLst>
            <a:ext uri="{FF2B5EF4-FFF2-40B4-BE49-F238E27FC236}">
              <a16:creationId xmlns:a16="http://schemas.microsoft.com/office/drawing/2014/main" id="{E365F85B-E6CE-53D1-4851-F67F3AC01272}"/>
            </a:ext>
          </a:extLst>
        </xdr:cNvPr>
        <xdr:cNvPicPr>
          <a:picLocks noChangeAspect="1"/>
        </xdr:cNvPicPr>
      </xdr:nvPicPr>
      <xdr:blipFill>
        <a:blip xmlns:r="http://schemas.openxmlformats.org/officeDocument/2006/relationships" r:embed="rId1"/>
        <a:stretch>
          <a:fillRect/>
        </a:stretch>
      </xdr:blipFill>
      <xdr:spPr>
        <a:xfrm>
          <a:off x="8134350" y="8839200"/>
          <a:ext cx="4572000" cy="3952875"/>
        </a:xfrm>
        <a:prstGeom prst="rect">
          <a:avLst/>
        </a:prstGeom>
      </xdr:spPr>
    </xdr:pic>
    <xdr:clientData/>
  </xdr:twoCellAnchor>
  <xdr:twoCellAnchor editAs="oneCell">
    <xdr:from>
      <xdr:col>11</xdr:col>
      <xdr:colOff>619125</xdr:colOff>
      <xdr:row>41</xdr:row>
      <xdr:rowOff>190500</xdr:rowOff>
    </xdr:from>
    <xdr:to>
      <xdr:col>16</xdr:col>
      <xdr:colOff>285750</xdr:colOff>
      <xdr:row>62</xdr:row>
      <xdr:rowOff>142875</xdr:rowOff>
    </xdr:to>
    <xdr:pic>
      <xdr:nvPicPr>
        <xdr:cNvPr id="3" name="Picture 2">
          <a:extLst>
            <a:ext uri="{FF2B5EF4-FFF2-40B4-BE49-F238E27FC236}">
              <a16:creationId xmlns:a16="http://schemas.microsoft.com/office/drawing/2014/main" id="{7B9E9357-9186-6EC4-0422-E0593D31AE08}"/>
            </a:ext>
          </a:extLst>
        </xdr:cNvPr>
        <xdr:cNvPicPr>
          <a:picLocks noChangeAspect="1"/>
        </xdr:cNvPicPr>
      </xdr:nvPicPr>
      <xdr:blipFill>
        <a:blip xmlns:r="http://schemas.openxmlformats.org/officeDocument/2006/relationships" r:embed="rId2"/>
        <a:stretch>
          <a:fillRect/>
        </a:stretch>
      </xdr:blipFill>
      <xdr:spPr>
        <a:xfrm>
          <a:off x="13658850" y="8839200"/>
          <a:ext cx="4572000" cy="4152900"/>
        </a:xfrm>
        <a:prstGeom prst="rect">
          <a:avLst/>
        </a:prstGeom>
      </xdr:spPr>
    </xdr:pic>
    <xdr:clientData/>
  </xdr:twoCellAnchor>
  <xdr:twoCellAnchor editAs="oneCell">
    <xdr:from>
      <xdr:col>0</xdr:col>
      <xdr:colOff>0</xdr:colOff>
      <xdr:row>66</xdr:row>
      <xdr:rowOff>0</xdr:rowOff>
    </xdr:from>
    <xdr:to>
      <xdr:col>6</xdr:col>
      <xdr:colOff>57150</xdr:colOff>
      <xdr:row>123</xdr:row>
      <xdr:rowOff>142875</xdr:rowOff>
    </xdr:to>
    <xdr:pic>
      <xdr:nvPicPr>
        <xdr:cNvPr id="4" name="Picture 3">
          <a:extLst>
            <a:ext uri="{FF2B5EF4-FFF2-40B4-BE49-F238E27FC236}">
              <a16:creationId xmlns:a16="http://schemas.microsoft.com/office/drawing/2014/main" id="{5FBA67AF-0BE8-4B81-9C82-CBC5A2B1EB47}"/>
            </a:ext>
          </a:extLst>
        </xdr:cNvPr>
        <xdr:cNvPicPr>
          <a:picLocks noChangeAspect="1"/>
        </xdr:cNvPicPr>
      </xdr:nvPicPr>
      <xdr:blipFill>
        <a:blip xmlns:r="http://schemas.openxmlformats.org/officeDocument/2006/relationships" r:embed="rId3"/>
        <a:stretch>
          <a:fillRect/>
        </a:stretch>
      </xdr:blipFill>
      <xdr:spPr>
        <a:xfrm>
          <a:off x="0" y="13649325"/>
          <a:ext cx="8829675" cy="11544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733425</xdr:colOff>
      <xdr:row>41</xdr:row>
      <xdr:rowOff>180975</xdr:rowOff>
    </xdr:from>
    <xdr:to>
      <xdr:col>19</xdr:col>
      <xdr:colOff>1276350</xdr:colOff>
      <xdr:row>70</xdr:row>
      <xdr:rowOff>171450</xdr:rowOff>
    </xdr:to>
    <xdr:pic>
      <xdr:nvPicPr>
        <xdr:cNvPr id="3" name="Picture 2">
          <a:extLst>
            <a:ext uri="{FF2B5EF4-FFF2-40B4-BE49-F238E27FC236}">
              <a16:creationId xmlns:a16="http://schemas.microsoft.com/office/drawing/2014/main" id="{83745DBA-3E7E-7591-EDC8-51A3815EC870}"/>
            </a:ext>
          </a:extLst>
        </xdr:cNvPr>
        <xdr:cNvPicPr>
          <a:picLocks noChangeAspect="1"/>
        </xdr:cNvPicPr>
      </xdr:nvPicPr>
      <xdr:blipFill>
        <a:blip xmlns:r="http://schemas.openxmlformats.org/officeDocument/2006/relationships" r:embed="rId1"/>
        <a:stretch>
          <a:fillRect/>
        </a:stretch>
      </xdr:blipFill>
      <xdr:spPr>
        <a:xfrm>
          <a:off x="15049500" y="9448800"/>
          <a:ext cx="6886575" cy="5791200"/>
        </a:xfrm>
        <a:prstGeom prst="rect">
          <a:avLst/>
        </a:prstGeom>
      </xdr:spPr>
    </xdr:pic>
    <xdr:clientData/>
  </xdr:twoCellAnchor>
  <xdr:twoCellAnchor editAs="oneCell">
    <xdr:from>
      <xdr:col>6</xdr:col>
      <xdr:colOff>180975</xdr:colOff>
      <xdr:row>41</xdr:row>
      <xdr:rowOff>171450</xdr:rowOff>
    </xdr:from>
    <xdr:to>
      <xdr:col>13</xdr:col>
      <xdr:colOff>400050</xdr:colOff>
      <xdr:row>70</xdr:row>
      <xdr:rowOff>161925</xdr:rowOff>
    </xdr:to>
    <xdr:pic>
      <xdr:nvPicPr>
        <xdr:cNvPr id="4" name="Picture 3">
          <a:extLst>
            <a:ext uri="{FF2B5EF4-FFF2-40B4-BE49-F238E27FC236}">
              <a16:creationId xmlns:a16="http://schemas.microsoft.com/office/drawing/2014/main" id="{61C55B56-7D3A-4B0E-DAB4-82716652A3EF}"/>
            </a:ext>
          </a:extLst>
        </xdr:cNvPr>
        <xdr:cNvPicPr>
          <a:picLocks noChangeAspect="1"/>
        </xdr:cNvPicPr>
      </xdr:nvPicPr>
      <xdr:blipFill>
        <a:blip xmlns:r="http://schemas.openxmlformats.org/officeDocument/2006/relationships" r:embed="rId2"/>
        <a:stretch>
          <a:fillRect/>
        </a:stretch>
      </xdr:blipFill>
      <xdr:spPr>
        <a:xfrm>
          <a:off x="8334375" y="9439275"/>
          <a:ext cx="6381750" cy="5791200"/>
        </a:xfrm>
        <a:prstGeom prst="rect">
          <a:avLst/>
        </a:prstGeom>
      </xdr:spPr>
    </xdr:pic>
    <xdr:clientData/>
  </xdr:twoCellAnchor>
  <xdr:twoCellAnchor editAs="oneCell">
    <xdr:from>
      <xdr:col>0</xdr:col>
      <xdr:colOff>0</xdr:colOff>
      <xdr:row>66</xdr:row>
      <xdr:rowOff>0</xdr:rowOff>
    </xdr:from>
    <xdr:to>
      <xdr:col>5</xdr:col>
      <xdr:colOff>790575</xdr:colOff>
      <xdr:row>126</xdr:row>
      <xdr:rowOff>9525</xdr:rowOff>
    </xdr:to>
    <xdr:pic>
      <xdr:nvPicPr>
        <xdr:cNvPr id="5" name="Picture 4">
          <a:extLst>
            <a:ext uri="{FF2B5EF4-FFF2-40B4-BE49-F238E27FC236}">
              <a16:creationId xmlns:a16="http://schemas.microsoft.com/office/drawing/2014/main" id="{DE42B9B9-9664-E484-D046-773F4AD46FDA}"/>
            </a:ext>
          </a:extLst>
        </xdr:cNvPr>
        <xdr:cNvPicPr>
          <a:picLocks noChangeAspect="1"/>
        </xdr:cNvPicPr>
      </xdr:nvPicPr>
      <xdr:blipFill>
        <a:blip xmlns:r="http://schemas.openxmlformats.org/officeDocument/2006/relationships" r:embed="rId3"/>
        <a:stretch>
          <a:fillRect/>
        </a:stretch>
      </xdr:blipFill>
      <xdr:spPr>
        <a:xfrm>
          <a:off x="0" y="14468475"/>
          <a:ext cx="8839200" cy="12011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438150</xdr:colOff>
      <xdr:row>41</xdr:row>
      <xdr:rowOff>190500</xdr:rowOff>
    </xdr:from>
    <xdr:to>
      <xdr:col>17</xdr:col>
      <xdr:colOff>647700</xdr:colOff>
      <xdr:row>65</xdr:row>
      <xdr:rowOff>19050</xdr:rowOff>
    </xdr:to>
    <xdr:pic>
      <xdr:nvPicPr>
        <xdr:cNvPr id="3" name="Picture 2">
          <a:extLst>
            <a:ext uri="{FF2B5EF4-FFF2-40B4-BE49-F238E27FC236}">
              <a16:creationId xmlns:a16="http://schemas.microsoft.com/office/drawing/2014/main" id="{EB2106C0-9123-A0AA-63DD-4667A1644459}"/>
            </a:ext>
          </a:extLst>
        </xdr:cNvPr>
        <xdr:cNvPicPr>
          <a:picLocks noChangeAspect="1"/>
        </xdr:cNvPicPr>
      </xdr:nvPicPr>
      <xdr:blipFill>
        <a:blip xmlns:r="http://schemas.openxmlformats.org/officeDocument/2006/relationships" r:embed="rId1"/>
        <a:stretch>
          <a:fillRect/>
        </a:stretch>
      </xdr:blipFill>
      <xdr:spPr>
        <a:xfrm>
          <a:off x="14030325" y="9458325"/>
          <a:ext cx="5143500" cy="4629150"/>
        </a:xfrm>
        <a:prstGeom prst="rect">
          <a:avLst/>
        </a:prstGeom>
      </xdr:spPr>
    </xdr:pic>
    <xdr:clientData/>
  </xdr:twoCellAnchor>
  <xdr:twoCellAnchor editAs="oneCell">
    <xdr:from>
      <xdr:col>6</xdr:col>
      <xdr:colOff>219075</xdr:colOff>
      <xdr:row>41</xdr:row>
      <xdr:rowOff>180975</xdr:rowOff>
    </xdr:from>
    <xdr:to>
      <xdr:col>12</xdr:col>
      <xdr:colOff>285750</xdr:colOff>
      <xdr:row>65</xdr:row>
      <xdr:rowOff>19050</xdr:rowOff>
    </xdr:to>
    <xdr:pic>
      <xdr:nvPicPr>
        <xdr:cNvPr id="4" name="Picture 3">
          <a:extLst>
            <a:ext uri="{FF2B5EF4-FFF2-40B4-BE49-F238E27FC236}">
              <a16:creationId xmlns:a16="http://schemas.microsoft.com/office/drawing/2014/main" id="{1AC6629F-8F05-894C-31A2-080B70250B55}"/>
            </a:ext>
          </a:extLst>
        </xdr:cNvPr>
        <xdr:cNvPicPr>
          <a:picLocks noChangeAspect="1"/>
        </xdr:cNvPicPr>
      </xdr:nvPicPr>
      <xdr:blipFill>
        <a:blip xmlns:r="http://schemas.openxmlformats.org/officeDocument/2006/relationships" r:embed="rId2"/>
        <a:stretch>
          <a:fillRect/>
        </a:stretch>
      </xdr:blipFill>
      <xdr:spPr>
        <a:xfrm>
          <a:off x="8372475" y="9448800"/>
          <a:ext cx="5505450" cy="4638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133350</xdr:colOff>
      <xdr:row>41</xdr:row>
      <xdr:rowOff>190500</xdr:rowOff>
    </xdr:from>
    <xdr:to>
      <xdr:col>12</xdr:col>
      <xdr:colOff>561975</xdr:colOff>
      <xdr:row>68</xdr:row>
      <xdr:rowOff>66675</xdr:rowOff>
    </xdr:to>
    <xdr:pic>
      <xdr:nvPicPr>
        <xdr:cNvPr id="2" name="Picture 2">
          <a:extLst>
            <a:ext uri="{FF2B5EF4-FFF2-40B4-BE49-F238E27FC236}">
              <a16:creationId xmlns:a16="http://schemas.microsoft.com/office/drawing/2014/main" id="{785A9A3D-4C6D-4D08-AA85-E0DFD99E7225}"/>
            </a:ext>
          </a:extLst>
        </xdr:cNvPr>
        <xdr:cNvPicPr>
          <a:picLocks noChangeAspect="1"/>
        </xdr:cNvPicPr>
      </xdr:nvPicPr>
      <xdr:blipFill>
        <a:blip xmlns:r="http://schemas.openxmlformats.org/officeDocument/2006/relationships" r:embed="rId1"/>
        <a:stretch>
          <a:fillRect/>
        </a:stretch>
      </xdr:blipFill>
      <xdr:spPr>
        <a:xfrm>
          <a:off x="8305800" y="8839200"/>
          <a:ext cx="5867400" cy="5276850"/>
        </a:xfrm>
        <a:prstGeom prst="rect">
          <a:avLst/>
        </a:prstGeom>
      </xdr:spPr>
    </xdr:pic>
    <xdr:clientData/>
  </xdr:twoCellAnchor>
  <xdr:twoCellAnchor editAs="oneCell">
    <xdr:from>
      <xdr:col>12</xdr:col>
      <xdr:colOff>704850</xdr:colOff>
      <xdr:row>41</xdr:row>
      <xdr:rowOff>180975</xdr:rowOff>
    </xdr:from>
    <xdr:to>
      <xdr:col>18</xdr:col>
      <xdr:colOff>104775</xdr:colOff>
      <xdr:row>68</xdr:row>
      <xdr:rowOff>95250</xdr:rowOff>
    </xdr:to>
    <xdr:pic>
      <xdr:nvPicPr>
        <xdr:cNvPr id="3" name="Picture 2">
          <a:extLst>
            <a:ext uri="{FF2B5EF4-FFF2-40B4-BE49-F238E27FC236}">
              <a16:creationId xmlns:a16="http://schemas.microsoft.com/office/drawing/2014/main" id="{3121E69C-D1A5-CCDA-AD5F-46F4F1167F76}"/>
            </a:ext>
          </a:extLst>
        </xdr:cNvPr>
        <xdr:cNvPicPr>
          <a:picLocks noChangeAspect="1"/>
        </xdr:cNvPicPr>
      </xdr:nvPicPr>
      <xdr:blipFill>
        <a:blip xmlns:r="http://schemas.openxmlformats.org/officeDocument/2006/relationships" r:embed="rId2"/>
        <a:stretch>
          <a:fillRect/>
        </a:stretch>
      </xdr:blipFill>
      <xdr:spPr>
        <a:xfrm>
          <a:off x="15049500" y="8829675"/>
          <a:ext cx="5981700" cy="5314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209550</xdr:colOff>
      <xdr:row>42</xdr:row>
      <xdr:rowOff>0</xdr:rowOff>
    </xdr:from>
    <xdr:to>
      <xdr:col>13</xdr:col>
      <xdr:colOff>438150</xdr:colOff>
      <xdr:row>70</xdr:row>
      <xdr:rowOff>76200</xdr:rowOff>
    </xdr:to>
    <xdr:pic>
      <xdr:nvPicPr>
        <xdr:cNvPr id="3" name="Picture 2">
          <a:extLst>
            <a:ext uri="{FF2B5EF4-FFF2-40B4-BE49-F238E27FC236}">
              <a16:creationId xmlns:a16="http://schemas.microsoft.com/office/drawing/2014/main" id="{EA9493DC-23C2-102B-6FC4-FB327EDD5AB0}"/>
            </a:ext>
          </a:extLst>
        </xdr:cNvPr>
        <xdr:cNvPicPr>
          <a:picLocks noChangeAspect="1"/>
        </xdr:cNvPicPr>
      </xdr:nvPicPr>
      <xdr:blipFill>
        <a:blip xmlns:r="http://schemas.openxmlformats.org/officeDocument/2006/relationships" r:embed="rId1"/>
        <a:stretch>
          <a:fillRect/>
        </a:stretch>
      </xdr:blipFill>
      <xdr:spPr>
        <a:xfrm>
          <a:off x="9115425" y="8858250"/>
          <a:ext cx="6391275" cy="5676900"/>
        </a:xfrm>
        <a:prstGeom prst="rect">
          <a:avLst/>
        </a:prstGeom>
      </xdr:spPr>
    </xdr:pic>
    <xdr:clientData/>
  </xdr:twoCellAnchor>
  <xdr:twoCellAnchor editAs="oneCell">
    <xdr:from>
      <xdr:col>14</xdr:col>
      <xdr:colOff>0</xdr:colOff>
      <xdr:row>42</xdr:row>
      <xdr:rowOff>0</xdr:rowOff>
    </xdr:from>
    <xdr:to>
      <xdr:col>19</xdr:col>
      <xdr:colOff>1038225</xdr:colOff>
      <xdr:row>70</xdr:row>
      <xdr:rowOff>133350</xdr:rowOff>
    </xdr:to>
    <xdr:pic>
      <xdr:nvPicPr>
        <xdr:cNvPr id="2" name="Picture 1">
          <a:extLst>
            <a:ext uri="{FF2B5EF4-FFF2-40B4-BE49-F238E27FC236}">
              <a16:creationId xmlns:a16="http://schemas.microsoft.com/office/drawing/2014/main" id="{E9B5EADC-3CF9-A0BC-0B01-87CF8156D7B1}"/>
            </a:ext>
          </a:extLst>
        </xdr:cNvPr>
        <xdr:cNvPicPr>
          <a:picLocks noChangeAspect="1"/>
        </xdr:cNvPicPr>
      </xdr:nvPicPr>
      <xdr:blipFill>
        <a:blip xmlns:r="http://schemas.openxmlformats.org/officeDocument/2006/relationships" r:embed="rId2"/>
        <a:stretch>
          <a:fillRect/>
        </a:stretch>
      </xdr:blipFill>
      <xdr:spPr>
        <a:xfrm>
          <a:off x="15811500" y="8877300"/>
          <a:ext cx="6638925" cy="5734050"/>
        </a:xfrm>
        <a:prstGeom prst="rect">
          <a:avLst/>
        </a:prstGeom>
      </xdr:spPr>
    </xdr:pic>
    <xdr:clientData/>
  </xdr:twoCellAnchor>
  <xdr:twoCellAnchor editAs="oneCell">
    <xdr:from>
      <xdr:col>0</xdr:col>
      <xdr:colOff>0</xdr:colOff>
      <xdr:row>66</xdr:row>
      <xdr:rowOff>0</xdr:rowOff>
    </xdr:from>
    <xdr:to>
      <xdr:col>5</xdr:col>
      <xdr:colOff>809625</xdr:colOff>
      <xdr:row>121</xdr:row>
      <xdr:rowOff>152400</xdr:rowOff>
    </xdr:to>
    <xdr:pic>
      <xdr:nvPicPr>
        <xdr:cNvPr id="4" name="Picture 3">
          <a:extLst>
            <a:ext uri="{FF2B5EF4-FFF2-40B4-BE49-F238E27FC236}">
              <a16:creationId xmlns:a16="http://schemas.microsoft.com/office/drawing/2014/main" id="{CFFD8474-AC25-262D-E13C-3186E44BB223}"/>
            </a:ext>
          </a:extLst>
        </xdr:cNvPr>
        <xdr:cNvPicPr>
          <a:picLocks noChangeAspect="1"/>
        </xdr:cNvPicPr>
      </xdr:nvPicPr>
      <xdr:blipFill>
        <a:blip xmlns:r="http://schemas.openxmlformats.org/officeDocument/2006/relationships" r:embed="rId3"/>
        <a:stretch>
          <a:fillRect/>
        </a:stretch>
      </xdr:blipFill>
      <xdr:spPr>
        <a:xfrm>
          <a:off x="0" y="13677900"/>
          <a:ext cx="8858250" cy="111537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190500</xdr:colOff>
      <xdr:row>41</xdr:row>
      <xdr:rowOff>180975</xdr:rowOff>
    </xdr:from>
    <xdr:to>
      <xdr:col>13</xdr:col>
      <xdr:colOff>381000</xdr:colOff>
      <xdr:row>69</xdr:row>
      <xdr:rowOff>66675</xdr:rowOff>
    </xdr:to>
    <xdr:pic>
      <xdr:nvPicPr>
        <xdr:cNvPr id="3" name="Picture 2">
          <a:extLst>
            <a:ext uri="{FF2B5EF4-FFF2-40B4-BE49-F238E27FC236}">
              <a16:creationId xmlns:a16="http://schemas.microsoft.com/office/drawing/2014/main" id="{4E190EEE-B0C9-DA1B-E089-A832C3BA4660}"/>
            </a:ext>
          </a:extLst>
        </xdr:cNvPr>
        <xdr:cNvPicPr>
          <a:picLocks noChangeAspect="1"/>
        </xdr:cNvPicPr>
      </xdr:nvPicPr>
      <xdr:blipFill>
        <a:blip xmlns:r="http://schemas.openxmlformats.org/officeDocument/2006/relationships" r:embed="rId1"/>
        <a:stretch>
          <a:fillRect/>
        </a:stretch>
      </xdr:blipFill>
      <xdr:spPr>
        <a:xfrm>
          <a:off x="9096375" y="8858250"/>
          <a:ext cx="6353175" cy="5486400"/>
        </a:xfrm>
        <a:prstGeom prst="rect">
          <a:avLst/>
        </a:prstGeom>
      </xdr:spPr>
    </xdr:pic>
    <xdr:clientData/>
  </xdr:twoCellAnchor>
  <xdr:twoCellAnchor editAs="oneCell">
    <xdr:from>
      <xdr:col>14</xdr:col>
      <xdr:colOff>0</xdr:colOff>
      <xdr:row>43</xdr:row>
      <xdr:rowOff>0</xdr:rowOff>
    </xdr:from>
    <xdr:to>
      <xdr:col>19</xdr:col>
      <xdr:colOff>533400</xdr:colOff>
      <xdr:row>69</xdr:row>
      <xdr:rowOff>19050</xdr:rowOff>
    </xdr:to>
    <xdr:pic>
      <xdr:nvPicPr>
        <xdr:cNvPr id="2" name="Picture 1">
          <a:extLst>
            <a:ext uri="{FF2B5EF4-FFF2-40B4-BE49-F238E27FC236}">
              <a16:creationId xmlns:a16="http://schemas.microsoft.com/office/drawing/2014/main" id="{5A8928F1-A66B-4B69-AE96-A3D44B02545F}"/>
            </a:ext>
          </a:extLst>
        </xdr:cNvPr>
        <xdr:cNvPicPr>
          <a:picLocks noChangeAspect="1"/>
        </xdr:cNvPicPr>
      </xdr:nvPicPr>
      <xdr:blipFill>
        <a:blip xmlns:r="http://schemas.openxmlformats.org/officeDocument/2006/relationships" r:embed="rId2"/>
        <a:stretch>
          <a:fillRect/>
        </a:stretch>
      </xdr:blipFill>
      <xdr:spPr>
        <a:xfrm>
          <a:off x="15887700" y="9048750"/>
          <a:ext cx="6134100" cy="5219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123825</xdr:colOff>
      <xdr:row>41</xdr:row>
      <xdr:rowOff>180975</xdr:rowOff>
    </xdr:from>
    <xdr:to>
      <xdr:col>13</xdr:col>
      <xdr:colOff>523875</xdr:colOff>
      <xdr:row>69</xdr:row>
      <xdr:rowOff>171450</xdr:rowOff>
    </xdr:to>
    <xdr:pic>
      <xdr:nvPicPr>
        <xdr:cNvPr id="3" name="Picture 2">
          <a:extLst>
            <a:ext uri="{FF2B5EF4-FFF2-40B4-BE49-F238E27FC236}">
              <a16:creationId xmlns:a16="http://schemas.microsoft.com/office/drawing/2014/main" id="{7D1F16FB-8782-6D4A-39F1-962EE779364D}"/>
            </a:ext>
          </a:extLst>
        </xdr:cNvPr>
        <xdr:cNvPicPr>
          <a:picLocks noChangeAspect="1"/>
        </xdr:cNvPicPr>
      </xdr:nvPicPr>
      <xdr:blipFill>
        <a:blip xmlns:r="http://schemas.openxmlformats.org/officeDocument/2006/relationships" r:embed="rId1"/>
        <a:stretch>
          <a:fillRect/>
        </a:stretch>
      </xdr:blipFill>
      <xdr:spPr>
        <a:xfrm>
          <a:off x="9029700" y="12573000"/>
          <a:ext cx="6562725" cy="5591175"/>
        </a:xfrm>
        <a:prstGeom prst="rect">
          <a:avLst/>
        </a:prstGeom>
      </xdr:spPr>
    </xdr:pic>
    <xdr:clientData/>
  </xdr:twoCellAnchor>
  <xdr:twoCellAnchor editAs="oneCell">
    <xdr:from>
      <xdr:col>14</xdr:col>
      <xdr:colOff>0</xdr:colOff>
      <xdr:row>42</xdr:row>
      <xdr:rowOff>0</xdr:rowOff>
    </xdr:from>
    <xdr:to>
      <xdr:col>19</xdr:col>
      <xdr:colOff>266700</xdr:colOff>
      <xdr:row>70</xdr:row>
      <xdr:rowOff>57150</xdr:rowOff>
    </xdr:to>
    <xdr:pic>
      <xdr:nvPicPr>
        <xdr:cNvPr id="2" name="Picture 1">
          <a:extLst>
            <a:ext uri="{FF2B5EF4-FFF2-40B4-BE49-F238E27FC236}">
              <a16:creationId xmlns:a16="http://schemas.microsoft.com/office/drawing/2014/main" id="{C869C71A-7004-FDD5-D313-B8DCD8FEDA6A}"/>
            </a:ext>
          </a:extLst>
        </xdr:cNvPr>
        <xdr:cNvPicPr>
          <a:picLocks noChangeAspect="1"/>
        </xdr:cNvPicPr>
      </xdr:nvPicPr>
      <xdr:blipFill>
        <a:blip xmlns:r="http://schemas.openxmlformats.org/officeDocument/2006/relationships" r:embed="rId2"/>
        <a:stretch>
          <a:fillRect/>
        </a:stretch>
      </xdr:blipFill>
      <xdr:spPr>
        <a:xfrm>
          <a:off x="15811500" y="12592050"/>
          <a:ext cx="6334125" cy="5657850"/>
        </a:xfrm>
        <a:prstGeom prst="rect">
          <a:avLst/>
        </a:prstGeom>
      </xdr:spPr>
    </xdr:pic>
    <xdr:clientData/>
  </xdr:twoCellAnchor>
  <xdr:twoCellAnchor editAs="oneCell">
    <xdr:from>
      <xdr:col>0</xdr:col>
      <xdr:colOff>0</xdr:colOff>
      <xdr:row>66</xdr:row>
      <xdr:rowOff>0</xdr:rowOff>
    </xdr:from>
    <xdr:to>
      <xdr:col>5</xdr:col>
      <xdr:colOff>809625</xdr:colOff>
      <xdr:row>128</xdr:row>
      <xdr:rowOff>95250</xdr:rowOff>
    </xdr:to>
    <xdr:pic>
      <xdr:nvPicPr>
        <xdr:cNvPr id="4" name="Picture 3">
          <a:extLst>
            <a:ext uri="{FF2B5EF4-FFF2-40B4-BE49-F238E27FC236}">
              <a16:creationId xmlns:a16="http://schemas.microsoft.com/office/drawing/2014/main" id="{EC90C8CA-54CE-917F-64A6-8AF7B8618C97}"/>
            </a:ext>
          </a:extLst>
        </xdr:cNvPr>
        <xdr:cNvPicPr>
          <a:picLocks noChangeAspect="1"/>
        </xdr:cNvPicPr>
      </xdr:nvPicPr>
      <xdr:blipFill>
        <a:blip xmlns:r="http://schemas.openxmlformats.org/officeDocument/2006/relationships" r:embed="rId3"/>
        <a:stretch>
          <a:fillRect/>
        </a:stretch>
      </xdr:blipFill>
      <xdr:spPr>
        <a:xfrm>
          <a:off x="0" y="17392650"/>
          <a:ext cx="8858250" cy="12496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161925</xdr:colOff>
      <xdr:row>42</xdr:row>
      <xdr:rowOff>0</xdr:rowOff>
    </xdr:from>
    <xdr:to>
      <xdr:col>14</xdr:col>
      <xdr:colOff>666750</xdr:colOff>
      <xdr:row>75</xdr:row>
      <xdr:rowOff>19050</xdr:rowOff>
    </xdr:to>
    <xdr:pic>
      <xdr:nvPicPr>
        <xdr:cNvPr id="3" name="Picture 2">
          <a:extLst>
            <a:ext uri="{FF2B5EF4-FFF2-40B4-BE49-F238E27FC236}">
              <a16:creationId xmlns:a16="http://schemas.microsoft.com/office/drawing/2014/main" id="{711788C8-0CAF-81B5-C0C0-1E928CAD8676}"/>
            </a:ext>
          </a:extLst>
        </xdr:cNvPr>
        <xdr:cNvPicPr>
          <a:picLocks noChangeAspect="1"/>
        </xdr:cNvPicPr>
      </xdr:nvPicPr>
      <xdr:blipFill>
        <a:blip xmlns:r="http://schemas.openxmlformats.org/officeDocument/2006/relationships" r:embed="rId1"/>
        <a:stretch>
          <a:fillRect/>
        </a:stretch>
      </xdr:blipFill>
      <xdr:spPr>
        <a:xfrm>
          <a:off x="9067800" y="9134475"/>
          <a:ext cx="7410450" cy="6619875"/>
        </a:xfrm>
        <a:prstGeom prst="rect">
          <a:avLst/>
        </a:prstGeom>
      </xdr:spPr>
    </xdr:pic>
    <xdr:clientData/>
  </xdr:twoCellAnchor>
  <xdr:twoCellAnchor editAs="oneCell">
    <xdr:from>
      <xdr:col>15</xdr:col>
      <xdr:colOff>0</xdr:colOff>
      <xdr:row>42</xdr:row>
      <xdr:rowOff>0</xdr:rowOff>
    </xdr:from>
    <xdr:to>
      <xdr:col>20</xdr:col>
      <xdr:colOff>333375</xdr:colOff>
      <xdr:row>75</xdr:row>
      <xdr:rowOff>0</xdr:rowOff>
    </xdr:to>
    <xdr:pic>
      <xdr:nvPicPr>
        <xdr:cNvPr id="2" name="Picture 1">
          <a:extLst>
            <a:ext uri="{FF2B5EF4-FFF2-40B4-BE49-F238E27FC236}">
              <a16:creationId xmlns:a16="http://schemas.microsoft.com/office/drawing/2014/main" id="{71B646AE-3581-4D52-97F8-8A1FEF370307}"/>
            </a:ext>
          </a:extLst>
        </xdr:cNvPr>
        <xdr:cNvPicPr>
          <a:picLocks noChangeAspect="1"/>
        </xdr:cNvPicPr>
      </xdr:nvPicPr>
      <xdr:blipFill>
        <a:blip xmlns:r="http://schemas.openxmlformats.org/officeDocument/2006/relationships" r:embed="rId2"/>
        <a:stretch>
          <a:fillRect/>
        </a:stretch>
      </xdr:blipFill>
      <xdr:spPr>
        <a:xfrm>
          <a:off x="16992600" y="9201150"/>
          <a:ext cx="7439025" cy="6600825"/>
        </a:xfrm>
        <a:prstGeom prst="rect">
          <a:avLst/>
        </a:prstGeom>
      </xdr:spPr>
    </xdr:pic>
    <xdr:clientData/>
  </xdr:twoCellAnchor>
  <xdr:twoCellAnchor editAs="oneCell">
    <xdr:from>
      <xdr:col>0</xdr:col>
      <xdr:colOff>0</xdr:colOff>
      <xdr:row>66</xdr:row>
      <xdr:rowOff>0</xdr:rowOff>
    </xdr:from>
    <xdr:to>
      <xdr:col>5</xdr:col>
      <xdr:colOff>838200</xdr:colOff>
      <xdr:row>131</xdr:row>
      <xdr:rowOff>0</xdr:rowOff>
    </xdr:to>
    <xdr:pic>
      <xdr:nvPicPr>
        <xdr:cNvPr id="4" name="Picture 3">
          <a:extLst>
            <a:ext uri="{FF2B5EF4-FFF2-40B4-BE49-F238E27FC236}">
              <a16:creationId xmlns:a16="http://schemas.microsoft.com/office/drawing/2014/main" id="{1A0E8389-4602-1BC3-1806-2986A876C139}"/>
            </a:ext>
          </a:extLst>
        </xdr:cNvPr>
        <xdr:cNvPicPr>
          <a:picLocks noChangeAspect="1"/>
        </xdr:cNvPicPr>
      </xdr:nvPicPr>
      <xdr:blipFill>
        <a:blip xmlns:r="http://schemas.openxmlformats.org/officeDocument/2006/relationships" r:embed="rId3"/>
        <a:stretch>
          <a:fillRect/>
        </a:stretch>
      </xdr:blipFill>
      <xdr:spPr>
        <a:xfrm>
          <a:off x="0" y="14001750"/>
          <a:ext cx="8886825" cy="130016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123825</xdr:colOff>
      <xdr:row>42</xdr:row>
      <xdr:rowOff>0</xdr:rowOff>
    </xdr:from>
    <xdr:to>
      <xdr:col>14</xdr:col>
      <xdr:colOff>657225</xdr:colOff>
      <xdr:row>75</xdr:row>
      <xdr:rowOff>0</xdr:rowOff>
    </xdr:to>
    <xdr:pic>
      <xdr:nvPicPr>
        <xdr:cNvPr id="3" name="Picture 2">
          <a:extLst>
            <a:ext uri="{FF2B5EF4-FFF2-40B4-BE49-F238E27FC236}">
              <a16:creationId xmlns:a16="http://schemas.microsoft.com/office/drawing/2014/main" id="{51DD0C16-6EEF-8461-4C34-EFDDEE1FB23A}"/>
            </a:ext>
          </a:extLst>
        </xdr:cNvPr>
        <xdr:cNvPicPr>
          <a:picLocks noChangeAspect="1"/>
        </xdr:cNvPicPr>
      </xdr:nvPicPr>
      <xdr:blipFill>
        <a:blip xmlns:r="http://schemas.openxmlformats.org/officeDocument/2006/relationships" r:embed="rId1"/>
        <a:stretch>
          <a:fillRect/>
        </a:stretch>
      </xdr:blipFill>
      <xdr:spPr>
        <a:xfrm>
          <a:off x="9163050" y="9144000"/>
          <a:ext cx="7439025" cy="6600825"/>
        </a:xfrm>
        <a:prstGeom prst="rect">
          <a:avLst/>
        </a:prstGeom>
      </xdr:spPr>
    </xdr:pic>
    <xdr:clientData/>
  </xdr:twoCellAnchor>
  <xdr:twoCellAnchor editAs="oneCell">
    <xdr:from>
      <xdr:col>15</xdr:col>
      <xdr:colOff>0</xdr:colOff>
      <xdr:row>42</xdr:row>
      <xdr:rowOff>0</xdr:rowOff>
    </xdr:from>
    <xdr:to>
      <xdr:col>20</xdr:col>
      <xdr:colOff>723900</xdr:colOff>
      <xdr:row>75</xdr:row>
      <xdr:rowOff>57150</xdr:rowOff>
    </xdr:to>
    <xdr:pic>
      <xdr:nvPicPr>
        <xdr:cNvPr id="2" name="Picture 1">
          <a:extLst>
            <a:ext uri="{FF2B5EF4-FFF2-40B4-BE49-F238E27FC236}">
              <a16:creationId xmlns:a16="http://schemas.microsoft.com/office/drawing/2014/main" id="{A47B7EA5-1FBF-1FC9-289F-BDFCD636C9CD}"/>
            </a:ext>
          </a:extLst>
        </xdr:cNvPr>
        <xdr:cNvPicPr>
          <a:picLocks noChangeAspect="1"/>
        </xdr:cNvPicPr>
      </xdr:nvPicPr>
      <xdr:blipFill>
        <a:blip xmlns:r="http://schemas.openxmlformats.org/officeDocument/2006/relationships" r:embed="rId2"/>
        <a:stretch>
          <a:fillRect/>
        </a:stretch>
      </xdr:blipFill>
      <xdr:spPr>
        <a:xfrm>
          <a:off x="17440275" y="9810750"/>
          <a:ext cx="7829550" cy="6657975"/>
        </a:xfrm>
        <a:prstGeom prst="rect">
          <a:avLst/>
        </a:prstGeom>
      </xdr:spPr>
    </xdr:pic>
    <xdr:clientData/>
  </xdr:twoCellAnchor>
  <xdr:twoCellAnchor editAs="oneCell">
    <xdr:from>
      <xdr:col>0</xdr:col>
      <xdr:colOff>0</xdr:colOff>
      <xdr:row>66</xdr:row>
      <xdr:rowOff>0</xdr:rowOff>
    </xdr:from>
    <xdr:to>
      <xdr:col>5</xdr:col>
      <xdr:colOff>800100</xdr:colOff>
      <xdr:row>131</xdr:row>
      <xdr:rowOff>180975</xdr:rowOff>
    </xdr:to>
    <xdr:pic>
      <xdr:nvPicPr>
        <xdr:cNvPr id="4" name="Picture 3">
          <a:extLst>
            <a:ext uri="{FF2B5EF4-FFF2-40B4-BE49-F238E27FC236}">
              <a16:creationId xmlns:a16="http://schemas.microsoft.com/office/drawing/2014/main" id="{96358F13-67E5-404D-84DF-A63A0DBD40B5}"/>
            </a:ext>
          </a:extLst>
        </xdr:cNvPr>
        <xdr:cNvPicPr>
          <a:picLocks noChangeAspect="1"/>
        </xdr:cNvPicPr>
      </xdr:nvPicPr>
      <xdr:blipFill>
        <a:blip xmlns:r="http://schemas.openxmlformats.org/officeDocument/2006/relationships" r:embed="rId3"/>
        <a:stretch>
          <a:fillRect/>
        </a:stretch>
      </xdr:blipFill>
      <xdr:spPr>
        <a:xfrm>
          <a:off x="0" y="14611350"/>
          <a:ext cx="9296400" cy="13182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295275</xdr:colOff>
      <xdr:row>41</xdr:row>
      <xdr:rowOff>190500</xdr:rowOff>
    </xdr:from>
    <xdr:to>
      <xdr:col>15</xdr:col>
      <xdr:colOff>38100</xdr:colOff>
      <xdr:row>75</xdr:row>
      <xdr:rowOff>47625</xdr:rowOff>
    </xdr:to>
    <xdr:pic>
      <xdr:nvPicPr>
        <xdr:cNvPr id="2" name="Picture 1">
          <a:extLst>
            <a:ext uri="{FF2B5EF4-FFF2-40B4-BE49-F238E27FC236}">
              <a16:creationId xmlns:a16="http://schemas.microsoft.com/office/drawing/2014/main" id="{AB2B78E2-BE9A-44CF-AFF8-73F280C27326}"/>
            </a:ext>
          </a:extLst>
        </xdr:cNvPr>
        <xdr:cNvPicPr>
          <a:picLocks noChangeAspect="1"/>
        </xdr:cNvPicPr>
      </xdr:nvPicPr>
      <xdr:blipFill>
        <a:blip xmlns:r="http://schemas.openxmlformats.org/officeDocument/2006/relationships" r:embed="rId1"/>
        <a:stretch>
          <a:fillRect/>
        </a:stretch>
      </xdr:blipFill>
      <xdr:spPr>
        <a:xfrm>
          <a:off x="9648825" y="9582150"/>
          <a:ext cx="7829550" cy="6657975"/>
        </a:xfrm>
        <a:prstGeom prst="rect">
          <a:avLst/>
        </a:prstGeom>
      </xdr:spPr>
    </xdr:pic>
    <xdr:clientData/>
  </xdr:twoCellAnchor>
  <xdr:twoCellAnchor editAs="oneCell">
    <xdr:from>
      <xdr:col>15</xdr:col>
      <xdr:colOff>123825</xdr:colOff>
      <xdr:row>41</xdr:row>
      <xdr:rowOff>190500</xdr:rowOff>
    </xdr:from>
    <xdr:to>
      <xdr:col>20</xdr:col>
      <xdr:colOff>438150</xdr:colOff>
      <xdr:row>75</xdr:row>
      <xdr:rowOff>38100</xdr:rowOff>
    </xdr:to>
    <xdr:pic>
      <xdr:nvPicPr>
        <xdr:cNvPr id="4" name="Picture 3">
          <a:extLst>
            <a:ext uri="{FF2B5EF4-FFF2-40B4-BE49-F238E27FC236}">
              <a16:creationId xmlns:a16="http://schemas.microsoft.com/office/drawing/2014/main" id="{FF4DCEB3-A1CC-DFBD-A248-74F3F165B241}"/>
            </a:ext>
          </a:extLst>
        </xdr:cNvPr>
        <xdr:cNvPicPr>
          <a:picLocks noChangeAspect="1"/>
        </xdr:cNvPicPr>
      </xdr:nvPicPr>
      <xdr:blipFill>
        <a:blip xmlns:r="http://schemas.openxmlformats.org/officeDocument/2006/relationships" r:embed="rId2"/>
        <a:stretch>
          <a:fillRect/>
        </a:stretch>
      </xdr:blipFill>
      <xdr:spPr>
        <a:xfrm>
          <a:off x="17564100" y="9791700"/>
          <a:ext cx="7419975" cy="6648450"/>
        </a:xfrm>
        <a:prstGeom prst="rect">
          <a:avLst/>
        </a:prstGeom>
      </xdr:spPr>
    </xdr:pic>
    <xdr:clientData/>
  </xdr:twoCellAnchor>
  <xdr:twoCellAnchor editAs="oneCell">
    <xdr:from>
      <xdr:col>0</xdr:col>
      <xdr:colOff>0</xdr:colOff>
      <xdr:row>66</xdr:row>
      <xdr:rowOff>0</xdr:rowOff>
    </xdr:from>
    <xdr:to>
      <xdr:col>5</xdr:col>
      <xdr:colOff>781050</xdr:colOff>
      <xdr:row>134</xdr:row>
      <xdr:rowOff>9525</xdr:rowOff>
    </xdr:to>
    <xdr:pic>
      <xdr:nvPicPr>
        <xdr:cNvPr id="5" name="Picture 4">
          <a:extLst>
            <a:ext uri="{FF2B5EF4-FFF2-40B4-BE49-F238E27FC236}">
              <a16:creationId xmlns:a16="http://schemas.microsoft.com/office/drawing/2014/main" id="{8BE737CB-33B1-0132-D82F-7E12BD305CEE}"/>
            </a:ext>
          </a:extLst>
        </xdr:cNvPr>
        <xdr:cNvPicPr>
          <a:picLocks noChangeAspect="1"/>
        </xdr:cNvPicPr>
      </xdr:nvPicPr>
      <xdr:blipFill>
        <a:blip xmlns:r="http://schemas.openxmlformats.org/officeDocument/2006/relationships" r:embed="rId3"/>
        <a:stretch>
          <a:fillRect/>
        </a:stretch>
      </xdr:blipFill>
      <xdr:spPr>
        <a:xfrm>
          <a:off x="0" y="14592300"/>
          <a:ext cx="9277350" cy="136112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200025</xdr:colOff>
      <xdr:row>41</xdr:row>
      <xdr:rowOff>190500</xdr:rowOff>
    </xdr:from>
    <xdr:to>
      <xdr:col>14</xdr:col>
      <xdr:colOff>714375</xdr:colOff>
      <xdr:row>75</xdr:row>
      <xdr:rowOff>38100</xdr:rowOff>
    </xdr:to>
    <xdr:pic>
      <xdr:nvPicPr>
        <xdr:cNvPr id="4" name="Picture 3">
          <a:extLst>
            <a:ext uri="{FF2B5EF4-FFF2-40B4-BE49-F238E27FC236}">
              <a16:creationId xmlns:a16="http://schemas.microsoft.com/office/drawing/2014/main" id="{E4E1BB4D-D02A-4AFA-A281-962FC954CFDD}"/>
            </a:ext>
          </a:extLst>
        </xdr:cNvPr>
        <xdr:cNvPicPr>
          <a:picLocks noChangeAspect="1"/>
        </xdr:cNvPicPr>
      </xdr:nvPicPr>
      <xdr:blipFill>
        <a:blip xmlns:r="http://schemas.openxmlformats.org/officeDocument/2006/relationships" r:embed="rId1"/>
        <a:stretch>
          <a:fillRect/>
        </a:stretch>
      </xdr:blipFill>
      <xdr:spPr>
        <a:xfrm>
          <a:off x="9553575" y="9410700"/>
          <a:ext cx="7419975" cy="6648450"/>
        </a:xfrm>
        <a:prstGeom prst="rect">
          <a:avLst/>
        </a:prstGeom>
      </xdr:spPr>
    </xdr:pic>
    <xdr:clientData/>
  </xdr:twoCellAnchor>
  <xdr:twoCellAnchor editAs="oneCell">
    <xdr:from>
      <xdr:col>0</xdr:col>
      <xdr:colOff>0</xdr:colOff>
      <xdr:row>66</xdr:row>
      <xdr:rowOff>0</xdr:rowOff>
    </xdr:from>
    <xdr:to>
      <xdr:col>5</xdr:col>
      <xdr:colOff>800100</xdr:colOff>
      <xdr:row>134</xdr:row>
      <xdr:rowOff>85725</xdr:rowOff>
    </xdr:to>
    <xdr:pic>
      <xdr:nvPicPr>
        <xdr:cNvPr id="2" name="Picture 1">
          <a:extLst>
            <a:ext uri="{FF2B5EF4-FFF2-40B4-BE49-F238E27FC236}">
              <a16:creationId xmlns:a16="http://schemas.microsoft.com/office/drawing/2014/main" id="{CADEB3A1-FB98-4DBB-B0BF-11C10736F95C}"/>
            </a:ext>
          </a:extLst>
        </xdr:cNvPr>
        <xdr:cNvPicPr>
          <a:picLocks noChangeAspect="1"/>
        </xdr:cNvPicPr>
      </xdr:nvPicPr>
      <xdr:blipFill>
        <a:blip xmlns:r="http://schemas.openxmlformats.org/officeDocument/2006/relationships" r:embed="rId2"/>
        <a:stretch>
          <a:fillRect/>
        </a:stretch>
      </xdr:blipFill>
      <xdr:spPr>
        <a:xfrm>
          <a:off x="0" y="13820775"/>
          <a:ext cx="9296400" cy="13687425"/>
        </a:xfrm>
        <a:prstGeom prst="rect">
          <a:avLst/>
        </a:prstGeom>
      </xdr:spPr>
    </xdr:pic>
    <xdr:clientData/>
  </xdr:twoCellAnchor>
  <xdr:twoCellAnchor editAs="oneCell">
    <xdr:from>
      <xdr:col>15</xdr:col>
      <xdr:colOff>0</xdr:colOff>
      <xdr:row>42</xdr:row>
      <xdr:rowOff>0</xdr:rowOff>
    </xdr:from>
    <xdr:to>
      <xdr:col>20</xdr:col>
      <xdr:colOff>200025</xdr:colOff>
      <xdr:row>75</xdr:row>
      <xdr:rowOff>9525</xdr:rowOff>
    </xdr:to>
    <xdr:pic>
      <xdr:nvPicPr>
        <xdr:cNvPr id="3" name="Picture 2">
          <a:extLst>
            <a:ext uri="{FF2B5EF4-FFF2-40B4-BE49-F238E27FC236}">
              <a16:creationId xmlns:a16="http://schemas.microsoft.com/office/drawing/2014/main" id="{8FC27FB7-29AB-5F0F-9941-7466056425E3}"/>
            </a:ext>
          </a:extLst>
        </xdr:cNvPr>
        <xdr:cNvPicPr>
          <a:picLocks noChangeAspect="1"/>
        </xdr:cNvPicPr>
      </xdr:nvPicPr>
      <xdr:blipFill>
        <a:blip xmlns:r="http://schemas.openxmlformats.org/officeDocument/2006/relationships" r:embed="rId3"/>
        <a:stretch>
          <a:fillRect/>
        </a:stretch>
      </xdr:blipFill>
      <xdr:spPr>
        <a:xfrm>
          <a:off x="17440275" y="9020175"/>
          <a:ext cx="7305675" cy="66103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cb0fb104ab5de5c/Desktop/SMCRC%20as%20at%2026%20October%202023/202324/R&amp;P%20Sco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2)"/>
      <sheetName val="SetUp"/>
      <sheetName val="TAR"/>
      <sheetName val="R&amp;P"/>
      <sheetName val="SoB"/>
      <sheetName val="Notes"/>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s://smcrc.or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EFA8E-E231-4E6D-8F61-5522BCD92FA8}">
  <sheetPr>
    <tabColor rgb="FF00B0F0"/>
    <pageSetUpPr fitToPage="1"/>
  </sheetPr>
  <dimension ref="A1:J51"/>
  <sheetViews>
    <sheetView workbookViewId="0">
      <selection activeCell="D17" sqref="D17"/>
    </sheetView>
  </sheetViews>
  <sheetFormatPr defaultRowHeight="13.2" x14ac:dyDescent="0.25"/>
  <cols>
    <col min="1" max="1" width="28.33203125" customWidth="1"/>
    <col min="2" max="2" width="4.5546875" customWidth="1"/>
    <col min="3" max="3" width="4.88671875" style="2" customWidth="1"/>
    <col min="4" max="4" width="30.33203125" style="2" customWidth="1"/>
    <col min="5" max="5" width="10.44140625" style="2" bestFit="1" customWidth="1"/>
    <col min="6" max="6" width="10.88671875" bestFit="1" customWidth="1"/>
    <col min="7" max="7" width="14" style="6" customWidth="1"/>
    <col min="8" max="9" width="13.5546875" customWidth="1"/>
  </cols>
  <sheetData>
    <row r="1" spans="1:10" x14ac:dyDescent="0.25">
      <c r="A1" s="447" t="s">
        <v>0</v>
      </c>
      <c r="B1" s="449"/>
      <c r="C1" s="446"/>
      <c r="D1" s="447" t="s">
        <v>1</v>
      </c>
      <c r="E1" s="449"/>
      <c r="F1" s="450" t="s">
        <v>2</v>
      </c>
      <c r="G1" s="7"/>
    </row>
    <row r="2" spans="1:10" x14ac:dyDescent="0.25">
      <c r="A2" s="8" t="s">
        <v>3</v>
      </c>
      <c r="D2" s="2" t="str">
        <f>'SMCRC Income'!G1</f>
        <v>Unrestricted Donations</v>
      </c>
      <c r="E2" s="179"/>
      <c r="F2" s="179">
        <f>('SMCRC Income'!G2)</f>
        <v>1750</v>
      </c>
      <c r="G2" s="7"/>
      <c r="H2" s="2"/>
      <c r="I2" s="2"/>
    </row>
    <row r="3" spans="1:10" x14ac:dyDescent="0.25">
      <c r="D3" s="2" t="str">
        <f>'SMCRC Income'!J1</f>
        <v>Hall Rents</v>
      </c>
      <c r="E3" s="179"/>
      <c r="F3" s="179">
        <f>('SMCRC Income'!J2)</f>
        <v>34698.210000000006</v>
      </c>
      <c r="G3" s="7"/>
    </row>
    <row r="4" spans="1:10" x14ac:dyDescent="0.25">
      <c r="D4" s="2" t="str">
        <f>'SMCRC Income'!K1</f>
        <v>Office Rents</v>
      </c>
      <c r="E4" s="179"/>
      <c r="F4" s="179">
        <f>('SMCRC Income'!K2)</f>
        <v>2346</v>
      </c>
      <c r="G4" s="7"/>
    </row>
    <row r="5" spans="1:10" x14ac:dyDescent="0.25">
      <c r="A5" s="2"/>
      <c r="B5" s="198"/>
      <c r="D5"/>
      <c r="E5" s="179"/>
      <c r="F5" s="179"/>
      <c r="G5" s="7"/>
    </row>
    <row r="6" spans="1:10" ht="14.4" x14ac:dyDescent="0.3">
      <c r="A6" s="2"/>
      <c r="B6" s="198"/>
      <c r="D6" s="452" t="s">
        <v>4</v>
      </c>
      <c r="E6" s="453"/>
      <c r="F6" s="453">
        <f>SUM(F2:F5)</f>
        <v>38794.210000000006</v>
      </c>
      <c r="G6" s="7"/>
      <c r="H6" s="179"/>
    </row>
    <row r="7" spans="1:10" x14ac:dyDescent="0.25">
      <c r="B7" s="198"/>
      <c r="D7"/>
      <c r="E7" s="179"/>
      <c r="F7" s="179"/>
      <c r="G7" s="7"/>
      <c r="H7" s="198"/>
    </row>
    <row r="8" spans="1:10" x14ac:dyDescent="0.25">
      <c r="A8" s="444" t="s">
        <v>3</v>
      </c>
      <c r="B8" s="445"/>
      <c r="C8" s="446"/>
      <c r="D8" s="447" t="s">
        <v>5</v>
      </c>
      <c r="E8" s="448"/>
      <c r="F8" s="451" t="s">
        <v>2</v>
      </c>
      <c r="G8" s="7"/>
    </row>
    <row r="9" spans="1:10" x14ac:dyDescent="0.25">
      <c r="B9" s="198"/>
      <c r="E9" s="179"/>
      <c r="F9" s="179"/>
      <c r="G9" s="7"/>
      <c r="H9" s="2"/>
      <c r="I9" s="2"/>
    </row>
    <row r="10" spans="1:10" x14ac:dyDescent="0.25">
      <c r="B10" s="198"/>
      <c r="D10" s="2" t="str">
        <f>('SMCRC Expenditure'!G1)</f>
        <v>SMCRC Maintenance</v>
      </c>
      <c r="F10" s="179">
        <f>('SMCRC Expenditure'!G100)</f>
        <v>19555.259999999998</v>
      </c>
      <c r="G10" s="7"/>
      <c r="H10" s="2"/>
      <c r="I10" s="2"/>
      <c r="J10" s="2"/>
    </row>
    <row r="11" spans="1:10" x14ac:dyDescent="0.25">
      <c r="B11" s="198"/>
      <c r="D11" s="2" t="str">
        <f>('SMCRC Expenditure'!I1)</f>
        <v>Cleaner's Salary</v>
      </c>
      <c r="F11" s="179">
        <f>('SMCRC Expenditure'!I2)</f>
        <v>2750.27</v>
      </c>
      <c r="G11" s="7"/>
    </row>
    <row r="12" spans="1:10" x14ac:dyDescent="0.25">
      <c r="A12" s="2"/>
      <c r="B12" s="198"/>
      <c r="D12" s="2" t="str">
        <f>('SMCRC Expenditure'!J1)</f>
        <v>HMRC Cleaner</v>
      </c>
      <c r="E12" s="179"/>
      <c r="F12" s="179">
        <f>('SMCRC Expenditure'!J100)</f>
        <v>607.63</v>
      </c>
      <c r="G12" s="7"/>
    </row>
    <row r="13" spans="1:10" x14ac:dyDescent="0.25">
      <c r="A13" s="2"/>
      <c r="B13" s="198"/>
      <c r="D13" s="2" t="str">
        <f>('SMCRC Expenditure'!K1)</f>
        <v>Cleaning &amp; Sundries</v>
      </c>
      <c r="F13" s="179">
        <f>('SMCRC Expenditure'!K2)</f>
        <v>441.27</v>
      </c>
      <c r="G13" s="7"/>
    </row>
    <row r="14" spans="1:10" x14ac:dyDescent="0.25">
      <c r="A14" s="2"/>
      <c r="B14" s="198"/>
      <c r="D14" s="2" t="str">
        <f>('SMCRC Expenditure'!L1)</f>
        <v>Lift/Door/Fire etc</v>
      </c>
      <c r="F14" s="179">
        <f>('SMCRC Expenditure'!L100)</f>
        <v>1924.8799999999999</v>
      </c>
      <c r="G14" s="7"/>
    </row>
    <row r="15" spans="1:10" x14ac:dyDescent="0.25">
      <c r="B15" s="198"/>
      <c r="D15" s="2" t="str">
        <f>('SMCRC Expenditure'!M1)</f>
        <v>Tele./Website</v>
      </c>
      <c r="E15" s="179"/>
      <c r="F15" s="179">
        <f>('SMCRC Expenditure'!M100)</f>
        <v>733.06</v>
      </c>
      <c r="G15" s="7"/>
    </row>
    <row r="16" spans="1:10" x14ac:dyDescent="0.25">
      <c r="A16" s="2"/>
      <c r="B16" s="198"/>
      <c r="D16" s="2" t="str">
        <f>('SMCRC Expenditure'!N1)</f>
        <v>Insurance</v>
      </c>
      <c r="E16" s="179"/>
      <c r="F16" s="179">
        <f>('SMCRC Expenditure'!N100)</f>
        <v>7172.18</v>
      </c>
      <c r="G16" s="7"/>
    </row>
    <row r="17" spans="1:7" x14ac:dyDescent="0.25">
      <c r="B17" s="198"/>
      <c r="D17" s="2" t="str">
        <f>('SMCRC Expenditure'!O1)</f>
        <v>Utilities</v>
      </c>
      <c r="E17" s="179"/>
      <c r="F17" s="179">
        <f>('SMCRC Expenditure'!O100)</f>
        <v>11009.669999999998</v>
      </c>
      <c r="G17" s="7"/>
    </row>
    <row r="18" spans="1:7" x14ac:dyDescent="0.25">
      <c r="A18" s="7"/>
      <c r="B18" s="199"/>
      <c r="D18" s="2" t="s">
        <v>6</v>
      </c>
      <c r="E18" s="179"/>
      <c r="F18" s="179">
        <f>'SMCRC Expenditure'!U100</f>
        <v>400</v>
      </c>
      <c r="G18" s="7"/>
    </row>
    <row r="19" spans="1:7" x14ac:dyDescent="0.25">
      <c r="A19" s="4"/>
      <c r="B19" s="198"/>
      <c r="E19" s="179"/>
      <c r="F19" s="179"/>
      <c r="G19" s="7"/>
    </row>
    <row r="20" spans="1:7" ht="14.4" x14ac:dyDescent="0.3">
      <c r="B20" s="201"/>
      <c r="C20" s="9"/>
      <c r="D20" s="454" t="s">
        <v>4</v>
      </c>
      <c r="E20" s="455"/>
      <c r="F20" s="455">
        <f>SUM(F9:F19)</f>
        <v>44594.22</v>
      </c>
      <c r="G20" s="7"/>
    </row>
    <row r="21" spans="1:7" x14ac:dyDescent="0.25">
      <c r="A21" s="4"/>
      <c r="B21" s="200"/>
      <c r="D21"/>
      <c r="E21" s="179"/>
      <c r="F21" s="179"/>
      <c r="G21" s="7"/>
    </row>
    <row r="22" spans="1:7" ht="14.4" x14ac:dyDescent="0.3">
      <c r="A22" s="4" t="s">
        <v>7</v>
      </c>
      <c r="B22" s="202"/>
      <c r="D22" s="456" t="s">
        <v>8</v>
      </c>
      <c r="E22" s="457"/>
      <c r="F22" s="457">
        <f>+F6-F20</f>
        <v>-5800.0099999999948</v>
      </c>
      <c r="G22" s="7"/>
    </row>
    <row r="23" spans="1:7" x14ac:dyDescent="0.25">
      <c r="A23" s="4"/>
      <c r="B23" s="200"/>
      <c r="D23"/>
      <c r="E23" s="180"/>
      <c r="F23" s="180"/>
      <c r="G23" s="7"/>
    </row>
    <row r="24" spans="1:7" x14ac:dyDescent="0.25">
      <c r="A24" s="458"/>
      <c r="B24" s="445"/>
      <c r="C24" s="446"/>
      <c r="D24" s="447" t="s">
        <v>9</v>
      </c>
      <c r="E24" s="448"/>
      <c r="F24" s="451" t="s">
        <v>2</v>
      </c>
    </row>
    <row r="25" spans="1:7" x14ac:dyDescent="0.25">
      <c r="A25" s="4" t="s">
        <v>10</v>
      </c>
      <c r="B25" s="198"/>
      <c r="D25"/>
      <c r="E25" s="179"/>
      <c r="F25" s="179">
        <f>'Apr 25'!F44</f>
        <v>21507.37</v>
      </c>
    </row>
    <row r="26" spans="1:7" x14ac:dyDescent="0.25">
      <c r="A26" s="461" t="s">
        <v>7</v>
      </c>
      <c r="B26" s="198"/>
      <c r="D26" t="s">
        <v>11</v>
      </c>
      <c r="E26" s="179"/>
      <c r="F26" s="179">
        <f>F6</f>
        <v>38794.210000000006</v>
      </c>
    </row>
    <row r="27" spans="1:7" x14ac:dyDescent="0.25">
      <c r="A27" s="461" t="s">
        <v>7</v>
      </c>
      <c r="B27" s="199"/>
      <c r="D27" t="s">
        <v>12</v>
      </c>
      <c r="E27" s="179"/>
      <c r="F27" s="179">
        <f>F20</f>
        <v>44594.22</v>
      </c>
    </row>
    <row r="28" spans="1:7" x14ac:dyDescent="0.25">
      <c r="A28" s="10"/>
      <c r="B28" s="198"/>
      <c r="D28" s="449"/>
      <c r="E28" s="448"/>
      <c r="F28" s="448"/>
    </row>
    <row r="29" spans="1:7" ht="14.4" x14ac:dyDescent="0.3">
      <c r="A29" s="461" t="s">
        <v>7</v>
      </c>
      <c r="B29" s="201"/>
      <c r="D29" s="459" t="s">
        <v>13</v>
      </c>
      <c r="E29" s="460"/>
      <c r="F29" s="460">
        <f>F25+F26-F27</f>
        <v>15707.36</v>
      </c>
    </row>
    <row r="30" spans="1:7" x14ac:dyDescent="0.25">
      <c r="A30" s="4"/>
      <c r="B30" s="201"/>
      <c r="D30"/>
      <c r="E30"/>
      <c r="F30" s="2"/>
    </row>
    <row r="31" spans="1:7" x14ac:dyDescent="0.25">
      <c r="A31" s="4"/>
      <c r="B31" s="201"/>
      <c r="D31"/>
      <c r="F31" s="2"/>
    </row>
    <row r="32" spans="1:7" x14ac:dyDescent="0.25">
      <c r="D32"/>
      <c r="F32" s="2"/>
    </row>
    <row r="33" spans="3:10" x14ac:dyDescent="0.25">
      <c r="D33"/>
      <c r="F33" s="2"/>
    </row>
    <row r="34" spans="3:10" x14ac:dyDescent="0.25">
      <c r="D34"/>
      <c r="F34" s="2"/>
    </row>
    <row r="35" spans="3:10" x14ac:dyDescent="0.25">
      <c r="F35" s="2"/>
    </row>
    <row r="36" spans="3:10" x14ac:dyDescent="0.25">
      <c r="C36"/>
      <c r="F36" s="2"/>
      <c r="J36" s="2"/>
    </row>
    <row r="37" spans="3:10" x14ac:dyDescent="0.25">
      <c r="C37"/>
      <c r="F37" s="2"/>
      <c r="J37" s="2"/>
    </row>
    <row r="38" spans="3:10" x14ac:dyDescent="0.25">
      <c r="C38"/>
      <c r="F38" s="7"/>
      <c r="J38" s="2"/>
    </row>
    <row r="39" spans="3:10" x14ac:dyDescent="0.25">
      <c r="C39"/>
      <c r="J39" s="2"/>
    </row>
    <row r="40" spans="3:10" x14ac:dyDescent="0.25">
      <c r="C40"/>
      <c r="J40" s="2"/>
    </row>
    <row r="41" spans="3:10" x14ac:dyDescent="0.25">
      <c r="C41"/>
      <c r="F41" s="7"/>
      <c r="J41" s="2"/>
    </row>
    <row r="42" spans="3:10" x14ac:dyDescent="0.25">
      <c r="C42"/>
      <c r="D42"/>
      <c r="E42"/>
      <c r="J42" s="2"/>
    </row>
    <row r="43" spans="3:10" x14ac:dyDescent="0.25">
      <c r="C43"/>
      <c r="D43"/>
      <c r="E43"/>
      <c r="J43" s="2"/>
    </row>
    <row r="44" spans="3:10" x14ac:dyDescent="0.25">
      <c r="C44"/>
      <c r="D44"/>
      <c r="E44"/>
      <c r="J44" s="2"/>
    </row>
    <row r="45" spans="3:10" x14ac:dyDescent="0.25">
      <c r="C45"/>
      <c r="D45"/>
      <c r="E45"/>
      <c r="J45" s="2"/>
    </row>
    <row r="46" spans="3:10" x14ac:dyDescent="0.25">
      <c r="D46"/>
      <c r="E46"/>
    </row>
    <row r="47" spans="3:10" x14ac:dyDescent="0.25">
      <c r="D47"/>
      <c r="E47"/>
    </row>
    <row r="48" spans="3:10" x14ac:dyDescent="0.25">
      <c r="D48"/>
      <c r="E48"/>
    </row>
    <row r="49" spans="4:5" x14ac:dyDescent="0.25">
      <c r="D49"/>
      <c r="E49"/>
    </row>
    <row r="50" spans="4:5" x14ac:dyDescent="0.25">
      <c r="D50"/>
      <c r="E50"/>
    </row>
    <row r="51" spans="4:5" x14ac:dyDescent="0.25">
      <c r="D51"/>
      <c r="E51"/>
    </row>
  </sheetData>
  <sheetProtection selectLockedCells="1" selectUnlockedCells="1"/>
  <pageMargins left="0.25" right="0.25" top="0.75" bottom="0.75" header="0.51180555555555551" footer="0.51180555555555551"/>
  <pageSetup paperSize="9" firstPageNumber="0" fitToWidth="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8395B-A573-4E0B-B619-89ED62E4D642}">
  <sheetPr>
    <tabColor rgb="FF00B0F0"/>
  </sheetPr>
  <dimension ref="A1:AA341"/>
  <sheetViews>
    <sheetView workbookViewId="0">
      <pane ySplit="2" topLeftCell="A3" activePane="bottomLeft" state="frozen"/>
      <selection pane="bottomLeft" activeCell="D219" sqref="D219:D221"/>
    </sheetView>
  </sheetViews>
  <sheetFormatPr defaultRowHeight="13.2" x14ac:dyDescent="0.25"/>
  <cols>
    <col min="1" max="1" width="15" style="1" customWidth="1"/>
    <col min="2" max="2" width="64.88671875" bestFit="1" customWidth="1"/>
    <col min="3" max="3" width="11.33203125" style="2" bestFit="1" customWidth="1"/>
    <col min="4" max="4" width="50.5546875" style="51" bestFit="1" customWidth="1"/>
    <col min="5" max="5" width="37.6640625" style="2" bestFit="1" customWidth="1"/>
    <col min="6" max="6" width="34.88671875" style="2" bestFit="1" customWidth="1"/>
    <col min="7" max="7" width="34.44140625" style="2" bestFit="1" customWidth="1"/>
    <col min="8" max="8" width="18.44140625" style="2" bestFit="1" customWidth="1"/>
    <col min="9" max="9" width="9.44140625" style="2" bestFit="1" customWidth="1"/>
    <col min="10" max="10" width="12.33203125" style="2" bestFit="1" customWidth="1"/>
    <col min="11" max="11" width="14.33203125" style="2" bestFit="1" customWidth="1"/>
    <col min="12" max="12" width="19.6640625" style="2" bestFit="1" customWidth="1"/>
    <col min="13" max="13" width="13" style="2" bestFit="1" customWidth="1"/>
    <col min="14" max="14" width="28" style="2" bestFit="1" customWidth="1"/>
    <col min="15" max="15" width="18.5546875" bestFit="1" customWidth="1"/>
    <col min="16" max="16" width="19.33203125" style="2" bestFit="1" customWidth="1"/>
    <col min="17" max="17" width="16.6640625" bestFit="1" customWidth="1"/>
    <col min="18" max="18" width="81" customWidth="1"/>
  </cols>
  <sheetData>
    <row r="1" spans="1:27" s="168" customFormat="1" ht="31.2" x14ac:dyDescent="0.25">
      <c r="A1" s="169" t="s">
        <v>14</v>
      </c>
      <c r="B1" s="170" t="s">
        <v>15</v>
      </c>
      <c r="C1" s="171" t="s">
        <v>2</v>
      </c>
      <c r="D1" s="172" t="s">
        <v>16</v>
      </c>
      <c r="E1" s="206" t="s">
        <v>17</v>
      </c>
      <c r="F1" s="206" t="s">
        <v>18</v>
      </c>
      <c r="G1" s="206" t="s">
        <v>19</v>
      </c>
      <c r="H1" s="206" t="s">
        <v>20</v>
      </c>
      <c r="I1" s="57" t="s">
        <v>21</v>
      </c>
      <c r="J1" s="57" t="s">
        <v>22</v>
      </c>
      <c r="K1" s="57" t="s">
        <v>23</v>
      </c>
      <c r="L1" s="57" t="s">
        <v>24</v>
      </c>
      <c r="M1" s="206" t="s">
        <v>25</v>
      </c>
      <c r="N1" s="57" t="s">
        <v>26</v>
      </c>
      <c r="O1" s="206" t="s">
        <v>27</v>
      </c>
      <c r="P1" s="57" t="s">
        <v>28</v>
      </c>
      <c r="Q1" s="57" t="s">
        <v>29</v>
      </c>
      <c r="R1" s="208" t="s">
        <v>30</v>
      </c>
    </row>
    <row r="2" spans="1:27" s="168" customFormat="1" ht="15.6" x14ac:dyDescent="0.25">
      <c r="A2" s="469" t="s">
        <v>31</v>
      </c>
      <c r="B2" s="469"/>
      <c r="C2" s="173">
        <f>SUM(C3:C222)</f>
        <v>38794.21</v>
      </c>
      <c r="D2" s="173" t="s">
        <v>32</v>
      </c>
      <c r="E2" s="173">
        <f t="shared" ref="E2:P2" si="0">SUM(E3:E222)</f>
        <v>0</v>
      </c>
      <c r="F2" s="173">
        <f t="shared" si="0"/>
        <v>0</v>
      </c>
      <c r="G2" s="173">
        <f t="shared" si="0"/>
        <v>1750</v>
      </c>
      <c r="H2" s="173">
        <f t="shared" si="0"/>
        <v>0</v>
      </c>
      <c r="I2" s="173">
        <f t="shared" si="0"/>
        <v>0</v>
      </c>
      <c r="J2" s="173">
        <f t="shared" si="0"/>
        <v>34698.210000000006</v>
      </c>
      <c r="K2" s="173">
        <f t="shared" si="0"/>
        <v>2346</v>
      </c>
      <c r="L2" s="173">
        <f t="shared" si="0"/>
        <v>0</v>
      </c>
      <c r="M2" s="173">
        <f t="shared" si="0"/>
        <v>0</v>
      </c>
      <c r="N2" s="173">
        <f t="shared" si="0"/>
        <v>0</v>
      </c>
      <c r="O2" s="173">
        <f t="shared" si="0"/>
        <v>0</v>
      </c>
      <c r="P2" s="386">
        <f t="shared" si="0"/>
        <v>0</v>
      </c>
      <c r="Q2" s="57"/>
      <c r="R2" s="392"/>
    </row>
    <row r="3" spans="1:27" ht="15.6" x14ac:dyDescent="0.3">
      <c r="A3" s="215">
        <v>45661</v>
      </c>
      <c r="B3" s="58" t="s">
        <v>33</v>
      </c>
      <c r="C3" s="145">
        <v>321</v>
      </c>
      <c r="D3" s="162" t="s">
        <v>34</v>
      </c>
      <c r="E3" s="156"/>
      <c r="F3" s="393"/>
      <c r="G3" s="393"/>
      <c r="H3" s="393"/>
      <c r="I3" s="59"/>
      <c r="J3" s="145">
        <v>321</v>
      </c>
      <c r="K3" s="145"/>
      <c r="L3" s="59"/>
      <c r="M3" s="59"/>
      <c r="N3" s="59"/>
      <c r="O3" s="60"/>
      <c r="P3" s="378"/>
      <c r="Q3" s="60"/>
      <c r="R3" s="60"/>
      <c r="S3" s="53"/>
      <c r="T3" s="53"/>
      <c r="U3" s="53"/>
      <c r="V3" s="53"/>
      <c r="W3" s="53"/>
      <c r="X3" s="53"/>
      <c r="Y3" s="53"/>
      <c r="Z3" s="53"/>
    </row>
    <row r="4" spans="1:27" ht="15.6" x14ac:dyDescent="0.3">
      <c r="A4" s="216">
        <v>45720</v>
      </c>
      <c r="B4" s="63" t="s">
        <v>35</v>
      </c>
      <c r="C4" s="119">
        <v>82.5</v>
      </c>
      <c r="D4" s="293" t="s">
        <v>36</v>
      </c>
      <c r="E4" s="147"/>
      <c r="F4" s="146"/>
      <c r="G4" s="146"/>
      <c r="H4" s="146"/>
      <c r="I4" s="61"/>
      <c r="J4" s="119">
        <v>82.5</v>
      </c>
      <c r="K4" s="119"/>
      <c r="L4" s="61"/>
      <c r="M4" s="61"/>
      <c r="N4" s="61"/>
      <c r="O4" s="62"/>
      <c r="P4" s="338"/>
      <c r="Q4" s="62"/>
      <c r="R4" s="62"/>
      <c r="S4" s="53"/>
      <c r="T4" s="53"/>
      <c r="U4" s="53"/>
      <c r="V4" s="53"/>
      <c r="W4" s="53"/>
      <c r="X4" s="53"/>
      <c r="Y4" s="53"/>
      <c r="Z4" s="53"/>
    </row>
    <row r="5" spans="1:27" ht="15.6" x14ac:dyDescent="0.3">
      <c r="A5" s="216">
        <v>45720</v>
      </c>
      <c r="B5" s="63" t="s">
        <v>37</v>
      </c>
      <c r="C5" s="119">
        <v>66</v>
      </c>
      <c r="D5" s="163" t="s">
        <v>38</v>
      </c>
      <c r="E5" s="147"/>
      <c r="F5" s="146"/>
      <c r="G5" s="146"/>
      <c r="H5" s="146"/>
      <c r="I5" s="61"/>
      <c r="J5" s="119">
        <v>66</v>
      </c>
      <c r="K5" s="119"/>
      <c r="L5" s="61"/>
      <c r="M5" s="61"/>
      <c r="N5" s="61"/>
      <c r="O5" s="62"/>
      <c r="P5" s="338"/>
      <c r="Q5" s="62"/>
      <c r="R5" s="62"/>
      <c r="S5" s="53"/>
      <c r="T5" s="53"/>
      <c r="U5" s="53"/>
      <c r="V5" s="53"/>
      <c r="W5" s="53"/>
      <c r="X5" s="53"/>
      <c r="Y5" s="53"/>
      <c r="Z5" s="53"/>
    </row>
    <row r="6" spans="1:27" ht="15.6" x14ac:dyDescent="0.3">
      <c r="A6" s="216">
        <v>45751</v>
      </c>
      <c r="B6" s="63" t="s">
        <v>39</v>
      </c>
      <c r="C6" s="119">
        <v>66</v>
      </c>
      <c r="D6" s="163" t="s">
        <v>40</v>
      </c>
      <c r="E6" s="150"/>
      <c r="F6" s="146"/>
      <c r="G6" s="146"/>
      <c r="H6" s="146"/>
      <c r="I6" s="61"/>
      <c r="J6" s="119">
        <v>66</v>
      </c>
      <c r="K6" s="119"/>
      <c r="L6" s="61"/>
      <c r="M6" s="61"/>
      <c r="N6" s="61"/>
      <c r="O6" s="62"/>
      <c r="P6" s="338"/>
      <c r="Q6" s="62"/>
      <c r="R6" s="62"/>
      <c r="S6" s="53"/>
      <c r="T6" s="53"/>
      <c r="U6" s="53"/>
      <c r="V6" s="53"/>
      <c r="W6" s="53"/>
      <c r="X6" s="53"/>
      <c r="Y6" s="53"/>
      <c r="Z6" s="53"/>
    </row>
    <row r="7" spans="1:27" ht="15.6" x14ac:dyDescent="0.3">
      <c r="A7" s="216">
        <v>45751</v>
      </c>
      <c r="B7" s="63" t="s">
        <v>41</v>
      </c>
      <c r="C7" s="119">
        <v>138</v>
      </c>
      <c r="D7" s="204" t="s">
        <v>42</v>
      </c>
      <c r="E7" s="150"/>
      <c r="F7" s="148"/>
      <c r="G7" s="146"/>
      <c r="H7" s="146"/>
      <c r="I7" s="61"/>
      <c r="J7" s="119"/>
      <c r="K7" s="119">
        <v>138</v>
      </c>
      <c r="L7" s="61"/>
      <c r="M7" s="61"/>
      <c r="N7" s="61"/>
      <c r="O7" s="62"/>
      <c r="P7" s="338"/>
      <c r="Q7" s="62"/>
      <c r="R7" s="62"/>
      <c r="S7" s="53"/>
      <c r="T7" s="53"/>
      <c r="U7" s="53"/>
      <c r="V7" s="53"/>
      <c r="W7" s="53"/>
      <c r="X7" s="53"/>
      <c r="Y7" s="53"/>
      <c r="Z7" s="53"/>
    </row>
    <row r="8" spans="1:27" ht="15.6" x14ac:dyDescent="0.3">
      <c r="A8" s="216">
        <v>45751</v>
      </c>
      <c r="B8" s="63" t="s">
        <v>43</v>
      </c>
      <c r="C8" s="119">
        <v>335</v>
      </c>
      <c r="D8" s="163" t="s">
        <v>44</v>
      </c>
      <c r="E8" s="149"/>
      <c r="F8" s="148"/>
      <c r="G8" s="272"/>
      <c r="H8" s="272"/>
      <c r="I8" s="65"/>
      <c r="J8" s="203">
        <v>335</v>
      </c>
      <c r="K8" s="203"/>
      <c r="L8" s="65"/>
      <c r="M8" s="65"/>
      <c r="N8" s="65"/>
      <c r="O8" s="69"/>
      <c r="P8" s="388"/>
      <c r="Q8" s="69"/>
      <c r="R8" s="62"/>
      <c r="S8" s="53"/>
      <c r="T8" s="53"/>
      <c r="U8" s="53"/>
      <c r="V8" s="53"/>
      <c r="W8" s="53"/>
      <c r="X8" s="53"/>
      <c r="Y8" s="53"/>
      <c r="Z8" s="53"/>
    </row>
    <row r="9" spans="1:27" ht="15.6" x14ac:dyDescent="0.3">
      <c r="A9" s="216">
        <v>45842</v>
      </c>
      <c r="B9" s="63" t="s">
        <v>45</v>
      </c>
      <c r="C9" s="119">
        <v>204</v>
      </c>
      <c r="D9" s="163" t="s">
        <v>46</v>
      </c>
      <c r="E9" s="149"/>
      <c r="F9" s="394"/>
      <c r="G9" s="146"/>
      <c r="H9" s="146"/>
      <c r="I9" s="61"/>
      <c r="J9" s="119">
        <v>204</v>
      </c>
      <c r="K9" s="119"/>
      <c r="L9" s="61"/>
      <c r="M9" s="61"/>
      <c r="N9" s="61"/>
      <c r="O9" s="62"/>
      <c r="P9" s="62"/>
      <c r="Q9" s="62"/>
      <c r="R9" s="277"/>
      <c r="S9" s="53"/>
      <c r="T9" s="53"/>
      <c r="U9" s="53"/>
      <c r="V9" s="53"/>
      <c r="W9" s="53"/>
      <c r="X9" s="53"/>
      <c r="Y9" s="53"/>
      <c r="Z9" s="53"/>
    </row>
    <row r="10" spans="1:27" ht="15.6" x14ac:dyDescent="0.3">
      <c r="A10" s="216">
        <v>45842</v>
      </c>
      <c r="B10" s="63" t="s">
        <v>47</v>
      </c>
      <c r="C10" s="119">
        <v>66</v>
      </c>
      <c r="D10" s="163" t="s">
        <v>48</v>
      </c>
      <c r="E10" s="149"/>
      <c r="F10" s="394"/>
      <c r="G10" s="146"/>
      <c r="H10" s="146"/>
      <c r="I10" s="61"/>
      <c r="J10" s="119">
        <v>66</v>
      </c>
      <c r="K10" s="119"/>
      <c r="L10" s="61"/>
      <c r="M10" s="61"/>
      <c r="N10" s="61"/>
      <c r="O10" s="62"/>
      <c r="P10" s="62"/>
      <c r="Q10" s="62"/>
      <c r="R10" s="277"/>
      <c r="S10" s="53"/>
      <c r="T10" s="53"/>
      <c r="U10" s="53"/>
      <c r="V10" s="53"/>
      <c r="W10" s="53"/>
      <c r="X10" s="53"/>
      <c r="Y10" s="53"/>
      <c r="Z10" s="53"/>
    </row>
    <row r="11" spans="1:27" ht="15.6" x14ac:dyDescent="0.3">
      <c r="A11" s="216">
        <v>45873</v>
      </c>
      <c r="B11" s="63" t="s">
        <v>49</v>
      </c>
      <c r="C11" s="119">
        <v>64</v>
      </c>
      <c r="D11" s="163" t="s">
        <v>48</v>
      </c>
      <c r="E11" s="149"/>
      <c r="F11" s="394"/>
      <c r="G11" s="146"/>
      <c r="H11" s="146"/>
      <c r="I11" s="61"/>
      <c r="J11" s="119">
        <v>64</v>
      </c>
      <c r="K11" s="119"/>
      <c r="L11" s="61"/>
      <c r="M11" s="61"/>
      <c r="N11" s="61"/>
      <c r="O11" s="62"/>
      <c r="P11" s="62"/>
      <c r="Q11" s="62"/>
      <c r="R11" s="277"/>
      <c r="S11" s="53"/>
      <c r="T11" s="53"/>
      <c r="U11" s="53"/>
      <c r="V11" s="53"/>
      <c r="W11" s="53"/>
      <c r="X11" s="53"/>
      <c r="Y11" s="53"/>
      <c r="Z11" s="53"/>
    </row>
    <row r="12" spans="1:27" ht="15.6" x14ac:dyDescent="0.3">
      <c r="A12" s="216">
        <v>45904</v>
      </c>
      <c r="B12" s="63" t="s">
        <v>50</v>
      </c>
      <c r="C12" s="119">
        <v>330</v>
      </c>
      <c r="D12" s="163" t="s">
        <v>51</v>
      </c>
      <c r="E12" s="149"/>
      <c r="F12" s="394"/>
      <c r="G12" s="146"/>
      <c r="H12" s="146"/>
      <c r="I12" s="139"/>
      <c r="J12" s="119">
        <v>330</v>
      </c>
      <c r="K12" s="119"/>
      <c r="L12" s="139"/>
      <c r="M12" s="139"/>
      <c r="N12" s="139"/>
      <c r="O12" s="138"/>
      <c r="P12" s="138"/>
      <c r="Q12" s="138"/>
      <c r="R12" s="397"/>
      <c r="S12" s="140"/>
      <c r="T12" s="140"/>
      <c r="U12" s="140"/>
      <c r="V12" s="140"/>
      <c r="W12" s="140"/>
      <c r="X12" s="140"/>
      <c r="Y12" s="140"/>
      <c r="Z12" s="140"/>
      <c r="AA12" s="17"/>
    </row>
    <row r="13" spans="1:27" ht="15.6" x14ac:dyDescent="0.3">
      <c r="A13" s="217" t="s">
        <v>52</v>
      </c>
      <c r="B13" s="63" t="s">
        <v>53</v>
      </c>
      <c r="C13" s="119">
        <v>10</v>
      </c>
      <c r="D13" s="163" t="s">
        <v>54</v>
      </c>
      <c r="E13" s="149"/>
      <c r="F13" s="394"/>
      <c r="G13" s="119"/>
      <c r="H13" s="146"/>
      <c r="I13" s="61"/>
      <c r="J13" s="119">
        <v>10</v>
      </c>
      <c r="K13" s="119"/>
      <c r="L13" s="61"/>
      <c r="M13" s="61"/>
      <c r="N13" s="61"/>
      <c r="O13" s="62"/>
      <c r="P13" s="62"/>
      <c r="Q13" s="62"/>
      <c r="R13" s="277"/>
      <c r="S13" s="53"/>
      <c r="T13" s="53"/>
      <c r="U13" s="53"/>
      <c r="V13" s="53"/>
      <c r="W13" s="53"/>
      <c r="X13" s="53"/>
      <c r="Y13" s="53"/>
      <c r="Z13" s="53"/>
    </row>
    <row r="14" spans="1:27" ht="15.6" x14ac:dyDescent="0.3">
      <c r="A14" s="217" t="s">
        <v>52</v>
      </c>
      <c r="B14" s="63" t="s">
        <v>55</v>
      </c>
      <c r="C14" s="119">
        <v>123.75</v>
      </c>
      <c r="D14" s="163" t="s">
        <v>56</v>
      </c>
      <c r="E14" s="149"/>
      <c r="F14" s="394"/>
      <c r="G14" s="146"/>
      <c r="H14" s="146"/>
      <c r="I14" s="61"/>
      <c r="J14" s="119">
        <v>123.75</v>
      </c>
      <c r="K14" s="119"/>
      <c r="L14" s="61"/>
      <c r="M14" s="61"/>
      <c r="N14" s="61"/>
      <c r="O14" s="62"/>
      <c r="P14" s="62"/>
      <c r="Q14" s="62"/>
      <c r="R14" s="277"/>
      <c r="S14" s="53"/>
      <c r="T14" s="53"/>
      <c r="U14" s="53"/>
      <c r="V14" s="53"/>
      <c r="W14" s="53"/>
      <c r="X14" s="53"/>
      <c r="Y14" s="53"/>
      <c r="Z14" s="53"/>
    </row>
    <row r="15" spans="1:27" ht="15.6" x14ac:dyDescent="0.3">
      <c r="A15" s="217" t="s">
        <v>57</v>
      </c>
      <c r="B15" s="63" t="s">
        <v>58</v>
      </c>
      <c r="C15" s="119">
        <v>92</v>
      </c>
      <c r="D15" s="204" t="s">
        <v>42</v>
      </c>
      <c r="E15" s="149"/>
      <c r="F15" s="394"/>
      <c r="G15" s="146"/>
      <c r="H15" s="146"/>
      <c r="I15" s="61"/>
      <c r="J15" s="119"/>
      <c r="K15" s="119">
        <v>92</v>
      </c>
      <c r="L15" s="61"/>
      <c r="M15" s="61"/>
      <c r="N15" s="61"/>
      <c r="O15" s="62"/>
      <c r="P15" s="62"/>
      <c r="Q15" s="62"/>
      <c r="R15" s="277"/>
      <c r="S15" s="53"/>
      <c r="T15" s="53"/>
      <c r="U15" s="53"/>
      <c r="V15" s="53"/>
      <c r="W15" s="53"/>
      <c r="X15" s="53"/>
      <c r="Y15" s="53"/>
      <c r="Z15" s="53"/>
    </row>
    <row r="16" spans="1:27" ht="15.6" x14ac:dyDescent="0.3">
      <c r="A16" s="217" t="s">
        <v>59</v>
      </c>
      <c r="B16" s="63" t="s">
        <v>60</v>
      </c>
      <c r="C16" s="119">
        <v>450</v>
      </c>
      <c r="D16" s="204" t="s">
        <v>42</v>
      </c>
      <c r="E16" s="149"/>
      <c r="F16" s="394"/>
      <c r="G16" s="146"/>
      <c r="H16" s="146"/>
      <c r="I16" s="61"/>
      <c r="J16" s="119">
        <v>450</v>
      </c>
      <c r="K16" s="119"/>
      <c r="L16" s="61"/>
      <c r="M16" s="61"/>
      <c r="N16" s="61"/>
      <c r="O16" s="62"/>
      <c r="P16" s="62"/>
      <c r="Q16" s="62"/>
      <c r="R16" s="277"/>
      <c r="S16" s="53"/>
      <c r="T16" s="53"/>
      <c r="U16" s="53"/>
      <c r="V16" s="53"/>
      <c r="W16" s="53"/>
      <c r="X16" s="53"/>
      <c r="Y16" s="53"/>
      <c r="Z16" s="53"/>
    </row>
    <row r="17" spans="1:27" ht="15.6" x14ac:dyDescent="0.3">
      <c r="A17" s="216" t="s">
        <v>61</v>
      </c>
      <c r="B17" s="63" t="s">
        <v>62</v>
      </c>
      <c r="C17" s="119">
        <v>30</v>
      </c>
      <c r="D17" s="204" t="s">
        <v>42</v>
      </c>
      <c r="E17" s="149"/>
      <c r="F17" s="394"/>
      <c r="G17" s="146"/>
      <c r="H17" s="146"/>
      <c r="I17" s="61"/>
      <c r="J17" s="119">
        <v>30</v>
      </c>
      <c r="K17" s="119"/>
      <c r="L17" s="61"/>
      <c r="M17" s="61"/>
      <c r="N17" s="61"/>
      <c r="O17" s="62"/>
      <c r="P17" s="62"/>
      <c r="Q17" s="62"/>
      <c r="R17" s="398"/>
      <c r="S17" s="53"/>
      <c r="T17" s="53"/>
      <c r="U17" s="53"/>
      <c r="V17" s="53"/>
      <c r="W17" s="53"/>
      <c r="X17" s="53"/>
      <c r="Y17" s="53"/>
      <c r="Z17" s="53"/>
    </row>
    <row r="18" spans="1:27" ht="15.6" x14ac:dyDescent="0.3">
      <c r="A18" s="221" t="s">
        <v>63</v>
      </c>
      <c r="B18" s="222" t="s">
        <v>64</v>
      </c>
      <c r="C18" s="223">
        <v>56</v>
      </c>
      <c r="D18" s="143" t="s">
        <v>65</v>
      </c>
      <c r="E18" s="68"/>
      <c r="F18" s="395"/>
      <c r="G18" s="61"/>
      <c r="H18" s="61"/>
      <c r="I18" s="61"/>
      <c r="J18" s="119">
        <v>56</v>
      </c>
      <c r="K18" s="119"/>
      <c r="L18" s="61"/>
      <c r="M18" s="61"/>
      <c r="N18" s="61"/>
      <c r="O18" s="62"/>
      <c r="P18" s="62"/>
      <c r="Q18" s="62"/>
      <c r="R18" s="277"/>
      <c r="S18" s="53"/>
      <c r="T18" s="53"/>
      <c r="U18" s="53"/>
      <c r="V18" s="53"/>
      <c r="W18" s="53"/>
      <c r="X18" s="53"/>
      <c r="Y18" s="53"/>
      <c r="Z18" s="53"/>
    </row>
    <row r="19" spans="1:27" ht="15.6" x14ac:dyDescent="0.3">
      <c r="A19" s="161">
        <v>45813</v>
      </c>
      <c r="B19" s="58" t="s">
        <v>66</v>
      </c>
      <c r="C19" s="145">
        <v>44</v>
      </c>
      <c r="D19" s="162" t="s">
        <v>67</v>
      </c>
      <c r="E19" s="147"/>
      <c r="F19" s="396"/>
      <c r="G19" s="146"/>
      <c r="H19" s="146"/>
      <c r="I19" s="61"/>
      <c r="J19" s="119">
        <v>44</v>
      </c>
      <c r="K19" s="119"/>
      <c r="L19" s="61"/>
      <c r="M19" s="61"/>
      <c r="N19" s="61"/>
      <c r="O19" s="62"/>
      <c r="P19" s="62"/>
      <c r="Q19" s="62"/>
      <c r="R19" s="277"/>
      <c r="S19" s="53"/>
      <c r="T19" s="53"/>
      <c r="U19" s="53"/>
      <c r="V19" s="53"/>
      <c r="W19" s="53"/>
      <c r="X19" s="53"/>
      <c r="Y19" s="53"/>
      <c r="Z19" s="53"/>
    </row>
    <row r="20" spans="1:27" ht="15.6" x14ac:dyDescent="0.3">
      <c r="A20" s="159">
        <v>45813</v>
      </c>
      <c r="B20" s="63" t="s">
        <v>41</v>
      </c>
      <c r="C20" s="119">
        <v>138</v>
      </c>
      <c r="D20" s="205" t="s">
        <v>42</v>
      </c>
      <c r="E20" s="147"/>
      <c r="F20" s="396"/>
      <c r="G20" s="146"/>
      <c r="H20" s="146"/>
      <c r="I20" s="61"/>
      <c r="J20" s="119"/>
      <c r="K20" s="119">
        <v>138</v>
      </c>
      <c r="L20" s="61"/>
      <c r="M20" s="61"/>
      <c r="N20" s="61"/>
      <c r="O20" s="62"/>
      <c r="P20" s="62"/>
      <c r="Q20" s="62"/>
      <c r="R20" s="277"/>
      <c r="S20" s="53"/>
      <c r="T20" s="53"/>
      <c r="U20" s="53"/>
      <c r="V20" s="53"/>
      <c r="W20" s="53"/>
      <c r="X20" s="53"/>
      <c r="Y20" s="53"/>
      <c r="Z20" s="53"/>
    </row>
    <row r="21" spans="1:27" ht="15.6" x14ac:dyDescent="0.3">
      <c r="A21" s="159">
        <v>45813</v>
      </c>
      <c r="B21" s="63" t="s">
        <v>68</v>
      </c>
      <c r="C21" s="119">
        <v>216</v>
      </c>
      <c r="D21" s="204" t="s">
        <v>69</v>
      </c>
      <c r="E21" s="147"/>
      <c r="F21" s="396"/>
      <c r="G21" s="146"/>
      <c r="H21" s="146"/>
      <c r="I21" s="61"/>
      <c r="J21" s="119">
        <v>216</v>
      </c>
      <c r="K21" s="119"/>
      <c r="L21" s="61"/>
      <c r="M21" s="61"/>
      <c r="N21" s="61"/>
      <c r="O21" s="62"/>
      <c r="P21" s="62"/>
      <c r="Q21" s="62"/>
      <c r="R21" s="277"/>
      <c r="S21" s="53"/>
      <c r="T21" s="53"/>
      <c r="U21" s="53"/>
      <c r="V21" s="53"/>
      <c r="W21" s="53"/>
      <c r="X21" s="53"/>
      <c r="Y21" s="53"/>
      <c r="Z21" s="53"/>
    </row>
    <row r="22" spans="1:27" ht="15.6" x14ac:dyDescent="0.3">
      <c r="A22" s="159">
        <v>45843</v>
      </c>
      <c r="B22" s="63" t="s">
        <v>70</v>
      </c>
      <c r="C22" s="119">
        <v>225</v>
      </c>
      <c r="D22" s="163" t="s">
        <v>71</v>
      </c>
      <c r="E22" s="150"/>
      <c r="F22" s="396"/>
      <c r="G22" s="146"/>
      <c r="H22" s="146"/>
      <c r="I22" s="61"/>
      <c r="J22" s="119">
        <v>225</v>
      </c>
      <c r="K22" s="119"/>
      <c r="L22" s="61"/>
      <c r="M22" s="61"/>
      <c r="N22" s="61"/>
      <c r="O22" s="62"/>
      <c r="P22" s="62"/>
      <c r="Q22" s="62"/>
      <c r="R22" s="277"/>
      <c r="S22" s="53"/>
      <c r="T22" s="53"/>
      <c r="U22" s="53"/>
      <c r="V22" s="53"/>
      <c r="W22" s="53"/>
      <c r="X22" s="53"/>
      <c r="Y22" s="53"/>
      <c r="Z22" s="53"/>
    </row>
    <row r="23" spans="1:27" ht="15.6" x14ac:dyDescent="0.3">
      <c r="A23" s="159">
        <v>45843</v>
      </c>
      <c r="B23" s="63" t="s">
        <v>72</v>
      </c>
      <c r="C23" s="119">
        <v>412.5</v>
      </c>
      <c r="D23" s="163" t="s">
        <v>73</v>
      </c>
      <c r="E23" s="150"/>
      <c r="F23" s="394"/>
      <c r="G23" s="146"/>
      <c r="H23" s="146"/>
      <c r="I23" s="61"/>
      <c r="J23" s="119">
        <v>412.5</v>
      </c>
      <c r="K23" s="119"/>
      <c r="L23" s="61"/>
      <c r="M23" s="61"/>
      <c r="N23" s="61"/>
      <c r="O23" s="62"/>
      <c r="P23" s="62"/>
      <c r="Q23" s="62"/>
      <c r="R23" s="277"/>
      <c r="S23" s="53"/>
      <c r="T23" s="53"/>
      <c r="U23" s="53"/>
      <c r="V23" s="53"/>
      <c r="W23" s="53"/>
      <c r="X23" s="53"/>
      <c r="Y23" s="53"/>
      <c r="Z23" s="53"/>
    </row>
    <row r="24" spans="1:27" ht="15.6" x14ac:dyDescent="0.3">
      <c r="A24" s="159">
        <v>45843</v>
      </c>
      <c r="B24" s="63" t="s">
        <v>74</v>
      </c>
      <c r="C24" s="119">
        <v>433</v>
      </c>
      <c r="D24" s="163" t="s">
        <v>75</v>
      </c>
      <c r="E24" s="149"/>
      <c r="F24" s="394"/>
      <c r="G24" s="146"/>
      <c r="H24" s="146"/>
      <c r="I24" s="61"/>
      <c r="J24" s="119">
        <v>433</v>
      </c>
      <c r="K24" s="119"/>
      <c r="L24" s="61"/>
      <c r="M24" s="61"/>
      <c r="N24" s="61"/>
      <c r="O24" s="62"/>
      <c r="P24" s="62"/>
      <c r="Q24" s="62"/>
      <c r="R24" s="277"/>
      <c r="S24" s="53"/>
      <c r="T24" s="53"/>
      <c r="U24" s="53"/>
      <c r="V24" s="53"/>
      <c r="W24" s="53"/>
      <c r="X24" s="53"/>
      <c r="Y24" s="53"/>
      <c r="Z24" s="53"/>
    </row>
    <row r="25" spans="1:27" ht="15.6" x14ac:dyDescent="0.3">
      <c r="A25" s="159">
        <v>45874</v>
      </c>
      <c r="B25" s="63" t="s">
        <v>76</v>
      </c>
      <c r="C25" s="119">
        <v>49.5</v>
      </c>
      <c r="D25" s="163" t="s">
        <v>77</v>
      </c>
      <c r="E25" s="149"/>
      <c r="F25" s="394"/>
      <c r="G25" s="146"/>
      <c r="H25" s="146"/>
      <c r="I25" s="61"/>
      <c r="J25" s="119">
        <v>49.5</v>
      </c>
      <c r="K25" s="119"/>
      <c r="L25" s="61"/>
      <c r="M25" s="61"/>
      <c r="N25" s="61"/>
      <c r="O25" s="62"/>
      <c r="P25" s="62"/>
      <c r="Q25" s="62"/>
      <c r="R25" s="277"/>
      <c r="S25" s="53"/>
      <c r="T25" s="53"/>
      <c r="U25" s="53"/>
      <c r="V25" s="53"/>
      <c r="W25" s="53"/>
      <c r="X25" s="53"/>
      <c r="Y25" s="53"/>
      <c r="Z25" s="53"/>
    </row>
    <row r="26" spans="1:27" ht="15.6" x14ac:dyDescent="0.3">
      <c r="A26" s="159">
        <v>45905</v>
      </c>
      <c r="B26" s="63" t="s">
        <v>78</v>
      </c>
      <c r="C26" s="119">
        <v>255</v>
      </c>
      <c r="D26" s="163" t="s">
        <v>79</v>
      </c>
      <c r="E26" s="149"/>
      <c r="F26" s="394"/>
      <c r="G26" s="146"/>
      <c r="H26" s="146"/>
      <c r="I26" s="61"/>
      <c r="J26" s="119">
        <v>255</v>
      </c>
      <c r="K26" s="119"/>
      <c r="L26" s="61"/>
      <c r="M26" s="61"/>
      <c r="N26" s="61"/>
      <c r="O26" s="62"/>
      <c r="P26" s="62"/>
      <c r="Q26" s="62"/>
      <c r="R26" s="277"/>
      <c r="S26" s="53"/>
      <c r="T26" s="53"/>
      <c r="U26" s="53"/>
      <c r="V26" s="53"/>
      <c r="W26" s="53"/>
      <c r="X26" s="53"/>
      <c r="Y26" s="53"/>
      <c r="Z26" s="53"/>
    </row>
    <row r="27" spans="1:27" ht="15.6" x14ac:dyDescent="0.3">
      <c r="A27" s="159">
        <v>45905</v>
      </c>
      <c r="B27" s="63" t="s">
        <v>80</v>
      </c>
      <c r="C27" s="119">
        <v>255.75</v>
      </c>
      <c r="D27" s="163" t="s">
        <v>81</v>
      </c>
      <c r="E27" s="149"/>
      <c r="F27" s="394"/>
      <c r="G27" s="146"/>
      <c r="H27" s="146"/>
      <c r="I27" s="61"/>
      <c r="J27" s="119">
        <v>255.75</v>
      </c>
      <c r="K27" s="119"/>
      <c r="L27" s="61"/>
      <c r="M27" s="61"/>
      <c r="N27" s="61"/>
      <c r="O27" s="62"/>
      <c r="P27" s="62"/>
      <c r="Q27" s="62"/>
      <c r="R27" s="277"/>
      <c r="S27" s="53"/>
      <c r="T27" s="53"/>
      <c r="U27" s="53"/>
      <c r="V27" s="53"/>
      <c r="W27" s="53"/>
      <c r="X27" s="53"/>
      <c r="Y27" s="53"/>
      <c r="Z27" s="53"/>
    </row>
    <row r="28" spans="1:27" ht="15.6" x14ac:dyDescent="0.3">
      <c r="A28" s="159">
        <v>45996</v>
      </c>
      <c r="B28" s="246" t="s">
        <v>82</v>
      </c>
      <c r="C28" s="119">
        <v>10</v>
      </c>
      <c r="D28" s="163" t="s">
        <v>83</v>
      </c>
      <c r="E28" s="149"/>
      <c r="F28" s="394"/>
      <c r="G28" s="146"/>
      <c r="H28" s="146"/>
      <c r="I28" s="139"/>
      <c r="J28" s="119">
        <v>10</v>
      </c>
      <c r="K28" s="119"/>
      <c r="L28" s="139"/>
      <c r="M28" s="139"/>
      <c r="N28" s="139"/>
      <c r="O28" s="138"/>
      <c r="P28" s="138"/>
      <c r="Q28" s="138"/>
      <c r="R28" s="397"/>
      <c r="S28" s="140"/>
      <c r="T28" s="140"/>
      <c r="U28" s="140"/>
      <c r="V28" s="140"/>
      <c r="W28" s="140"/>
      <c r="X28" s="140"/>
      <c r="Y28" s="140"/>
      <c r="Z28" s="140"/>
      <c r="AA28" s="17"/>
    </row>
    <row r="29" spans="1:27" ht="15.6" x14ac:dyDescent="0.3">
      <c r="A29" s="159">
        <v>45996</v>
      </c>
      <c r="B29" s="63" t="s">
        <v>84</v>
      </c>
      <c r="C29" s="119">
        <v>21</v>
      </c>
      <c r="D29" s="163" t="s">
        <v>85</v>
      </c>
      <c r="E29" s="149"/>
      <c r="F29" s="394"/>
      <c r="G29" s="119"/>
      <c r="H29" s="146"/>
      <c r="I29" s="61"/>
      <c r="J29" s="119">
        <v>21</v>
      </c>
      <c r="K29" s="119"/>
      <c r="L29" s="61"/>
      <c r="M29" s="61"/>
      <c r="N29" s="61"/>
      <c r="O29" s="62"/>
      <c r="P29" s="62"/>
      <c r="Q29" s="62"/>
      <c r="R29" s="277"/>
      <c r="S29" s="53"/>
      <c r="T29" s="53"/>
      <c r="U29" s="53"/>
      <c r="V29" s="53"/>
      <c r="W29" s="53"/>
      <c r="X29" s="53"/>
      <c r="Y29" s="53"/>
      <c r="Z29" s="53"/>
    </row>
    <row r="30" spans="1:27" ht="15.6" x14ac:dyDescent="0.3">
      <c r="A30" s="159" t="s">
        <v>86</v>
      </c>
      <c r="B30" s="63" t="s">
        <v>58</v>
      </c>
      <c r="C30" s="119">
        <v>92</v>
      </c>
      <c r="D30" s="205" t="s">
        <v>42</v>
      </c>
      <c r="E30" s="149"/>
      <c r="F30" s="394"/>
      <c r="G30" s="146"/>
      <c r="H30" s="146"/>
      <c r="I30" s="61"/>
      <c r="J30" s="119"/>
      <c r="K30" s="119">
        <v>92</v>
      </c>
      <c r="L30" s="61"/>
      <c r="M30" s="61"/>
      <c r="N30" s="61"/>
      <c r="O30" s="62"/>
      <c r="P30" s="62"/>
      <c r="Q30" s="62"/>
      <c r="R30" s="277"/>
      <c r="S30" s="53"/>
      <c r="T30" s="53"/>
      <c r="U30" s="53"/>
      <c r="V30" s="53"/>
      <c r="W30" s="53"/>
      <c r="X30" s="53"/>
      <c r="Y30" s="53"/>
      <c r="Z30" s="53"/>
    </row>
    <row r="31" spans="1:27" ht="15.6" x14ac:dyDescent="0.3">
      <c r="A31" s="159" t="s">
        <v>87</v>
      </c>
      <c r="B31" s="63" t="s">
        <v>60</v>
      </c>
      <c r="C31" s="119">
        <v>450</v>
      </c>
      <c r="D31" s="163" t="s">
        <v>42</v>
      </c>
      <c r="E31" s="149"/>
      <c r="F31" s="394"/>
      <c r="G31" s="146"/>
      <c r="H31" s="146"/>
      <c r="I31" s="61"/>
      <c r="J31" s="119">
        <v>450</v>
      </c>
      <c r="K31" s="119"/>
      <c r="L31" s="61"/>
      <c r="M31" s="61"/>
      <c r="N31" s="61"/>
      <c r="O31" s="62"/>
      <c r="P31" s="62"/>
      <c r="Q31" s="62"/>
      <c r="R31" s="277"/>
      <c r="S31" s="53"/>
      <c r="T31" s="53"/>
      <c r="U31" s="53"/>
      <c r="V31" s="53"/>
      <c r="W31" s="53"/>
      <c r="X31" s="53"/>
      <c r="Y31" s="53"/>
      <c r="Z31" s="53"/>
    </row>
    <row r="32" spans="1:27" ht="15.6" x14ac:dyDescent="0.3">
      <c r="A32" s="159" t="s">
        <v>88</v>
      </c>
      <c r="B32" s="63" t="s">
        <v>89</v>
      </c>
      <c r="C32" s="119">
        <v>30</v>
      </c>
      <c r="D32" s="163" t="s">
        <v>42</v>
      </c>
      <c r="E32" s="149"/>
      <c r="F32" s="394"/>
      <c r="G32" s="146"/>
      <c r="H32" s="146"/>
      <c r="I32" s="61"/>
      <c r="J32" s="119">
        <v>30</v>
      </c>
      <c r="K32" s="119"/>
      <c r="L32" s="61"/>
      <c r="M32" s="61"/>
      <c r="N32" s="61"/>
      <c r="O32" s="62"/>
      <c r="P32" s="62"/>
      <c r="Q32" s="62"/>
      <c r="R32" s="277"/>
      <c r="S32" s="53"/>
      <c r="T32" s="53"/>
      <c r="U32" s="53"/>
      <c r="V32" s="53"/>
      <c r="W32" s="53"/>
      <c r="X32" s="53"/>
      <c r="Y32" s="53"/>
      <c r="Z32" s="53"/>
    </row>
    <row r="33" spans="1:27" ht="15.6" x14ac:dyDescent="0.3">
      <c r="A33" s="159" t="s">
        <v>90</v>
      </c>
      <c r="B33" s="63" t="s">
        <v>91</v>
      </c>
      <c r="C33" s="119">
        <v>147</v>
      </c>
      <c r="D33" s="205" t="s">
        <v>92</v>
      </c>
      <c r="E33" s="149"/>
      <c r="F33" s="394"/>
      <c r="G33" s="146"/>
      <c r="H33" s="146"/>
      <c r="I33" s="61"/>
      <c r="J33" s="119">
        <v>147</v>
      </c>
      <c r="K33" s="119"/>
      <c r="L33" s="61"/>
      <c r="M33" s="61"/>
      <c r="N33" s="61"/>
      <c r="O33" s="62"/>
      <c r="P33" s="62"/>
      <c r="Q33" s="62"/>
      <c r="R33" s="277"/>
      <c r="S33" s="53"/>
      <c r="T33" s="53"/>
      <c r="U33" s="53"/>
      <c r="V33" s="53"/>
      <c r="W33" s="53"/>
      <c r="X33" s="53"/>
      <c r="Y33" s="53"/>
      <c r="Z33" s="53"/>
    </row>
    <row r="34" spans="1:27" ht="15.6" x14ac:dyDescent="0.3">
      <c r="A34" s="161">
        <v>45694</v>
      </c>
      <c r="B34" s="58" t="s">
        <v>93</v>
      </c>
      <c r="C34" s="145">
        <v>7</v>
      </c>
      <c r="D34" s="162" t="s">
        <v>94</v>
      </c>
      <c r="E34" s="147"/>
      <c r="F34" s="146"/>
      <c r="G34" s="393"/>
      <c r="H34" s="393"/>
      <c r="I34" s="59"/>
      <c r="J34" s="145">
        <v>7</v>
      </c>
      <c r="K34" s="265"/>
      <c r="L34" s="265"/>
      <c r="M34" s="266"/>
      <c r="N34" s="265"/>
      <c r="O34" s="266"/>
      <c r="P34" s="389"/>
      <c r="Q34" s="391"/>
      <c r="R34" s="384"/>
      <c r="S34" s="53"/>
      <c r="T34" s="53"/>
      <c r="U34" s="53"/>
      <c r="V34" s="53"/>
      <c r="W34" s="53"/>
      <c r="X34" s="53"/>
      <c r="Y34" s="53"/>
      <c r="Z34" s="53"/>
    </row>
    <row r="35" spans="1:27" ht="15.6" x14ac:dyDescent="0.3">
      <c r="A35" s="161">
        <v>45694</v>
      </c>
      <c r="B35" s="58" t="s">
        <v>95</v>
      </c>
      <c r="C35" s="145">
        <v>221</v>
      </c>
      <c r="D35" s="162" t="s">
        <v>96</v>
      </c>
      <c r="E35" s="147"/>
      <c r="F35" s="146"/>
      <c r="G35" s="146"/>
      <c r="H35" s="146"/>
      <c r="I35" s="59"/>
      <c r="J35" s="267">
        <v>221</v>
      </c>
      <c r="K35" s="119"/>
      <c r="L35" s="61"/>
      <c r="M35" s="61"/>
      <c r="N35" s="61"/>
      <c r="O35" s="62"/>
      <c r="P35" s="338"/>
      <c r="Q35" s="62"/>
      <c r="R35" s="62"/>
      <c r="S35" s="53"/>
      <c r="T35" s="53"/>
      <c r="U35" s="53"/>
      <c r="V35" s="53"/>
      <c r="W35" s="53"/>
      <c r="X35" s="53"/>
      <c r="Y35" s="53"/>
      <c r="Z35" s="53"/>
    </row>
    <row r="36" spans="1:27" ht="15.6" x14ac:dyDescent="0.3">
      <c r="A36" s="159">
        <v>45694</v>
      </c>
      <c r="B36" s="63" t="s">
        <v>97</v>
      </c>
      <c r="C36" s="119">
        <v>82.5</v>
      </c>
      <c r="D36" s="162" t="s">
        <v>98</v>
      </c>
      <c r="E36" s="147"/>
      <c r="F36" s="146"/>
      <c r="G36" s="146"/>
      <c r="H36" s="146"/>
      <c r="I36" s="61"/>
      <c r="J36" s="268">
        <v>82.5</v>
      </c>
      <c r="K36" s="119"/>
      <c r="L36" s="61"/>
      <c r="M36" s="61"/>
      <c r="N36" s="61"/>
      <c r="O36" s="62"/>
      <c r="P36" s="338"/>
      <c r="Q36" s="62"/>
      <c r="R36" s="62"/>
      <c r="S36" s="53"/>
      <c r="T36" s="53"/>
      <c r="U36" s="53"/>
      <c r="V36" s="53"/>
      <c r="W36" s="53"/>
      <c r="X36" s="53"/>
      <c r="Y36" s="53"/>
      <c r="Z36" s="53"/>
    </row>
    <row r="37" spans="1:27" ht="15.6" x14ac:dyDescent="0.3">
      <c r="A37" s="159">
        <v>45722</v>
      </c>
      <c r="B37" s="63" t="s">
        <v>99</v>
      </c>
      <c r="C37" s="119">
        <v>52</v>
      </c>
      <c r="D37" s="204" t="s">
        <v>100</v>
      </c>
      <c r="E37" s="147"/>
      <c r="F37" s="146"/>
      <c r="G37" s="146"/>
      <c r="H37" s="146"/>
      <c r="I37" s="61"/>
      <c r="J37" s="119">
        <v>52</v>
      </c>
      <c r="K37" s="145"/>
      <c r="L37" s="59"/>
      <c r="M37" s="59"/>
      <c r="N37" s="59"/>
      <c r="O37" s="60"/>
      <c r="P37" s="378"/>
      <c r="Q37" s="62"/>
      <c r="R37" s="62"/>
      <c r="S37" s="53"/>
      <c r="T37" s="53"/>
      <c r="U37" s="53"/>
      <c r="V37" s="53"/>
      <c r="W37" s="53"/>
      <c r="X37" s="53"/>
      <c r="Y37" s="53"/>
      <c r="Z37" s="53"/>
    </row>
    <row r="38" spans="1:27" ht="15.6" x14ac:dyDescent="0.3">
      <c r="A38" s="159">
        <v>45722</v>
      </c>
      <c r="B38" s="63" t="s">
        <v>101</v>
      </c>
      <c r="C38" s="119">
        <v>244</v>
      </c>
      <c r="D38" s="163" t="s">
        <v>102</v>
      </c>
      <c r="E38" s="150"/>
      <c r="F38" s="146"/>
      <c r="G38" s="146"/>
      <c r="H38" s="146"/>
      <c r="I38" s="61"/>
      <c r="J38" s="119">
        <v>244</v>
      </c>
      <c r="K38" s="119"/>
      <c r="L38" s="61"/>
      <c r="M38" s="61"/>
      <c r="N38" s="61"/>
      <c r="O38" s="62"/>
      <c r="P38" s="338"/>
      <c r="Q38" s="62"/>
      <c r="R38" s="62"/>
      <c r="S38" s="53"/>
      <c r="T38" s="53"/>
      <c r="U38" s="53"/>
      <c r="V38" s="53"/>
      <c r="W38" s="53"/>
      <c r="X38" s="53"/>
      <c r="Y38" s="53"/>
      <c r="Z38" s="53"/>
    </row>
    <row r="39" spans="1:27" ht="15.6" x14ac:dyDescent="0.3">
      <c r="A39" s="159">
        <v>45722</v>
      </c>
      <c r="B39" s="63" t="s">
        <v>103</v>
      </c>
      <c r="C39" s="119">
        <v>313.5</v>
      </c>
      <c r="D39" s="163" t="s">
        <v>104</v>
      </c>
      <c r="E39" s="150"/>
      <c r="F39" s="148"/>
      <c r="G39" s="146"/>
      <c r="H39" s="146"/>
      <c r="I39" s="61"/>
      <c r="J39" s="119">
        <v>313.5</v>
      </c>
      <c r="K39" s="119"/>
      <c r="L39" s="61"/>
      <c r="M39" s="61"/>
      <c r="N39" s="61"/>
      <c r="O39" s="62"/>
      <c r="P39" s="338"/>
      <c r="Q39" s="62"/>
      <c r="R39" s="62"/>
      <c r="S39" s="53"/>
      <c r="T39" s="53"/>
      <c r="U39" s="53"/>
      <c r="V39" s="53"/>
      <c r="W39" s="53"/>
      <c r="X39" s="53"/>
      <c r="Y39" s="53"/>
      <c r="Z39" s="53"/>
    </row>
    <row r="40" spans="1:27" ht="15.6" x14ac:dyDescent="0.3">
      <c r="A40" s="159">
        <v>45753</v>
      </c>
      <c r="B40" s="63" t="s">
        <v>49</v>
      </c>
      <c r="C40" s="119">
        <v>64</v>
      </c>
      <c r="D40" s="163" t="s">
        <v>105</v>
      </c>
      <c r="E40" s="149"/>
      <c r="F40" s="148"/>
      <c r="G40" s="146"/>
      <c r="H40" s="146"/>
      <c r="I40" s="61"/>
      <c r="J40" s="119">
        <v>64</v>
      </c>
      <c r="K40" s="119"/>
      <c r="L40" s="61"/>
      <c r="M40" s="61"/>
      <c r="N40" s="61"/>
      <c r="O40" s="62"/>
      <c r="P40" s="338"/>
      <c r="Q40" s="62"/>
      <c r="R40" s="62"/>
      <c r="S40" s="53"/>
      <c r="T40" s="53"/>
      <c r="U40" s="53"/>
      <c r="V40" s="53"/>
      <c r="W40" s="53"/>
      <c r="X40" s="53"/>
      <c r="Y40" s="53"/>
      <c r="Z40" s="53"/>
    </row>
    <row r="41" spans="1:27" ht="15.6" x14ac:dyDescent="0.3">
      <c r="A41" s="159">
        <v>45753</v>
      </c>
      <c r="B41" s="63" t="s">
        <v>41</v>
      </c>
      <c r="C41" s="119">
        <v>138</v>
      </c>
      <c r="D41" s="205" t="s">
        <v>42</v>
      </c>
      <c r="E41" s="149"/>
      <c r="F41" s="148"/>
      <c r="G41" s="146"/>
      <c r="H41" s="146"/>
      <c r="I41" s="61"/>
      <c r="J41" s="119"/>
      <c r="K41" s="119">
        <v>138</v>
      </c>
      <c r="L41" s="61"/>
      <c r="M41" s="61"/>
      <c r="N41" s="61"/>
      <c r="O41" s="62"/>
      <c r="P41" s="338"/>
      <c r="Q41" s="62"/>
      <c r="R41" s="62"/>
      <c r="S41" s="53"/>
      <c r="T41" s="53"/>
      <c r="U41" s="53"/>
      <c r="V41" s="53"/>
      <c r="W41" s="53"/>
      <c r="X41" s="53"/>
      <c r="Y41" s="53"/>
      <c r="Z41" s="53"/>
    </row>
    <row r="42" spans="1:27" ht="15.6" x14ac:dyDescent="0.3">
      <c r="A42" s="159">
        <v>45783</v>
      </c>
      <c r="B42" s="63" t="s">
        <v>106</v>
      </c>
      <c r="C42" s="119">
        <v>44</v>
      </c>
      <c r="D42" s="163" t="s">
        <v>107</v>
      </c>
      <c r="E42" s="149"/>
      <c r="F42" s="148"/>
      <c r="G42" s="146"/>
      <c r="H42" s="146"/>
      <c r="I42" s="61"/>
      <c r="J42" s="119">
        <v>44</v>
      </c>
      <c r="K42" s="119"/>
      <c r="L42" s="61"/>
      <c r="M42" s="61"/>
      <c r="N42" s="61"/>
      <c r="O42" s="62"/>
      <c r="P42" s="338"/>
      <c r="Q42" s="62"/>
      <c r="R42" s="62"/>
      <c r="S42" s="53"/>
      <c r="T42" s="53"/>
      <c r="U42" s="53"/>
      <c r="V42" s="53"/>
      <c r="W42" s="53"/>
      <c r="X42" s="53"/>
      <c r="Y42" s="53"/>
      <c r="Z42" s="53"/>
    </row>
    <row r="43" spans="1:27" ht="15.6" x14ac:dyDescent="0.3">
      <c r="A43" s="159">
        <v>45814</v>
      </c>
      <c r="B43" s="63" t="s">
        <v>108</v>
      </c>
      <c r="C43" s="119">
        <v>204</v>
      </c>
      <c r="D43" s="163" t="s">
        <v>109</v>
      </c>
      <c r="E43" s="149"/>
      <c r="F43" s="148"/>
      <c r="G43" s="146"/>
      <c r="H43" s="146"/>
      <c r="I43" s="61"/>
      <c r="J43" s="119">
        <v>204</v>
      </c>
      <c r="K43" s="119"/>
      <c r="L43" s="61"/>
      <c r="M43" s="61"/>
      <c r="N43" s="61"/>
      <c r="O43" s="62"/>
      <c r="P43" s="338"/>
      <c r="Q43" s="62"/>
      <c r="R43" s="62"/>
      <c r="S43" s="53"/>
      <c r="T43" s="53"/>
      <c r="U43" s="53"/>
      <c r="V43" s="53"/>
      <c r="W43" s="53"/>
      <c r="X43" s="53"/>
      <c r="Y43" s="53"/>
      <c r="Z43" s="53"/>
    </row>
    <row r="44" spans="1:27" ht="15.6" x14ac:dyDescent="0.3">
      <c r="A44" s="159">
        <v>45906</v>
      </c>
      <c r="B44" s="246" t="s">
        <v>110</v>
      </c>
      <c r="C44" s="119">
        <v>240</v>
      </c>
      <c r="D44" s="163" t="s">
        <v>111</v>
      </c>
      <c r="E44" s="149"/>
      <c r="F44" s="148"/>
      <c r="G44" s="146"/>
      <c r="H44" s="146"/>
      <c r="I44" s="139"/>
      <c r="J44" s="119">
        <v>240</v>
      </c>
      <c r="K44" s="119"/>
      <c r="L44" s="139"/>
      <c r="M44" s="139"/>
      <c r="N44" s="139"/>
      <c r="O44" s="138"/>
      <c r="P44" s="387"/>
      <c r="Q44" s="138"/>
      <c r="R44" s="138"/>
      <c r="S44" s="140"/>
      <c r="T44" s="140"/>
      <c r="U44" s="140"/>
      <c r="V44" s="140"/>
      <c r="W44" s="140"/>
      <c r="X44" s="140"/>
      <c r="Y44" s="140"/>
      <c r="Z44" s="140"/>
      <c r="AA44" s="17"/>
    </row>
    <row r="45" spans="1:27" ht="15.6" x14ac:dyDescent="0.3">
      <c r="A45" s="159">
        <v>45997</v>
      </c>
      <c r="B45" s="63" t="s">
        <v>112</v>
      </c>
      <c r="C45" s="119">
        <v>21</v>
      </c>
      <c r="D45" s="163" t="s">
        <v>113</v>
      </c>
      <c r="E45" s="149"/>
      <c r="F45" s="148"/>
      <c r="G45" s="119"/>
      <c r="H45" s="146"/>
      <c r="I45" s="61"/>
      <c r="J45" s="119">
        <v>21</v>
      </c>
      <c r="K45" s="119"/>
      <c r="L45" s="61"/>
      <c r="M45" s="61"/>
      <c r="N45" s="61"/>
      <c r="O45" s="62"/>
      <c r="P45" s="338"/>
      <c r="Q45" s="62"/>
      <c r="R45" s="62"/>
      <c r="S45" s="53"/>
      <c r="T45" s="53"/>
      <c r="U45" s="53"/>
      <c r="V45" s="53"/>
      <c r="W45" s="53"/>
      <c r="X45" s="53"/>
      <c r="Y45" s="53"/>
      <c r="Z45" s="53"/>
    </row>
    <row r="46" spans="1:27" ht="15.6" x14ac:dyDescent="0.3">
      <c r="A46" s="159">
        <v>45997</v>
      </c>
      <c r="B46" s="63" t="s">
        <v>114</v>
      </c>
      <c r="C46" s="119">
        <v>77</v>
      </c>
      <c r="D46" s="205" t="s">
        <v>115</v>
      </c>
      <c r="E46" s="149"/>
      <c r="F46" s="148"/>
      <c r="G46" s="146"/>
      <c r="H46" s="146"/>
      <c r="I46" s="61"/>
      <c r="J46" s="119">
        <v>77</v>
      </c>
      <c r="K46" s="119"/>
      <c r="L46" s="61"/>
      <c r="M46" s="61"/>
      <c r="N46" s="61"/>
      <c r="O46" s="62"/>
      <c r="P46" s="338"/>
      <c r="Q46" s="62"/>
      <c r="R46" s="62"/>
      <c r="S46" s="53"/>
      <c r="T46" s="53"/>
      <c r="U46" s="53"/>
      <c r="V46" s="53"/>
      <c r="W46" s="53"/>
      <c r="X46" s="53"/>
      <c r="Y46" s="53"/>
      <c r="Z46" s="53"/>
    </row>
    <row r="47" spans="1:27" ht="62.4" x14ac:dyDescent="0.25">
      <c r="A47" s="264" t="s">
        <v>116</v>
      </c>
      <c r="B47" s="124" t="s">
        <v>117</v>
      </c>
      <c r="C47" s="151">
        <v>432</v>
      </c>
      <c r="D47" s="258" t="s">
        <v>118</v>
      </c>
      <c r="E47" s="259"/>
      <c r="F47" s="260"/>
      <c r="G47" s="261"/>
      <c r="H47" s="261"/>
      <c r="I47" s="262"/>
      <c r="J47" s="151">
        <v>432</v>
      </c>
      <c r="K47" s="151"/>
      <c r="L47" s="262"/>
      <c r="M47" s="262"/>
      <c r="N47" s="262"/>
      <c r="O47" s="230"/>
      <c r="P47" s="390"/>
      <c r="Q47" s="230"/>
      <c r="R47" s="230" t="s">
        <v>119</v>
      </c>
      <c r="S47" s="263"/>
      <c r="T47" s="263"/>
      <c r="U47" s="263"/>
      <c r="V47" s="263"/>
      <c r="W47" s="263"/>
      <c r="X47" s="263"/>
      <c r="Y47" s="263"/>
      <c r="Z47" s="263"/>
      <c r="AA47" s="30"/>
    </row>
    <row r="48" spans="1:27" ht="15.6" x14ac:dyDescent="0.3">
      <c r="A48" s="159" t="s">
        <v>116</v>
      </c>
      <c r="B48" s="63" t="s">
        <v>120</v>
      </c>
      <c r="C48" s="119">
        <v>206.25</v>
      </c>
      <c r="D48" s="205" t="s">
        <v>121</v>
      </c>
      <c r="E48" s="149"/>
      <c r="F48" s="148"/>
      <c r="G48" s="146"/>
      <c r="H48" s="146"/>
      <c r="I48" s="65"/>
      <c r="J48" s="119">
        <v>206.25</v>
      </c>
      <c r="K48" s="119"/>
      <c r="L48" s="65"/>
      <c r="M48" s="65"/>
      <c r="N48" s="65"/>
      <c r="O48" s="69"/>
      <c r="P48" s="388"/>
      <c r="Q48" s="62"/>
      <c r="R48" s="62"/>
      <c r="S48" s="53"/>
      <c r="T48" s="53"/>
      <c r="U48" s="53"/>
      <c r="V48" s="53"/>
      <c r="W48" s="53"/>
      <c r="X48" s="53"/>
      <c r="Y48" s="53"/>
      <c r="Z48" s="53"/>
    </row>
    <row r="49" spans="1:27" ht="15.6" x14ac:dyDescent="0.3">
      <c r="A49" s="159" t="s">
        <v>122</v>
      </c>
      <c r="B49" s="63" t="s">
        <v>58</v>
      </c>
      <c r="C49" s="119">
        <v>92</v>
      </c>
      <c r="D49" s="205" t="s">
        <v>42</v>
      </c>
      <c r="E49" s="149"/>
      <c r="F49" s="271"/>
      <c r="G49" s="272"/>
      <c r="H49" s="272"/>
      <c r="I49" s="65"/>
      <c r="J49" s="203"/>
      <c r="K49" s="203">
        <v>92</v>
      </c>
      <c r="L49" s="65"/>
      <c r="M49" s="65"/>
      <c r="N49" s="65"/>
      <c r="O49" s="69"/>
      <c r="P49" s="388"/>
      <c r="Q49" s="69"/>
      <c r="R49" s="69"/>
      <c r="S49" s="53"/>
      <c r="T49" s="53"/>
      <c r="U49" s="53"/>
      <c r="V49" s="53"/>
      <c r="W49" s="53"/>
      <c r="X49" s="53"/>
      <c r="Y49" s="53"/>
      <c r="Z49" s="53"/>
    </row>
    <row r="50" spans="1:27" ht="15.6" x14ac:dyDescent="0.3">
      <c r="A50" s="159" t="s">
        <v>122</v>
      </c>
      <c r="B50" s="63" t="s">
        <v>60</v>
      </c>
      <c r="C50" s="119">
        <v>450</v>
      </c>
      <c r="D50" s="205" t="s">
        <v>42</v>
      </c>
      <c r="E50" s="401"/>
      <c r="F50" s="146"/>
      <c r="G50" s="146"/>
      <c r="H50" s="146"/>
      <c r="I50" s="61"/>
      <c r="J50" s="119">
        <v>450</v>
      </c>
      <c r="K50" s="119"/>
      <c r="L50" s="61"/>
      <c r="M50" s="61"/>
      <c r="N50" s="61"/>
      <c r="O50" s="62"/>
      <c r="P50" s="62"/>
      <c r="Q50" s="62"/>
      <c r="R50" s="62"/>
      <c r="S50" s="53"/>
      <c r="T50" s="53"/>
      <c r="U50" s="53"/>
      <c r="V50" s="53"/>
      <c r="W50" s="53"/>
      <c r="X50" s="53"/>
      <c r="Y50" s="53"/>
      <c r="Z50" s="53"/>
    </row>
    <row r="51" spans="1:27" ht="15.6" x14ac:dyDescent="0.3">
      <c r="A51" s="160" t="s">
        <v>123</v>
      </c>
      <c r="B51" s="63" t="s">
        <v>124</v>
      </c>
      <c r="C51" s="119">
        <v>500</v>
      </c>
      <c r="D51" s="205" t="s">
        <v>42</v>
      </c>
      <c r="E51" s="402"/>
      <c r="F51" s="146"/>
      <c r="G51" s="119">
        <v>500</v>
      </c>
      <c r="H51" s="146"/>
      <c r="I51" s="61"/>
      <c r="J51" s="119"/>
      <c r="K51" s="119"/>
      <c r="L51" s="61"/>
      <c r="M51" s="61"/>
      <c r="N51" s="61"/>
      <c r="O51" s="62"/>
      <c r="P51" s="62"/>
      <c r="Q51" s="62"/>
      <c r="R51" s="385"/>
      <c r="S51" s="53"/>
      <c r="T51" s="53"/>
      <c r="U51" s="53"/>
      <c r="V51" s="53"/>
      <c r="W51" s="53"/>
      <c r="X51" s="53"/>
      <c r="Y51" s="53"/>
      <c r="Z51" s="53"/>
    </row>
    <row r="52" spans="1:27" ht="15.6" x14ac:dyDescent="0.3">
      <c r="A52" s="156" t="s">
        <v>125</v>
      </c>
      <c r="B52" s="157" t="s">
        <v>62</v>
      </c>
      <c r="C52" s="119">
        <v>30</v>
      </c>
      <c r="D52" s="270" t="s">
        <v>42</v>
      </c>
      <c r="E52" s="403"/>
      <c r="F52" s="61"/>
      <c r="G52" s="61"/>
      <c r="H52" s="61"/>
      <c r="I52" s="61"/>
      <c r="J52" s="119">
        <v>30</v>
      </c>
      <c r="K52" s="119"/>
      <c r="L52" s="61"/>
      <c r="M52" s="61"/>
      <c r="N52" s="61"/>
      <c r="O52" s="62"/>
      <c r="P52" s="62"/>
      <c r="Q52" s="62"/>
      <c r="R52" s="62"/>
      <c r="S52" s="53"/>
      <c r="T52" s="53"/>
      <c r="U52" s="53"/>
      <c r="V52" s="53"/>
      <c r="W52" s="53"/>
      <c r="X52" s="53"/>
      <c r="Y52" s="53"/>
      <c r="Z52" s="53"/>
    </row>
    <row r="53" spans="1:27" ht="15.6" x14ac:dyDescent="0.3">
      <c r="A53" s="156" t="s">
        <v>126</v>
      </c>
      <c r="B53" s="157" t="s">
        <v>127</v>
      </c>
      <c r="C53" s="145">
        <v>93.5</v>
      </c>
      <c r="D53" s="269" t="s">
        <v>128</v>
      </c>
      <c r="E53" s="404"/>
      <c r="F53" s="61"/>
      <c r="G53" s="61"/>
      <c r="H53" s="61"/>
      <c r="I53" s="61"/>
      <c r="J53" s="119">
        <v>93.5</v>
      </c>
      <c r="K53" s="119"/>
      <c r="L53" s="61"/>
      <c r="M53" s="61"/>
      <c r="N53" s="61"/>
      <c r="O53" s="62"/>
      <c r="P53" s="62"/>
      <c r="Q53" s="62"/>
      <c r="R53" s="62"/>
      <c r="S53" s="53"/>
      <c r="T53" s="53"/>
      <c r="U53" s="53"/>
      <c r="V53" s="53"/>
      <c r="W53" s="53"/>
      <c r="X53" s="53"/>
      <c r="Y53" s="53"/>
      <c r="Z53" s="53"/>
    </row>
    <row r="54" spans="1:27" ht="15.6" x14ac:dyDescent="0.3">
      <c r="A54" s="161">
        <v>45664</v>
      </c>
      <c r="B54" s="58" t="s">
        <v>129</v>
      </c>
      <c r="C54" s="145">
        <v>301</v>
      </c>
      <c r="D54" s="162" t="s">
        <v>130</v>
      </c>
      <c r="E54" s="405"/>
      <c r="F54" s="146"/>
      <c r="G54" s="146"/>
      <c r="H54" s="146"/>
      <c r="I54" s="61"/>
      <c r="J54" s="119">
        <v>301</v>
      </c>
      <c r="K54" s="384"/>
      <c r="L54" s="384"/>
      <c r="M54" s="399"/>
      <c r="N54" s="384"/>
      <c r="O54" s="399"/>
      <c r="P54" s="384"/>
      <c r="Q54" s="384"/>
      <c r="R54" s="384"/>
      <c r="S54" s="53"/>
      <c r="T54" s="53"/>
      <c r="U54" s="53"/>
      <c r="V54" s="53"/>
      <c r="W54" s="53"/>
      <c r="X54" s="53"/>
      <c r="Y54" s="53"/>
      <c r="Z54" s="53"/>
    </row>
    <row r="55" spans="1:27" ht="15.6" x14ac:dyDescent="0.3">
      <c r="A55" s="161">
        <v>45664</v>
      </c>
      <c r="B55" s="58" t="s">
        <v>131</v>
      </c>
      <c r="C55" s="145">
        <v>66</v>
      </c>
      <c r="D55" s="162" t="s">
        <v>132</v>
      </c>
      <c r="E55" s="405"/>
      <c r="F55" s="146"/>
      <c r="G55" s="146"/>
      <c r="H55" s="146"/>
      <c r="I55" s="61"/>
      <c r="J55" s="119">
        <v>66</v>
      </c>
      <c r="K55" s="119"/>
      <c r="L55" s="61"/>
      <c r="M55" s="61"/>
      <c r="N55" s="61"/>
      <c r="O55" s="62"/>
      <c r="P55" s="62"/>
      <c r="Q55" s="62"/>
      <c r="R55" s="62"/>
      <c r="S55" s="53"/>
      <c r="T55" s="53"/>
      <c r="U55" s="53"/>
      <c r="V55" s="53"/>
      <c r="W55" s="53"/>
      <c r="X55" s="53"/>
      <c r="Y55" s="53"/>
      <c r="Z55" s="53"/>
    </row>
    <row r="56" spans="1:27" ht="15.6" x14ac:dyDescent="0.3">
      <c r="A56" s="161">
        <v>45695</v>
      </c>
      <c r="B56" s="63" t="s">
        <v>133</v>
      </c>
      <c r="C56" s="119">
        <v>64</v>
      </c>
      <c r="D56" s="162" t="s">
        <v>134</v>
      </c>
      <c r="E56" s="405"/>
      <c r="F56" s="146"/>
      <c r="G56" s="146"/>
      <c r="H56" s="146"/>
      <c r="I56" s="61"/>
      <c r="J56" s="119">
        <v>64</v>
      </c>
      <c r="K56" s="119"/>
      <c r="L56" s="61"/>
      <c r="M56" s="61"/>
      <c r="N56" s="61"/>
      <c r="O56" s="62"/>
      <c r="P56" s="62"/>
      <c r="Q56" s="62"/>
      <c r="R56" s="62"/>
      <c r="S56" s="53"/>
      <c r="T56" s="53"/>
      <c r="U56" s="53"/>
      <c r="V56" s="53"/>
      <c r="W56" s="53"/>
      <c r="X56" s="53"/>
      <c r="Y56" s="53"/>
      <c r="Z56" s="53"/>
    </row>
    <row r="57" spans="1:27" ht="15.6" x14ac:dyDescent="0.3">
      <c r="A57" s="161">
        <v>45754</v>
      </c>
      <c r="B57" s="63" t="s">
        <v>41</v>
      </c>
      <c r="C57" s="119">
        <v>138</v>
      </c>
      <c r="D57" s="205" t="s">
        <v>42</v>
      </c>
      <c r="E57" s="405"/>
      <c r="F57" s="146"/>
      <c r="G57" s="146"/>
      <c r="H57" s="146"/>
      <c r="I57" s="61"/>
      <c r="J57" s="247"/>
      <c r="K57" s="119">
        <v>138</v>
      </c>
      <c r="L57" s="61"/>
      <c r="M57" s="61"/>
      <c r="N57" s="61"/>
      <c r="O57" s="62"/>
      <c r="P57" s="62"/>
      <c r="Q57" s="62"/>
      <c r="R57" s="62"/>
      <c r="S57" s="53"/>
      <c r="T57" s="53"/>
      <c r="U57" s="53"/>
      <c r="V57" s="53"/>
      <c r="W57" s="53"/>
      <c r="X57" s="53"/>
      <c r="Y57" s="53"/>
      <c r="Z57" s="53"/>
    </row>
    <row r="58" spans="1:27" ht="15.6" x14ac:dyDescent="0.3">
      <c r="A58" s="161">
        <v>45754</v>
      </c>
      <c r="B58" s="63" t="s">
        <v>135</v>
      </c>
      <c r="C58" s="119">
        <v>330</v>
      </c>
      <c r="D58" s="163" t="s">
        <v>136</v>
      </c>
      <c r="E58" s="402"/>
      <c r="F58" s="146"/>
      <c r="G58" s="146"/>
      <c r="H58" s="146"/>
      <c r="I58" s="61"/>
      <c r="J58" s="119">
        <v>330</v>
      </c>
      <c r="K58" s="119"/>
      <c r="L58" s="61"/>
      <c r="M58" s="61"/>
      <c r="N58" s="61"/>
      <c r="O58" s="62"/>
      <c r="P58" s="62"/>
      <c r="Q58" s="62"/>
      <c r="R58" s="62"/>
      <c r="S58" s="53"/>
      <c r="T58" s="53"/>
      <c r="U58" s="53"/>
      <c r="V58" s="53"/>
      <c r="W58" s="53"/>
      <c r="X58" s="53"/>
      <c r="Y58" s="53"/>
      <c r="Z58" s="53"/>
    </row>
    <row r="59" spans="1:27" ht="15.6" x14ac:dyDescent="0.3">
      <c r="A59" s="161">
        <v>45907</v>
      </c>
      <c r="B59" s="63" t="s">
        <v>137</v>
      </c>
      <c r="C59" s="119">
        <v>204</v>
      </c>
      <c r="D59" s="163" t="s">
        <v>138</v>
      </c>
      <c r="E59" s="402"/>
      <c r="F59" s="146"/>
      <c r="G59" s="146"/>
      <c r="H59" s="146"/>
      <c r="I59" s="61"/>
      <c r="J59" s="119">
        <v>204</v>
      </c>
      <c r="K59" s="119"/>
      <c r="L59" s="61"/>
      <c r="M59" s="61"/>
      <c r="N59" s="61"/>
      <c r="O59" s="62"/>
      <c r="P59" s="62"/>
      <c r="Q59" s="62"/>
      <c r="R59" s="62"/>
      <c r="S59" s="53"/>
      <c r="T59" s="53"/>
      <c r="U59" s="53"/>
      <c r="V59" s="53"/>
      <c r="W59" s="53"/>
      <c r="X59" s="53"/>
      <c r="Y59" s="53"/>
      <c r="Z59" s="53"/>
    </row>
    <row r="60" spans="1:27" ht="15.6" x14ac:dyDescent="0.3">
      <c r="A60" s="161">
        <v>45907</v>
      </c>
      <c r="B60" s="63" t="s">
        <v>139</v>
      </c>
      <c r="C60" s="119">
        <v>21</v>
      </c>
      <c r="D60" s="163" t="s">
        <v>140</v>
      </c>
      <c r="E60" s="401"/>
      <c r="F60" s="146"/>
      <c r="G60" s="146"/>
      <c r="H60" s="146"/>
      <c r="I60" s="61"/>
      <c r="J60" s="119">
        <v>21</v>
      </c>
      <c r="K60" s="119"/>
      <c r="L60" s="61"/>
      <c r="M60" s="61"/>
      <c r="N60" s="61"/>
      <c r="O60" s="62"/>
      <c r="P60" s="62"/>
      <c r="Q60" s="62"/>
      <c r="R60" s="62"/>
      <c r="S60" s="53"/>
      <c r="T60" s="53"/>
      <c r="U60" s="53"/>
      <c r="V60" s="53"/>
      <c r="W60" s="53"/>
      <c r="X60" s="53"/>
      <c r="Y60" s="53"/>
      <c r="Z60" s="53"/>
    </row>
    <row r="61" spans="1:27" ht="15.6" x14ac:dyDescent="0.3">
      <c r="A61" s="161">
        <v>45937</v>
      </c>
      <c r="B61" s="63" t="s">
        <v>141</v>
      </c>
      <c r="C61" s="119">
        <v>192</v>
      </c>
      <c r="D61" s="163" t="s">
        <v>142</v>
      </c>
      <c r="E61" s="401"/>
      <c r="F61" s="146"/>
      <c r="G61" s="146"/>
      <c r="H61" s="146"/>
      <c r="I61" s="61"/>
      <c r="J61" s="119">
        <v>192</v>
      </c>
      <c r="K61" s="119"/>
      <c r="L61" s="61"/>
      <c r="M61" s="61"/>
      <c r="N61" s="61"/>
      <c r="O61" s="62"/>
      <c r="P61" s="62"/>
      <c r="Q61" s="62"/>
      <c r="R61" s="62"/>
      <c r="S61" s="53"/>
      <c r="T61" s="53"/>
      <c r="U61" s="53"/>
      <c r="V61" s="53"/>
      <c r="W61" s="53"/>
      <c r="X61" s="53"/>
      <c r="Y61" s="53"/>
      <c r="Z61" s="53"/>
    </row>
    <row r="62" spans="1:27" ht="15.6" x14ac:dyDescent="0.3">
      <c r="A62" s="161" t="s">
        <v>143</v>
      </c>
      <c r="B62" s="63" t="s">
        <v>144</v>
      </c>
      <c r="C62" s="119">
        <v>10</v>
      </c>
      <c r="D62" s="163" t="s">
        <v>145</v>
      </c>
      <c r="E62" s="401"/>
      <c r="F62" s="146"/>
      <c r="G62" s="146"/>
      <c r="H62" s="146"/>
      <c r="I62" s="61"/>
      <c r="J62" s="119">
        <v>10</v>
      </c>
      <c r="K62" s="119"/>
      <c r="L62" s="61"/>
      <c r="M62" s="61"/>
      <c r="N62" s="61"/>
      <c r="O62" s="62"/>
      <c r="P62" s="62"/>
      <c r="Q62" s="62"/>
      <c r="R62" s="62"/>
      <c r="S62" s="53"/>
      <c r="T62" s="53"/>
      <c r="U62" s="53"/>
      <c r="V62" s="53"/>
      <c r="W62" s="53"/>
      <c r="X62" s="53"/>
      <c r="Y62" s="53"/>
      <c r="Z62" s="53"/>
    </row>
    <row r="63" spans="1:27" ht="46.8" x14ac:dyDescent="0.25">
      <c r="A63" s="289" t="s">
        <v>143</v>
      </c>
      <c r="B63" s="124" t="s">
        <v>146</v>
      </c>
      <c r="C63" s="119">
        <v>371.25</v>
      </c>
      <c r="D63" s="258" t="s">
        <v>147</v>
      </c>
      <c r="E63" s="401"/>
      <c r="F63" s="146"/>
      <c r="G63" s="146"/>
      <c r="H63" s="146"/>
      <c r="I63" s="139"/>
      <c r="J63" s="119">
        <v>371.25</v>
      </c>
      <c r="K63" s="119"/>
      <c r="L63" s="139"/>
      <c r="M63" s="139"/>
      <c r="N63" s="139"/>
      <c r="O63" s="138"/>
      <c r="P63" s="138"/>
      <c r="Q63" s="138"/>
      <c r="R63" s="230" t="s">
        <v>148</v>
      </c>
      <c r="S63" s="140"/>
      <c r="T63" s="140"/>
      <c r="U63" s="140"/>
      <c r="V63" s="140"/>
      <c r="W63" s="140"/>
      <c r="X63" s="140"/>
      <c r="Y63" s="140"/>
      <c r="Z63" s="140"/>
      <c r="AA63" s="17"/>
    </row>
    <row r="64" spans="1:27" ht="15.6" x14ac:dyDescent="0.3">
      <c r="A64" s="161" t="s">
        <v>149</v>
      </c>
      <c r="B64" s="246" t="s">
        <v>58</v>
      </c>
      <c r="C64" s="119">
        <v>92</v>
      </c>
      <c r="D64" s="205" t="s">
        <v>42</v>
      </c>
      <c r="E64" s="401"/>
      <c r="F64" s="146"/>
      <c r="G64" s="146"/>
      <c r="H64" s="146"/>
      <c r="I64" s="139"/>
      <c r="J64" s="400"/>
      <c r="K64" s="119">
        <v>92</v>
      </c>
      <c r="L64" s="139"/>
      <c r="M64" s="139"/>
      <c r="N64" s="139"/>
      <c r="O64" s="138"/>
      <c r="P64" s="138"/>
      <c r="Q64" s="138"/>
      <c r="R64" s="138"/>
      <c r="S64" s="140"/>
      <c r="T64" s="140"/>
      <c r="U64" s="140"/>
      <c r="V64" s="140"/>
      <c r="W64" s="140"/>
      <c r="X64" s="140"/>
      <c r="Y64" s="140"/>
      <c r="Z64" s="140"/>
      <c r="AA64" s="17"/>
    </row>
    <row r="65" spans="1:27" ht="15.6" x14ac:dyDescent="0.3">
      <c r="A65" s="161" t="s">
        <v>150</v>
      </c>
      <c r="B65" s="99" t="s">
        <v>151</v>
      </c>
      <c r="C65" s="119">
        <v>212</v>
      </c>
      <c r="D65" s="163" t="s">
        <v>152</v>
      </c>
      <c r="E65" s="401"/>
      <c r="F65" s="146"/>
      <c r="G65" s="119"/>
      <c r="H65" s="146"/>
      <c r="I65" s="61"/>
      <c r="J65" s="119">
        <v>212</v>
      </c>
      <c r="K65" s="119"/>
      <c r="L65" s="61"/>
      <c r="M65" s="61"/>
      <c r="N65" s="61"/>
      <c r="O65" s="62"/>
      <c r="P65" s="62"/>
      <c r="Q65" s="62"/>
      <c r="R65" s="62"/>
      <c r="S65" s="53"/>
      <c r="T65" s="53"/>
      <c r="U65" s="53"/>
      <c r="V65" s="53"/>
      <c r="W65" s="53"/>
      <c r="X65" s="53"/>
      <c r="Y65" s="53"/>
      <c r="Z65" s="53"/>
    </row>
    <row r="66" spans="1:27" ht="15.6" x14ac:dyDescent="0.3">
      <c r="A66" s="161" t="s">
        <v>150</v>
      </c>
      <c r="B66" s="63" t="s">
        <v>60</v>
      </c>
      <c r="C66" s="119">
        <v>450</v>
      </c>
      <c r="D66" s="205" t="s">
        <v>42</v>
      </c>
      <c r="E66" s="401"/>
      <c r="F66" s="146"/>
      <c r="G66" s="146"/>
      <c r="H66" s="146"/>
      <c r="I66" s="61"/>
      <c r="J66" s="119">
        <v>450</v>
      </c>
      <c r="K66" s="119"/>
      <c r="L66" s="61"/>
      <c r="M66" s="61"/>
      <c r="N66" s="61"/>
      <c r="O66" s="62"/>
      <c r="P66" s="62"/>
      <c r="Q66" s="62"/>
      <c r="R66" s="62"/>
      <c r="S66" s="53"/>
      <c r="T66" s="53"/>
      <c r="U66" s="53"/>
      <c r="V66" s="53"/>
      <c r="W66" s="53"/>
      <c r="X66" s="53"/>
      <c r="Y66" s="53"/>
      <c r="Z66" s="53"/>
    </row>
    <row r="67" spans="1:27" ht="15.6" x14ac:dyDescent="0.3">
      <c r="A67" s="161" t="s">
        <v>153</v>
      </c>
      <c r="B67" s="124" t="s">
        <v>154</v>
      </c>
      <c r="C67" s="151">
        <v>48</v>
      </c>
      <c r="D67" s="163" t="s">
        <v>155</v>
      </c>
      <c r="E67" s="406"/>
      <c r="F67" s="261"/>
      <c r="G67" s="261"/>
      <c r="H67" s="261"/>
      <c r="I67" s="262"/>
      <c r="J67" s="151">
        <v>48</v>
      </c>
      <c r="K67" s="151"/>
      <c r="L67" s="262"/>
      <c r="M67" s="262"/>
      <c r="N67" s="262"/>
      <c r="O67" s="230"/>
      <c r="P67" s="230"/>
      <c r="Q67" s="230"/>
      <c r="R67" s="230"/>
      <c r="S67" s="263"/>
      <c r="T67" s="263"/>
      <c r="U67" s="263"/>
      <c r="V67" s="263"/>
      <c r="W67" s="263"/>
      <c r="X67" s="263"/>
      <c r="Y67" s="263"/>
      <c r="Z67" s="263"/>
      <c r="AA67" s="30"/>
    </row>
    <row r="68" spans="1:27" ht="15.6" x14ac:dyDescent="0.3">
      <c r="A68" s="161" t="s">
        <v>156</v>
      </c>
      <c r="B68" s="63" t="s">
        <v>62</v>
      </c>
      <c r="C68" s="119">
        <v>30</v>
      </c>
      <c r="D68" s="205" t="s">
        <v>42</v>
      </c>
      <c r="E68" s="401"/>
      <c r="F68" s="146"/>
      <c r="G68" s="146"/>
      <c r="H68" s="146"/>
      <c r="I68" s="61"/>
      <c r="J68" s="119">
        <v>30</v>
      </c>
      <c r="K68" s="119"/>
      <c r="L68" s="61"/>
      <c r="M68" s="61"/>
      <c r="N68" s="61"/>
      <c r="O68" s="62"/>
      <c r="P68" s="62"/>
      <c r="Q68" s="62"/>
      <c r="R68" s="62"/>
      <c r="S68" s="53"/>
      <c r="T68" s="53"/>
      <c r="U68" s="53"/>
      <c r="V68" s="53"/>
      <c r="W68" s="53"/>
      <c r="X68" s="53"/>
      <c r="Y68" s="53"/>
      <c r="Z68" s="53"/>
    </row>
    <row r="69" spans="1:27" ht="15.6" x14ac:dyDescent="0.3">
      <c r="A69" s="161" t="s">
        <v>157</v>
      </c>
      <c r="B69" s="63" t="s">
        <v>158</v>
      </c>
      <c r="C69" s="119">
        <v>68</v>
      </c>
      <c r="D69" s="163" t="s">
        <v>159</v>
      </c>
      <c r="E69" s="401"/>
      <c r="F69" s="146"/>
      <c r="G69" s="146"/>
      <c r="H69" s="146"/>
      <c r="I69" s="61"/>
      <c r="J69" s="119">
        <v>68</v>
      </c>
      <c r="K69" s="119"/>
      <c r="L69" s="61"/>
      <c r="M69" s="61"/>
      <c r="N69" s="61"/>
      <c r="O69" s="62"/>
      <c r="P69" s="62"/>
      <c r="Q69" s="62"/>
      <c r="R69" s="62"/>
      <c r="S69" s="53"/>
      <c r="T69" s="53"/>
      <c r="U69" s="53"/>
      <c r="V69" s="53"/>
      <c r="W69" s="53"/>
      <c r="X69" s="53"/>
      <c r="Y69" s="53"/>
      <c r="Z69" s="53"/>
    </row>
    <row r="70" spans="1:27" ht="15.6" x14ac:dyDescent="0.3">
      <c r="A70" s="161" t="s">
        <v>160</v>
      </c>
      <c r="B70" s="63" t="s">
        <v>161</v>
      </c>
      <c r="C70" s="119">
        <v>135</v>
      </c>
      <c r="D70" s="163" t="s">
        <v>162</v>
      </c>
      <c r="E70" s="401"/>
      <c r="F70" s="146"/>
      <c r="G70" s="146"/>
      <c r="H70" s="146"/>
      <c r="I70" s="61"/>
      <c r="J70" s="119">
        <v>135</v>
      </c>
      <c r="K70" s="119"/>
      <c r="L70" s="61"/>
      <c r="M70" s="61"/>
      <c r="N70" s="61"/>
      <c r="O70" s="62"/>
      <c r="P70" s="62"/>
      <c r="Q70" s="62"/>
      <c r="R70" s="62" t="s">
        <v>163</v>
      </c>
      <c r="S70" s="53"/>
      <c r="T70" s="53"/>
      <c r="U70" s="53"/>
      <c r="V70" s="53"/>
      <c r="W70" s="53"/>
      <c r="X70" s="53"/>
      <c r="Y70" s="53"/>
      <c r="Z70" s="53"/>
    </row>
    <row r="71" spans="1:27" ht="15.6" x14ac:dyDescent="0.3">
      <c r="A71" s="161" t="s">
        <v>160</v>
      </c>
      <c r="B71" s="63" t="s">
        <v>164</v>
      </c>
      <c r="C71" s="119">
        <v>135</v>
      </c>
      <c r="D71" s="163" t="s">
        <v>165</v>
      </c>
      <c r="E71" s="402"/>
      <c r="F71" s="146"/>
      <c r="G71" s="119"/>
      <c r="H71" s="146"/>
      <c r="I71" s="61"/>
      <c r="J71" s="119">
        <v>135</v>
      </c>
      <c r="K71" s="119"/>
      <c r="L71" s="61"/>
      <c r="M71" s="61"/>
      <c r="N71" s="61"/>
      <c r="O71" s="62"/>
      <c r="P71" s="62"/>
      <c r="Q71" s="62"/>
      <c r="R71" s="385"/>
      <c r="S71" s="53"/>
      <c r="T71" s="53"/>
      <c r="U71" s="53"/>
      <c r="V71" s="53"/>
      <c r="W71" s="53"/>
      <c r="X71" s="53"/>
      <c r="Y71" s="53"/>
      <c r="Z71" s="53"/>
    </row>
    <row r="72" spans="1:27" ht="15.6" x14ac:dyDescent="0.3">
      <c r="A72" s="161" t="s">
        <v>160</v>
      </c>
      <c r="B72" s="63" t="s">
        <v>166</v>
      </c>
      <c r="C72" s="119">
        <v>138</v>
      </c>
      <c r="D72" s="163" t="s">
        <v>167</v>
      </c>
      <c r="E72" s="403"/>
      <c r="F72" s="61"/>
      <c r="G72" s="61"/>
      <c r="H72" s="61"/>
      <c r="I72" s="61"/>
      <c r="J72" s="119">
        <v>138</v>
      </c>
      <c r="K72" s="119"/>
      <c r="L72" s="61"/>
      <c r="M72" s="61"/>
      <c r="N72" s="61"/>
      <c r="O72" s="62"/>
      <c r="P72" s="62"/>
      <c r="Q72" s="62"/>
      <c r="R72" s="62"/>
      <c r="S72" s="53"/>
      <c r="T72" s="53"/>
      <c r="U72" s="53"/>
      <c r="V72" s="53"/>
      <c r="W72" s="53"/>
      <c r="X72" s="53"/>
      <c r="Y72" s="53"/>
      <c r="Z72" s="53"/>
    </row>
    <row r="73" spans="1:27" ht="15.6" x14ac:dyDescent="0.3">
      <c r="A73" s="161" t="s">
        <v>160</v>
      </c>
      <c r="B73" s="63" t="s">
        <v>168</v>
      </c>
      <c r="C73" s="145">
        <v>225</v>
      </c>
      <c r="D73" s="269" t="s">
        <v>169</v>
      </c>
      <c r="E73" s="404"/>
      <c r="F73" s="61"/>
      <c r="G73" s="61"/>
      <c r="H73" s="61"/>
      <c r="I73" s="61"/>
      <c r="J73" s="119">
        <v>225</v>
      </c>
      <c r="K73" s="119"/>
      <c r="L73" s="61"/>
      <c r="M73" s="61"/>
      <c r="N73" s="61"/>
      <c r="O73" s="62"/>
      <c r="P73" s="62"/>
      <c r="Q73" s="62"/>
      <c r="R73" s="62"/>
      <c r="S73" s="53"/>
      <c r="T73" s="53"/>
      <c r="U73" s="53"/>
      <c r="V73" s="53"/>
      <c r="W73" s="53"/>
      <c r="X73" s="53"/>
      <c r="Y73" s="53"/>
      <c r="Z73" s="53"/>
    </row>
    <row r="74" spans="1:27" ht="15.6" x14ac:dyDescent="0.3">
      <c r="A74" s="161">
        <v>45755</v>
      </c>
      <c r="B74" s="58" t="s">
        <v>170</v>
      </c>
      <c r="C74" s="145">
        <v>21</v>
      </c>
      <c r="D74" s="162" t="s">
        <v>171</v>
      </c>
      <c r="E74" s="147"/>
      <c r="F74" s="146"/>
      <c r="G74" s="146"/>
      <c r="H74" s="146"/>
      <c r="I74" s="59"/>
      <c r="J74" s="145">
        <v>21</v>
      </c>
      <c r="K74" s="265"/>
      <c r="L74" s="265"/>
      <c r="M74" s="266"/>
      <c r="N74" s="265"/>
      <c r="O74" s="266"/>
      <c r="P74" s="265"/>
      <c r="Q74" s="265"/>
      <c r="R74" s="265"/>
      <c r="S74" s="53"/>
      <c r="T74" s="53"/>
      <c r="U74" s="53"/>
      <c r="V74" s="53"/>
      <c r="W74" s="53"/>
      <c r="X74" s="53"/>
      <c r="Y74" s="53"/>
      <c r="Z74" s="53"/>
    </row>
    <row r="75" spans="1:27" ht="15.6" x14ac:dyDescent="0.3">
      <c r="A75" s="161">
        <v>45755</v>
      </c>
      <c r="B75" s="58" t="s">
        <v>172</v>
      </c>
      <c r="C75" s="145">
        <v>64</v>
      </c>
      <c r="D75" s="162" t="s">
        <v>173</v>
      </c>
      <c r="E75" s="147"/>
      <c r="F75" s="146"/>
      <c r="G75" s="146"/>
      <c r="H75" s="146"/>
      <c r="I75" s="59"/>
      <c r="J75" s="267">
        <v>64</v>
      </c>
      <c r="K75" s="119"/>
      <c r="L75" s="61"/>
      <c r="M75" s="61"/>
      <c r="N75" s="61"/>
      <c r="O75" s="62"/>
      <c r="P75" s="62"/>
      <c r="Q75" s="62"/>
      <c r="R75" s="62"/>
      <c r="S75" s="53"/>
      <c r="T75" s="53"/>
      <c r="U75" s="53"/>
      <c r="V75" s="53"/>
      <c r="W75" s="53"/>
      <c r="X75" s="53"/>
      <c r="Y75" s="53"/>
      <c r="Z75" s="53"/>
    </row>
    <row r="76" spans="1:27" ht="15.6" x14ac:dyDescent="0.3">
      <c r="A76" s="159">
        <v>45755</v>
      </c>
      <c r="B76" s="63" t="s">
        <v>41</v>
      </c>
      <c r="C76" s="119">
        <v>138</v>
      </c>
      <c r="D76" s="205" t="s">
        <v>42</v>
      </c>
      <c r="E76" s="147"/>
      <c r="F76" s="146"/>
      <c r="G76" s="146"/>
      <c r="H76" s="146"/>
      <c r="I76" s="61"/>
      <c r="J76" s="268"/>
      <c r="K76" s="119">
        <v>138</v>
      </c>
      <c r="L76" s="61"/>
      <c r="M76" s="61"/>
      <c r="N76" s="61"/>
      <c r="O76" s="62"/>
      <c r="P76" s="62"/>
      <c r="Q76" s="62"/>
      <c r="R76" s="62"/>
      <c r="S76" s="53"/>
      <c r="T76" s="53"/>
      <c r="U76" s="53"/>
      <c r="V76" s="53"/>
      <c r="W76" s="53"/>
      <c r="X76" s="53"/>
      <c r="Y76" s="53"/>
      <c r="Z76" s="53"/>
    </row>
    <row r="77" spans="1:27" ht="15.6" x14ac:dyDescent="0.3">
      <c r="A77" s="159">
        <v>45755</v>
      </c>
      <c r="B77" s="63" t="s">
        <v>174</v>
      </c>
      <c r="C77" s="119">
        <v>412.5</v>
      </c>
      <c r="D77" s="204" t="s">
        <v>175</v>
      </c>
      <c r="E77" s="147"/>
      <c r="F77" s="146"/>
      <c r="G77" s="146"/>
      <c r="H77" s="146"/>
      <c r="I77" s="61"/>
      <c r="J77" s="119">
        <v>412.5</v>
      </c>
      <c r="K77" s="145"/>
      <c r="L77" s="59"/>
      <c r="M77" s="59"/>
      <c r="N77" s="59"/>
      <c r="O77" s="60"/>
      <c r="P77" s="60"/>
      <c r="Q77" s="60"/>
      <c r="R77" s="60"/>
      <c r="S77" s="53"/>
      <c r="T77" s="53"/>
      <c r="U77" s="53"/>
      <c r="V77" s="53"/>
      <c r="W77" s="53"/>
      <c r="X77" s="53"/>
      <c r="Y77" s="53"/>
      <c r="Z77" s="53"/>
    </row>
    <row r="78" spans="1:27" ht="15.6" x14ac:dyDescent="0.3">
      <c r="A78" s="159">
        <v>45755</v>
      </c>
      <c r="B78" s="63" t="s">
        <v>176</v>
      </c>
      <c r="C78" s="119">
        <v>49.5</v>
      </c>
      <c r="D78" s="163" t="s">
        <v>177</v>
      </c>
      <c r="E78" s="150"/>
      <c r="F78" s="146"/>
      <c r="G78" s="146"/>
      <c r="H78" s="146"/>
      <c r="I78" s="61"/>
      <c r="J78" s="119">
        <v>49.5</v>
      </c>
      <c r="K78" s="119"/>
      <c r="L78" s="61"/>
      <c r="M78" s="61"/>
      <c r="N78" s="61"/>
      <c r="O78" s="62"/>
      <c r="P78" s="62"/>
      <c r="Q78" s="62"/>
      <c r="R78" s="62"/>
      <c r="S78" s="53"/>
      <c r="T78" s="53"/>
      <c r="U78" s="53"/>
      <c r="V78" s="53"/>
      <c r="W78" s="53"/>
      <c r="X78" s="53"/>
      <c r="Y78" s="53"/>
      <c r="Z78" s="53"/>
    </row>
    <row r="79" spans="1:27" ht="15.6" x14ac:dyDescent="0.3">
      <c r="A79" s="159">
        <v>45785</v>
      </c>
      <c r="B79" s="63" t="s">
        <v>178</v>
      </c>
      <c r="C79" s="119">
        <v>77</v>
      </c>
      <c r="D79" s="163" t="s">
        <v>179</v>
      </c>
      <c r="E79" s="150"/>
      <c r="F79" s="148"/>
      <c r="G79" s="146"/>
      <c r="H79" s="146"/>
      <c r="I79" s="61"/>
      <c r="J79" s="119">
        <v>77</v>
      </c>
      <c r="K79" s="119"/>
      <c r="L79" s="61"/>
      <c r="M79" s="61"/>
      <c r="N79" s="61"/>
      <c r="O79" s="62"/>
      <c r="P79" s="62"/>
      <c r="Q79" s="62"/>
      <c r="R79" s="62"/>
      <c r="S79" s="53"/>
      <c r="T79" s="53"/>
      <c r="U79" s="53"/>
      <c r="V79" s="53"/>
      <c r="W79" s="53"/>
      <c r="X79" s="53"/>
      <c r="Y79" s="53"/>
      <c r="Z79" s="53"/>
    </row>
    <row r="80" spans="1:27" ht="15.6" x14ac:dyDescent="0.3">
      <c r="A80" s="159">
        <v>45816</v>
      </c>
      <c r="B80" s="63" t="s">
        <v>180</v>
      </c>
      <c r="C80" s="119">
        <v>168</v>
      </c>
      <c r="D80" s="163" t="s">
        <v>181</v>
      </c>
      <c r="E80" s="149"/>
      <c r="F80" s="148"/>
      <c r="G80" s="146"/>
      <c r="H80" s="146"/>
      <c r="I80" s="61"/>
      <c r="J80" s="119">
        <v>168</v>
      </c>
      <c r="K80" s="119"/>
      <c r="L80" s="61"/>
      <c r="M80" s="61"/>
      <c r="N80" s="61"/>
      <c r="O80" s="62"/>
      <c r="P80" s="62"/>
      <c r="Q80" s="62"/>
      <c r="R80" s="62"/>
      <c r="S80" s="53"/>
      <c r="T80" s="53"/>
      <c r="U80" s="53"/>
      <c r="V80" s="53"/>
      <c r="W80" s="53"/>
      <c r="X80" s="53"/>
      <c r="Y80" s="53"/>
      <c r="Z80" s="53"/>
    </row>
    <row r="81" spans="1:27" ht="15.6" x14ac:dyDescent="0.3">
      <c r="A81" s="159">
        <v>45877</v>
      </c>
      <c r="B81" s="63" t="s">
        <v>182</v>
      </c>
      <c r="C81" s="119">
        <v>255</v>
      </c>
      <c r="D81" s="205" t="s">
        <v>183</v>
      </c>
      <c r="E81" s="149"/>
      <c r="F81" s="148"/>
      <c r="G81" s="146"/>
      <c r="H81" s="146"/>
      <c r="I81" s="61"/>
      <c r="J81" s="119">
        <v>255</v>
      </c>
      <c r="K81" s="119"/>
      <c r="L81" s="61"/>
      <c r="M81" s="61"/>
      <c r="N81" s="61"/>
      <c r="O81" s="62"/>
      <c r="P81" s="62"/>
      <c r="Q81" s="62"/>
      <c r="R81" s="62"/>
      <c r="S81" s="53"/>
      <c r="T81" s="53"/>
      <c r="U81" s="53"/>
      <c r="V81" s="53"/>
      <c r="W81" s="53"/>
      <c r="X81" s="53"/>
      <c r="Y81" s="53"/>
      <c r="Z81" s="53"/>
    </row>
    <row r="82" spans="1:27" ht="15.6" x14ac:dyDescent="0.3">
      <c r="A82" s="159">
        <v>45877</v>
      </c>
      <c r="B82" s="63" t="s">
        <v>184</v>
      </c>
      <c r="C82" s="119">
        <v>215.33</v>
      </c>
      <c r="D82" s="163" t="s">
        <v>185</v>
      </c>
      <c r="E82" s="149"/>
      <c r="F82" s="148"/>
      <c r="G82" s="146"/>
      <c r="H82" s="146"/>
      <c r="I82" s="61"/>
      <c r="J82" s="119">
        <v>215.33</v>
      </c>
      <c r="K82" s="119"/>
      <c r="L82" s="61"/>
      <c r="M82" s="61"/>
      <c r="N82" s="61"/>
      <c r="O82" s="62"/>
      <c r="P82" s="62"/>
      <c r="Q82" s="62"/>
      <c r="R82" s="62"/>
      <c r="S82" s="53"/>
      <c r="T82" s="53"/>
      <c r="U82" s="53"/>
      <c r="V82" s="53"/>
      <c r="W82" s="53"/>
      <c r="X82" s="53"/>
      <c r="Y82" s="53"/>
      <c r="Z82" s="53"/>
    </row>
    <row r="83" spans="1:27" ht="15.6" x14ac:dyDescent="0.3">
      <c r="A83" s="159">
        <v>45969</v>
      </c>
      <c r="B83" s="63" t="s">
        <v>186</v>
      </c>
      <c r="C83" s="119">
        <v>88</v>
      </c>
      <c r="D83" s="163" t="s">
        <v>187</v>
      </c>
      <c r="E83" s="149"/>
      <c r="F83" s="148"/>
      <c r="G83" s="146"/>
      <c r="H83" s="146"/>
      <c r="I83" s="61"/>
      <c r="J83" s="119">
        <v>88</v>
      </c>
      <c r="K83" s="119"/>
      <c r="L83" s="61"/>
      <c r="M83" s="61"/>
      <c r="N83" s="61"/>
      <c r="O83" s="62"/>
      <c r="P83" s="62"/>
      <c r="Q83" s="62"/>
      <c r="R83" s="62"/>
      <c r="S83" s="53"/>
      <c r="T83" s="53"/>
      <c r="U83" s="53"/>
      <c r="V83" s="53"/>
      <c r="W83" s="53"/>
      <c r="X83" s="53"/>
      <c r="Y83" s="53"/>
      <c r="Z83" s="53"/>
    </row>
    <row r="84" spans="1:27" ht="15.6" x14ac:dyDescent="0.3">
      <c r="A84" s="159">
        <v>45999</v>
      </c>
      <c r="B84" s="246" t="s">
        <v>188</v>
      </c>
      <c r="C84" s="119">
        <v>82.5</v>
      </c>
      <c r="D84" s="163" t="s">
        <v>189</v>
      </c>
      <c r="E84" s="149"/>
      <c r="F84" s="148"/>
      <c r="G84" s="146"/>
      <c r="H84" s="146"/>
      <c r="I84" s="139"/>
      <c r="J84" s="119">
        <v>82.5</v>
      </c>
      <c r="K84" s="119"/>
      <c r="L84" s="139"/>
      <c r="M84" s="139"/>
      <c r="N84" s="139"/>
      <c r="O84" s="138"/>
      <c r="P84" s="138"/>
      <c r="Q84" s="138"/>
      <c r="R84" s="138"/>
      <c r="S84" s="140"/>
      <c r="T84" s="140"/>
      <c r="U84" s="140"/>
      <c r="V84" s="140"/>
      <c r="W84" s="140"/>
      <c r="X84" s="140"/>
      <c r="Y84" s="140"/>
      <c r="Z84" s="140"/>
      <c r="AA84" s="17"/>
    </row>
    <row r="85" spans="1:27" ht="15.6" x14ac:dyDescent="0.3">
      <c r="A85" s="159">
        <v>45999</v>
      </c>
      <c r="B85" s="99" t="s">
        <v>190</v>
      </c>
      <c r="C85" s="119">
        <v>234.5</v>
      </c>
      <c r="D85" s="163" t="s">
        <v>191</v>
      </c>
      <c r="E85" s="149"/>
      <c r="F85" s="148"/>
      <c r="G85" s="119"/>
      <c r="H85" s="146"/>
      <c r="I85" s="61"/>
      <c r="J85" s="119">
        <v>234.5</v>
      </c>
      <c r="K85" s="119"/>
      <c r="L85" s="61"/>
      <c r="M85" s="61"/>
      <c r="N85" s="61"/>
      <c r="O85" s="62"/>
      <c r="P85" s="62"/>
      <c r="Q85" s="62"/>
      <c r="R85" s="62"/>
      <c r="S85" s="53"/>
      <c r="T85" s="53"/>
      <c r="U85" s="53"/>
      <c r="V85" s="53"/>
      <c r="W85" s="53"/>
      <c r="X85" s="53"/>
      <c r="Y85" s="53"/>
      <c r="Z85" s="53"/>
    </row>
    <row r="86" spans="1:27" ht="15.6" x14ac:dyDescent="0.3">
      <c r="A86" s="159" t="s">
        <v>192</v>
      </c>
      <c r="B86" s="63" t="s">
        <v>193</v>
      </c>
      <c r="C86" s="119">
        <v>91</v>
      </c>
      <c r="D86" s="205" t="s">
        <v>194</v>
      </c>
      <c r="E86" s="149"/>
      <c r="F86" s="148"/>
      <c r="G86" s="146"/>
      <c r="H86" s="146"/>
      <c r="I86" s="61"/>
      <c r="J86" s="119">
        <v>91</v>
      </c>
      <c r="K86" s="119"/>
      <c r="L86" s="61"/>
      <c r="M86" s="61"/>
      <c r="N86" s="61"/>
      <c r="O86" s="62"/>
      <c r="P86" s="62"/>
      <c r="Q86" s="62"/>
      <c r="R86" s="62"/>
      <c r="S86" s="53"/>
      <c r="T86" s="53"/>
      <c r="U86" s="53"/>
      <c r="V86" s="53"/>
      <c r="W86" s="53"/>
      <c r="X86" s="53"/>
      <c r="Y86" s="53"/>
      <c r="Z86" s="53"/>
    </row>
    <row r="87" spans="1:27" ht="15.6" x14ac:dyDescent="0.3">
      <c r="A87" s="159" t="s">
        <v>192</v>
      </c>
      <c r="B87" s="124" t="s">
        <v>195</v>
      </c>
      <c r="C87" s="151">
        <v>354.75</v>
      </c>
      <c r="D87" s="288"/>
      <c r="E87" s="259"/>
      <c r="F87" s="260"/>
      <c r="G87" s="261"/>
      <c r="H87" s="261"/>
      <c r="I87" s="262"/>
      <c r="J87" s="151">
        <v>354.75</v>
      </c>
      <c r="K87" s="151"/>
      <c r="L87" s="262"/>
      <c r="M87" s="262"/>
      <c r="N87" s="262"/>
      <c r="O87" s="230"/>
      <c r="P87" s="230"/>
      <c r="Q87" s="230"/>
      <c r="R87" s="230"/>
      <c r="S87" s="263"/>
      <c r="T87" s="263"/>
      <c r="U87" s="263"/>
      <c r="V87" s="263"/>
      <c r="W87" s="263"/>
      <c r="X87" s="263"/>
      <c r="Y87" s="263"/>
      <c r="Z87" s="263"/>
      <c r="AA87" s="30"/>
    </row>
    <row r="88" spans="1:27" ht="15.6" x14ac:dyDescent="0.3">
      <c r="A88" s="159" t="s">
        <v>196</v>
      </c>
      <c r="B88" s="63" t="s">
        <v>197</v>
      </c>
      <c r="C88" s="119">
        <v>82</v>
      </c>
      <c r="D88" s="205" t="s">
        <v>198</v>
      </c>
      <c r="E88" s="149"/>
      <c r="F88" s="148"/>
      <c r="G88" s="146"/>
      <c r="H88" s="146"/>
      <c r="I88" s="65"/>
      <c r="J88" s="119">
        <v>82</v>
      </c>
      <c r="K88" s="119"/>
      <c r="L88" s="65"/>
      <c r="M88" s="65"/>
      <c r="N88" s="65"/>
      <c r="O88" s="69"/>
      <c r="P88" s="69"/>
      <c r="Q88" s="69"/>
      <c r="R88" s="69"/>
      <c r="S88" s="53"/>
      <c r="T88" s="53"/>
      <c r="U88" s="53"/>
      <c r="V88" s="53"/>
      <c r="W88" s="53"/>
      <c r="X88" s="53"/>
      <c r="Y88" s="53"/>
      <c r="Z88" s="53"/>
    </row>
    <row r="89" spans="1:27" ht="15.6" x14ac:dyDescent="0.3">
      <c r="A89" s="159" t="s">
        <v>196</v>
      </c>
      <c r="B89" s="63" t="s">
        <v>58</v>
      </c>
      <c r="C89" s="119">
        <v>92</v>
      </c>
      <c r="D89" s="205" t="s">
        <v>42</v>
      </c>
      <c r="E89" s="149"/>
      <c r="F89" s="148"/>
      <c r="G89" s="146"/>
      <c r="H89" s="146"/>
      <c r="I89" s="65"/>
      <c r="J89" s="119"/>
      <c r="K89" s="203">
        <v>92</v>
      </c>
      <c r="L89" s="65"/>
      <c r="M89" s="65"/>
      <c r="N89" s="65"/>
      <c r="O89" s="69"/>
      <c r="P89" s="69"/>
      <c r="Q89" s="69"/>
      <c r="R89" s="69"/>
      <c r="S89" s="53"/>
      <c r="T89" s="53"/>
      <c r="U89" s="53"/>
      <c r="V89" s="53"/>
      <c r="W89" s="53"/>
      <c r="X89" s="53"/>
      <c r="Y89" s="53"/>
      <c r="Z89" s="53"/>
    </row>
    <row r="90" spans="1:27" ht="15.6" x14ac:dyDescent="0.3">
      <c r="A90" s="159" t="s">
        <v>199</v>
      </c>
      <c r="B90" s="63" t="s">
        <v>60</v>
      </c>
      <c r="C90" s="119">
        <v>450</v>
      </c>
      <c r="D90" s="205" t="s">
        <v>42</v>
      </c>
      <c r="E90" s="149"/>
      <c r="F90" s="148"/>
      <c r="G90" s="146"/>
      <c r="H90" s="146"/>
      <c r="I90" s="65"/>
      <c r="J90" s="119">
        <v>450</v>
      </c>
      <c r="K90" s="203"/>
      <c r="L90" s="65"/>
      <c r="M90" s="65"/>
      <c r="N90" s="65"/>
      <c r="O90" s="69"/>
      <c r="P90" s="69"/>
      <c r="Q90" s="69"/>
      <c r="R90" s="69"/>
      <c r="S90" s="53"/>
      <c r="T90" s="53"/>
      <c r="U90" s="53"/>
      <c r="V90" s="53"/>
      <c r="W90" s="53"/>
      <c r="X90" s="53"/>
      <c r="Y90" s="53"/>
      <c r="Z90" s="53"/>
    </row>
    <row r="91" spans="1:27" ht="15.6" x14ac:dyDescent="0.3">
      <c r="A91" s="159" t="s">
        <v>200</v>
      </c>
      <c r="B91" s="63" t="s">
        <v>62</v>
      </c>
      <c r="C91" s="119">
        <v>30</v>
      </c>
      <c r="D91" s="205" t="s">
        <v>42</v>
      </c>
      <c r="E91" s="149"/>
      <c r="F91" s="148"/>
      <c r="G91" s="119"/>
      <c r="H91" s="146"/>
      <c r="I91" s="65"/>
      <c r="J91" s="119">
        <v>30</v>
      </c>
      <c r="K91" s="203"/>
      <c r="L91" s="65"/>
      <c r="M91" s="65"/>
      <c r="N91" s="65"/>
      <c r="O91" s="69"/>
      <c r="P91" s="69"/>
      <c r="Q91" s="69"/>
      <c r="R91" s="152"/>
      <c r="S91" s="53"/>
      <c r="T91" s="53"/>
      <c r="U91" s="53"/>
      <c r="V91" s="53"/>
      <c r="W91" s="53"/>
      <c r="X91" s="53"/>
      <c r="Y91" s="53"/>
      <c r="Z91" s="53"/>
    </row>
    <row r="92" spans="1:27" ht="15.6" x14ac:dyDescent="0.3">
      <c r="A92" s="161">
        <v>45697</v>
      </c>
      <c r="B92" s="58" t="s">
        <v>201</v>
      </c>
      <c r="C92" s="145">
        <v>80</v>
      </c>
      <c r="D92" s="162" t="s">
        <v>202</v>
      </c>
      <c r="E92" s="147"/>
      <c r="F92" s="146"/>
      <c r="G92" s="146"/>
      <c r="H92" s="146"/>
      <c r="I92" s="59"/>
      <c r="J92" s="145">
        <v>80</v>
      </c>
      <c r="K92" s="265"/>
      <c r="L92" s="265"/>
      <c r="M92" s="266"/>
      <c r="N92" s="265"/>
      <c r="O92" s="266"/>
      <c r="P92" s="265"/>
      <c r="Q92" s="265"/>
      <c r="R92" s="265"/>
      <c r="S92" s="53"/>
      <c r="T92" s="53"/>
      <c r="U92" s="53"/>
      <c r="V92" s="53"/>
      <c r="W92" s="53"/>
      <c r="X92" s="53"/>
      <c r="Y92" s="53"/>
      <c r="Z92" s="53"/>
    </row>
    <row r="93" spans="1:27" ht="15.6" x14ac:dyDescent="0.3">
      <c r="A93" s="161">
        <v>45697</v>
      </c>
      <c r="B93" s="58" t="s">
        <v>203</v>
      </c>
      <c r="C93" s="145">
        <v>900</v>
      </c>
      <c r="D93" s="162" t="s">
        <v>204</v>
      </c>
      <c r="E93" s="147"/>
      <c r="F93" s="146"/>
      <c r="G93" s="146"/>
      <c r="H93" s="146"/>
      <c r="I93" s="59"/>
      <c r="J93" s="267">
        <v>900</v>
      </c>
      <c r="K93" s="119"/>
      <c r="L93" s="61"/>
      <c r="M93" s="61"/>
      <c r="N93" s="61"/>
      <c r="O93" s="62"/>
      <c r="P93" s="62"/>
      <c r="Q93" s="62"/>
      <c r="R93" s="62"/>
      <c r="S93" s="53"/>
      <c r="T93" s="53"/>
      <c r="U93" s="53"/>
      <c r="V93" s="53"/>
      <c r="W93" s="53"/>
      <c r="X93" s="53"/>
      <c r="Y93" s="53"/>
      <c r="Z93" s="53"/>
    </row>
    <row r="94" spans="1:27" ht="15.6" x14ac:dyDescent="0.3">
      <c r="A94" s="161">
        <v>45756</v>
      </c>
      <c r="B94" s="63" t="s">
        <v>205</v>
      </c>
      <c r="C94" s="119">
        <v>138</v>
      </c>
      <c r="D94" s="205" t="s">
        <v>42</v>
      </c>
      <c r="E94" s="147"/>
      <c r="F94" s="146"/>
      <c r="G94" s="146"/>
      <c r="H94" s="146"/>
      <c r="I94" s="61"/>
      <c r="J94" s="268"/>
      <c r="K94" s="119">
        <v>138</v>
      </c>
      <c r="L94" s="61"/>
      <c r="M94" s="61"/>
      <c r="N94" s="61"/>
      <c r="O94" s="62"/>
      <c r="P94" s="62"/>
      <c r="Q94" s="62"/>
      <c r="R94" s="62"/>
      <c r="S94" s="53"/>
      <c r="T94" s="53"/>
      <c r="U94" s="53"/>
      <c r="V94" s="53"/>
      <c r="W94" s="53"/>
      <c r="X94" s="53"/>
      <c r="Y94" s="53"/>
      <c r="Z94" s="53"/>
    </row>
    <row r="95" spans="1:27" ht="15.6" x14ac:dyDescent="0.3">
      <c r="A95" s="161">
        <v>45786</v>
      </c>
      <c r="B95" s="63" t="s">
        <v>206</v>
      </c>
      <c r="C95" s="119">
        <v>51</v>
      </c>
      <c r="D95" s="204" t="s">
        <v>207</v>
      </c>
      <c r="E95" s="147"/>
      <c r="F95" s="146"/>
      <c r="G95" s="146"/>
      <c r="H95" s="146"/>
      <c r="I95" s="61"/>
      <c r="J95" s="119">
        <v>51</v>
      </c>
      <c r="K95" s="145"/>
      <c r="L95" s="59"/>
      <c r="M95" s="59"/>
      <c r="N95" s="59"/>
      <c r="O95" s="60"/>
      <c r="P95" s="60"/>
      <c r="Q95" s="60"/>
      <c r="R95" s="60"/>
      <c r="S95" s="53"/>
      <c r="T95" s="53"/>
      <c r="U95" s="53"/>
      <c r="V95" s="53"/>
      <c r="W95" s="53"/>
      <c r="X95" s="53"/>
      <c r="Y95" s="53"/>
      <c r="Z95" s="53"/>
    </row>
    <row r="96" spans="1:27" ht="15.6" x14ac:dyDescent="0.3">
      <c r="A96" s="161">
        <v>45786</v>
      </c>
      <c r="B96" s="63" t="s">
        <v>208</v>
      </c>
      <c r="C96" s="119">
        <v>48</v>
      </c>
      <c r="D96" s="163" t="s">
        <v>209</v>
      </c>
      <c r="E96" s="150"/>
      <c r="F96" s="146"/>
      <c r="G96" s="146"/>
      <c r="H96" s="146"/>
      <c r="I96" s="61"/>
      <c r="J96" s="119">
        <v>48</v>
      </c>
      <c r="K96" s="119"/>
      <c r="L96" s="61"/>
      <c r="M96" s="61"/>
      <c r="N96" s="61"/>
      <c r="O96" s="62"/>
      <c r="P96" s="62"/>
      <c r="Q96" s="62"/>
      <c r="R96" s="62"/>
      <c r="S96" s="53"/>
      <c r="T96" s="53"/>
      <c r="U96" s="53"/>
      <c r="V96" s="53"/>
      <c r="W96" s="53"/>
      <c r="X96" s="53"/>
      <c r="Y96" s="53"/>
      <c r="Z96" s="53"/>
    </row>
    <row r="97" spans="1:27" ht="15.6" x14ac:dyDescent="0.3">
      <c r="A97" s="161">
        <v>45786</v>
      </c>
      <c r="B97" s="63" t="s">
        <v>210</v>
      </c>
      <c r="C97" s="119">
        <v>49.5</v>
      </c>
      <c r="D97" s="163" t="s">
        <v>211</v>
      </c>
      <c r="E97" s="150"/>
      <c r="F97" s="148"/>
      <c r="G97" s="146"/>
      <c r="H97" s="146"/>
      <c r="I97" s="61"/>
      <c r="J97" s="119">
        <v>49.5</v>
      </c>
      <c r="K97" s="119"/>
      <c r="L97" s="61"/>
      <c r="M97" s="61"/>
      <c r="N97" s="61"/>
      <c r="O97" s="62"/>
      <c r="P97" s="62"/>
      <c r="Q97" s="62"/>
      <c r="R97" s="62"/>
      <c r="S97" s="53"/>
      <c r="T97" s="53"/>
      <c r="U97" s="53"/>
      <c r="V97" s="53"/>
      <c r="W97" s="53"/>
      <c r="X97" s="53"/>
      <c r="Y97" s="53"/>
      <c r="Z97" s="53"/>
    </row>
    <row r="98" spans="1:27" ht="15.6" x14ac:dyDescent="0.3">
      <c r="A98" s="161">
        <v>45878</v>
      </c>
      <c r="B98" s="63" t="s">
        <v>212</v>
      </c>
      <c r="C98" s="119">
        <v>20</v>
      </c>
      <c r="D98" s="163" t="s">
        <v>42</v>
      </c>
      <c r="E98" s="149"/>
      <c r="F98" s="148"/>
      <c r="G98" s="146"/>
      <c r="H98" s="146"/>
      <c r="I98" s="61"/>
      <c r="J98" s="119">
        <v>20</v>
      </c>
      <c r="K98" s="119"/>
      <c r="L98" s="61"/>
      <c r="M98" s="61"/>
      <c r="N98" s="61"/>
      <c r="O98" s="62"/>
      <c r="P98" s="62"/>
      <c r="Q98" s="62"/>
      <c r="R98" s="62"/>
      <c r="S98" s="53"/>
      <c r="T98" s="53"/>
      <c r="U98" s="53"/>
      <c r="V98" s="53"/>
      <c r="W98" s="53"/>
      <c r="X98" s="53"/>
      <c r="Y98" s="53"/>
      <c r="Z98" s="53"/>
    </row>
    <row r="99" spans="1:27" ht="15.6" x14ac:dyDescent="0.3">
      <c r="A99" s="161">
        <v>45878</v>
      </c>
      <c r="B99" s="63" t="s">
        <v>213</v>
      </c>
      <c r="C99" s="119">
        <v>21</v>
      </c>
      <c r="D99" s="205" t="s">
        <v>214</v>
      </c>
      <c r="E99" s="149"/>
      <c r="F99" s="148"/>
      <c r="G99" s="146"/>
      <c r="H99" s="146"/>
      <c r="I99" s="61"/>
      <c r="J99" s="119">
        <v>21</v>
      </c>
      <c r="K99" s="119"/>
      <c r="L99" s="61"/>
      <c r="M99" s="61"/>
      <c r="N99" s="61"/>
      <c r="O99" s="62"/>
      <c r="P99" s="62"/>
      <c r="Q99" s="62"/>
      <c r="R99" s="62"/>
      <c r="S99" s="53"/>
      <c r="T99" s="53"/>
      <c r="U99" s="53"/>
      <c r="V99" s="53"/>
      <c r="W99" s="53"/>
      <c r="X99" s="53"/>
      <c r="Y99" s="53"/>
      <c r="Z99" s="53"/>
    </row>
    <row r="100" spans="1:27" ht="15.6" x14ac:dyDescent="0.3">
      <c r="A100" s="161">
        <v>45939</v>
      </c>
      <c r="B100" s="63" t="s">
        <v>215</v>
      </c>
      <c r="C100" s="119">
        <v>64</v>
      </c>
      <c r="D100" s="163" t="s">
        <v>216</v>
      </c>
      <c r="E100" s="149"/>
      <c r="F100" s="148"/>
      <c r="G100" s="146"/>
      <c r="H100" s="146"/>
      <c r="I100" s="61"/>
      <c r="J100" s="119">
        <v>64</v>
      </c>
      <c r="K100" s="119"/>
      <c r="L100" s="61"/>
      <c r="M100" s="61"/>
      <c r="N100" s="61"/>
      <c r="O100" s="62"/>
      <c r="P100" s="62"/>
      <c r="Q100" s="62"/>
      <c r="R100" s="62"/>
      <c r="S100" s="53"/>
      <c r="T100" s="53"/>
      <c r="U100" s="53"/>
      <c r="V100" s="53"/>
      <c r="W100" s="53"/>
      <c r="X100" s="53"/>
      <c r="Y100" s="53"/>
      <c r="Z100" s="53"/>
    </row>
    <row r="101" spans="1:27" ht="15.6" x14ac:dyDescent="0.3">
      <c r="A101" s="161">
        <v>45939</v>
      </c>
      <c r="B101" s="63" t="s">
        <v>217</v>
      </c>
      <c r="C101" s="119">
        <v>247.5</v>
      </c>
      <c r="D101" s="163" t="s">
        <v>218</v>
      </c>
      <c r="E101" s="149"/>
      <c r="F101" s="148"/>
      <c r="G101" s="146"/>
      <c r="H101" s="146"/>
      <c r="I101" s="61"/>
      <c r="J101" s="119">
        <v>247.5</v>
      </c>
      <c r="K101" s="119"/>
      <c r="L101" s="61"/>
      <c r="M101" s="61"/>
      <c r="N101" s="61"/>
      <c r="O101" s="62"/>
      <c r="P101" s="62"/>
      <c r="Q101" s="62"/>
      <c r="R101" s="62"/>
      <c r="S101" s="53"/>
      <c r="T101" s="53"/>
      <c r="U101" s="53"/>
      <c r="V101" s="53"/>
      <c r="W101" s="53"/>
      <c r="X101" s="53"/>
      <c r="Y101" s="53"/>
      <c r="Z101" s="53"/>
    </row>
    <row r="102" spans="1:27" ht="15.6" x14ac:dyDescent="0.3">
      <c r="A102" s="161">
        <v>46000</v>
      </c>
      <c r="B102" s="246" t="s">
        <v>219</v>
      </c>
      <c r="C102" s="119">
        <v>192</v>
      </c>
      <c r="D102" s="163" t="s">
        <v>220</v>
      </c>
      <c r="E102" s="149"/>
      <c r="F102" s="148"/>
      <c r="G102" s="146"/>
      <c r="H102" s="146"/>
      <c r="I102" s="139"/>
      <c r="J102" s="119">
        <v>192</v>
      </c>
      <c r="K102" s="119"/>
      <c r="L102" s="139"/>
      <c r="M102" s="139"/>
      <c r="N102" s="139"/>
      <c r="O102" s="138"/>
      <c r="P102" s="138"/>
      <c r="Q102" s="138"/>
      <c r="R102" s="138"/>
      <c r="S102" s="140"/>
      <c r="T102" s="140"/>
      <c r="U102" s="140"/>
      <c r="V102" s="140"/>
      <c r="W102" s="140"/>
      <c r="X102" s="140"/>
      <c r="Y102" s="140"/>
      <c r="Z102" s="140"/>
      <c r="AA102" s="17"/>
    </row>
    <row r="103" spans="1:27" ht="15.6" x14ac:dyDescent="0.3">
      <c r="A103" s="161">
        <v>46000</v>
      </c>
      <c r="B103" s="99" t="s">
        <v>221</v>
      </c>
      <c r="C103" s="119">
        <v>206.25</v>
      </c>
      <c r="D103" s="163" t="s">
        <v>222</v>
      </c>
      <c r="E103" s="149"/>
      <c r="F103" s="148"/>
      <c r="G103" s="119"/>
      <c r="H103" s="146"/>
      <c r="I103" s="61"/>
      <c r="J103" s="119">
        <v>206.25</v>
      </c>
      <c r="K103" s="119"/>
      <c r="L103" s="61"/>
      <c r="M103" s="61"/>
      <c r="N103" s="61"/>
      <c r="O103" s="62"/>
      <c r="P103" s="62"/>
      <c r="Q103" s="62"/>
      <c r="R103" s="62"/>
      <c r="S103" s="53"/>
      <c r="T103" s="53"/>
      <c r="U103" s="53"/>
      <c r="V103" s="53"/>
      <c r="W103" s="53"/>
      <c r="X103" s="53"/>
      <c r="Y103" s="53"/>
      <c r="Z103" s="53"/>
    </row>
    <row r="104" spans="1:27" ht="15.6" x14ac:dyDescent="0.3">
      <c r="A104" s="161" t="s">
        <v>223</v>
      </c>
      <c r="B104" s="63" t="s">
        <v>224</v>
      </c>
      <c r="C104" s="119">
        <v>92</v>
      </c>
      <c r="D104" s="205" t="s">
        <v>42</v>
      </c>
      <c r="E104" s="149"/>
      <c r="F104" s="148"/>
      <c r="G104" s="146"/>
      <c r="H104" s="146"/>
      <c r="I104" s="61"/>
      <c r="J104" s="119"/>
      <c r="K104" s="119">
        <v>92</v>
      </c>
      <c r="L104" s="61"/>
      <c r="M104" s="61"/>
      <c r="N104" s="61"/>
      <c r="O104" s="62"/>
      <c r="P104" s="62"/>
      <c r="Q104" s="62"/>
      <c r="R104" s="62"/>
      <c r="S104" s="53"/>
      <c r="T104" s="53"/>
      <c r="U104" s="53"/>
      <c r="V104" s="53"/>
      <c r="W104" s="53"/>
      <c r="X104" s="53"/>
      <c r="Y104" s="53"/>
      <c r="Z104" s="53"/>
    </row>
    <row r="105" spans="1:27" ht="15.6" x14ac:dyDescent="0.3">
      <c r="A105" s="161" t="s">
        <v>223</v>
      </c>
      <c r="B105" s="124" t="s">
        <v>225</v>
      </c>
      <c r="C105" s="151">
        <v>238.5</v>
      </c>
      <c r="D105" s="258" t="s">
        <v>226</v>
      </c>
      <c r="E105" s="259"/>
      <c r="F105" s="260"/>
      <c r="G105" s="261"/>
      <c r="H105" s="261"/>
      <c r="I105" s="262"/>
      <c r="J105" s="151">
        <v>238.5</v>
      </c>
      <c r="K105" s="151"/>
      <c r="L105" s="262"/>
      <c r="M105" s="262"/>
      <c r="N105" s="262"/>
      <c r="O105" s="230"/>
      <c r="P105" s="230"/>
      <c r="Q105" s="230"/>
      <c r="R105" s="230"/>
      <c r="S105" s="263"/>
      <c r="T105" s="263"/>
      <c r="U105" s="263"/>
      <c r="V105" s="263"/>
      <c r="W105" s="263"/>
      <c r="X105" s="263"/>
      <c r="Y105" s="263"/>
      <c r="Z105" s="263"/>
      <c r="AA105" s="30"/>
    </row>
    <row r="106" spans="1:27" ht="15.6" x14ac:dyDescent="0.3">
      <c r="A106" s="161" t="s">
        <v>223</v>
      </c>
      <c r="B106" s="63" t="s">
        <v>227</v>
      </c>
      <c r="C106" s="119">
        <v>100</v>
      </c>
      <c r="D106" s="163" t="s">
        <v>42</v>
      </c>
      <c r="E106" s="149"/>
      <c r="F106" s="148"/>
      <c r="G106" s="119">
        <v>100</v>
      </c>
      <c r="H106" s="146"/>
      <c r="I106" s="65"/>
      <c r="J106" s="119"/>
      <c r="K106" s="119"/>
      <c r="L106" s="65"/>
      <c r="M106" s="65"/>
      <c r="N106" s="65"/>
      <c r="O106" s="69"/>
      <c r="P106" s="69"/>
      <c r="Q106" s="69"/>
      <c r="R106" s="69"/>
      <c r="S106" s="53"/>
      <c r="T106" s="53"/>
      <c r="U106" s="53"/>
      <c r="V106" s="53"/>
      <c r="W106" s="53"/>
      <c r="X106" s="53"/>
      <c r="Y106" s="53"/>
      <c r="Z106" s="53"/>
    </row>
    <row r="107" spans="1:27" ht="15.6" x14ac:dyDescent="0.3">
      <c r="A107" s="161" t="s">
        <v>228</v>
      </c>
      <c r="B107" s="63" t="s">
        <v>229</v>
      </c>
      <c r="C107" s="119">
        <v>102</v>
      </c>
      <c r="D107" s="205" t="s">
        <v>230</v>
      </c>
      <c r="E107" s="149"/>
      <c r="F107" s="148"/>
      <c r="G107" s="146"/>
      <c r="H107" s="146"/>
      <c r="I107" s="65"/>
      <c r="J107" s="119">
        <v>102</v>
      </c>
      <c r="K107" s="203"/>
      <c r="L107" s="65"/>
      <c r="M107" s="65"/>
      <c r="N107" s="65"/>
      <c r="O107" s="69"/>
      <c r="P107" s="69"/>
      <c r="Q107" s="69"/>
      <c r="R107" s="69"/>
      <c r="S107" s="53"/>
      <c r="T107" s="53"/>
      <c r="U107" s="53"/>
      <c r="V107" s="53"/>
      <c r="W107" s="53"/>
      <c r="X107" s="53"/>
      <c r="Y107" s="53"/>
      <c r="Z107" s="53"/>
    </row>
    <row r="108" spans="1:27" ht="15.6" x14ac:dyDescent="0.3">
      <c r="A108" s="161" t="s">
        <v>228</v>
      </c>
      <c r="B108" s="63" t="s">
        <v>60</v>
      </c>
      <c r="C108" s="119">
        <v>450</v>
      </c>
      <c r="D108" s="205" t="s">
        <v>42</v>
      </c>
      <c r="E108" s="149"/>
      <c r="F108" s="148"/>
      <c r="G108" s="146"/>
      <c r="H108" s="146"/>
      <c r="I108" s="65"/>
      <c r="J108" s="119">
        <v>450</v>
      </c>
      <c r="K108" s="203"/>
      <c r="L108" s="65"/>
      <c r="M108" s="65"/>
      <c r="N108" s="65"/>
      <c r="O108" s="69"/>
      <c r="P108" s="69"/>
      <c r="Q108" s="69"/>
      <c r="R108" s="69"/>
      <c r="S108" s="53"/>
      <c r="T108" s="53"/>
      <c r="U108" s="53"/>
      <c r="V108" s="53"/>
      <c r="W108" s="53"/>
      <c r="X108" s="53"/>
      <c r="Y108" s="53"/>
      <c r="Z108" s="53"/>
    </row>
    <row r="109" spans="1:27" ht="15.6" x14ac:dyDescent="0.3">
      <c r="A109" s="161" t="s">
        <v>231</v>
      </c>
      <c r="B109" s="63" t="s">
        <v>232</v>
      </c>
      <c r="C109" s="119">
        <v>266</v>
      </c>
      <c r="D109" s="205" t="s">
        <v>233</v>
      </c>
      <c r="E109" s="149"/>
      <c r="F109" s="148"/>
      <c r="G109" s="119"/>
      <c r="H109" s="146"/>
      <c r="I109" s="65"/>
      <c r="J109" s="119">
        <v>266</v>
      </c>
      <c r="K109" s="203"/>
      <c r="L109" s="65"/>
      <c r="M109" s="65"/>
      <c r="N109" s="65"/>
      <c r="O109" s="69"/>
      <c r="P109" s="69"/>
      <c r="Q109" s="69"/>
      <c r="R109" s="152"/>
      <c r="S109" s="53"/>
      <c r="T109" s="53"/>
      <c r="U109" s="53"/>
      <c r="V109" s="53"/>
      <c r="W109" s="53"/>
      <c r="X109" s="53"/>
      <c r="Y109" s="53"/>
      <c r="Z109" s="53"/>
    </row>
    <row r="110" spans="1:27" ht="15.6" x14ac:dyDescent="0.3">
      <c r="A110" s="156" t="s">
        <v>234</v>
      </c>
      <c r="B110" s="157" t="s">
        <v>62</v>
      </c>
      <c r="C110" s="119">
        <v>30</v>
      </c>
      <c r="D110" s="205" t="s">
        <v>42</v>
      </c>
      <c r="E110" s="66"/>
      <c r="F110" s="68"/>
      <c r="G110" s="65"/>
      <c r="H110" s="65"/>
      <c r="I110" s="65"/>
      <c r="J110" s="119">
        <v>30</v>
      </c>
      <c r="K110" s="203"/>
      <c r="L110" s="65"/>
      <c r="M110" s="65"/>
      <c r="N110" s="65"/>
      <c r="O110" s="69"/>
      <c r="P110" s="69"/>
      <c r="Q110" s="69"/>
      <c r="R110" s="69"/>
      <c r="S110" s="53"/>
      <c r="T110" s="53"/>
      <c r="U110" s="53"/>
      <c r="V110" s="53"/>
      <c r="W110" s="53"/>
      <c r="X110" s="53"/>
      <c r="Y110" s="53"/>
      <c r="Z110" s="53"/>
    </row>
    <row r="111" spans="1:27" ht="15.6" x14ac:dyDescent="0.3">
      <c r="A111" s="161">
        <v>45698</v>
      </c>
      <c r="B111" s="58" t="s">
        <v>235</v>
      </c>
      <c r="C111" s="145">
        <v>468</v>
      </c>
      <c r="D111" s="162" t="s">
        <v>236</v>
      </c>
      <c r="E111" s="147"/>
      <c r="F111" s="146"/>
      <c r="G111" s="146"/>
      <c r="H111" s="146"/>
      <c r="I111" s="59"/>
      <c r="J111" s="145">
        <v>468</v>
      </c>
      <c r="K111" s="265"/>
      <c r="L111" s="265"/>
      <c r="M111" s="266"/>
      <c r="N111" s="265"/>
      <c r="O111" s="266"/>
      <c r="P111" s="265"/>
      <c r="Q111" s="265"/>
      <c r="R111" s="265"/>
      <c r="S111" s="53"/>
      <c r="T111" s="53"/>
      <c r="U111" s="53"/>
      <c r="V111" s="53"/>
      <c r="W111" s="53"/>
      <c r="X111" s="53"/>
      <c r="Y111" s="53"/>
      <c r="Z111" s="53"/>
    </row>
    <row r="112" spans="1:27" ht="15.6" x14ac:dyDescent="0.3">
      <c r="A112" s="161">
        <v>45698</v>
      </c>
      <c r="B112" s="58" t="s">
        <v>237</v>
      </c>
      <c r="C112" s="145">
        <v>49.5</v>
      </c>
      <c r="D112" s="162" t="s">
        <v>238</v>
      </c>
      <c r="E112" s="147"/>
      <c r="F112" s="146"/>
      <c r="G112" s="146"/>
      <c r="H112" s="146"/>
      <c r="I112" s="59"/>
      <c r="J112" s="267">
        <v>49.5</v>
      </c>
      <c r="K112" s="119"/>
      <c r="L112" s="61"/>
      <c r="M112" s="61"/>
      <c r="N112" s="61"/>
      <c r="O112" s="62"/>
      <c r="P112" s="62"/>
      <c r="Q112" s="62"/>
      <c r="R112" s="62"/>
      <c r="S112" s="53"/>
      <c r="T112" s="53"/>
      <c r="U112" s="53"/>
      <c r="V112" s="53"/>
      <c r="W112" s="53"/>
      <c r="X112" s="53"/>
      <c r="Y112" s="53"/>
      <c r="Z112" s="53"/>
    </row>
    <row r="113" spans="1:27" ht="15.6" x14ac:dyDescent="0.3">
      <c r="A113" s="161">
        <v>45726</v>
      </c>
      <c r="B113" s="63" t="s">
        <v>239</v>
      </c>
      <c r="C113" s="119">
        <v>240</v>
      </c>
      <c r="D113" s="205" t="s">
        <v>240</v>
      </c>
      <c r="E113" s="147"/>
      <c r="F113" s="146"/>
      <c r="G113" s="146"/>
      <c r="H113" s="146"/>
      <c r="I113" s="61"/>
      <c r="J113" s="268">
        <v>240</v>
      </c>
      <c r="K113" s="119"/>
      <c r="L113" s="61"/>
      <c r="M113" s="61"/>
      <c r="N113" s="61"/>
      <c r="O113" s="62"/>
      <c r="P113" s="62"/>
      <c r="Q113" s="62"/>
      <c r="R113" s="62"/>
      <c r="S113" s="53"/>
      <c r="T113" s="53"/>
      <c r="U113" s="53"/>
      <c r="V113" s="53"/>
      <c r="W113" s="53"/>
      <c r="X113" s="53"/>
      <c r="Y113" s="53"/>
      <c r="Z113" s="53"/>
    </row>
    <row r="114" spans="1:27" ht="15.6" x14ac:dyDescent="0.3">
      <c r="A114" s="161">
        <v>45818</v>
      </c>
      <c r="B114" s="63" t="s">
        <v>241</v>
      </c>
      <c r="C114" s="119">
        <v>21</v>
      </c>
      <c r="D114" s="204" t="s">
        <v>242</v>
      </c>
      <c r="E114" s="147"/>
      <c r="F114" s="146"/>
      <c r="G114" s="146"/>
      <c r="H114" s="146"/>
      <c r="I114" s="61"/>
      <c r="J114" s="119">
        <v>21</v>
      </c>
      <c r="K114" s="145"/>
      <c r="L114" s="59"/>
      <c r="M114" s="59"/>
      <c r="N114" s="59"/>
      <c r="O114" s="60"/>
      <c r="P114" s="60"/>
      <c r="Q114" s="60"/>
      <c r="R114" s="60"/>
      <c r="S114" s="53"/>
      <c r="T114" s="53"/>
      <c r="U114" s="53"/>
      <c r="V114" s="53"/>
      <c r="W114" s="53"/>
      <c r="X114" s="53"/>
      <c r="Y114" s="53"/>
      <c r="Z114" s="53"/>
    </row>
    <row r="115" spans="1:27" ht="15.6" x14ac:dyDescent="0.3">
      <c r="A115" s="161">
        <v>45848</v>
      </c>
      <c r="B115" s="63" t="s">
        <v>243</v>
      </c>
      <c r="C115" s="119">
        <v>393.5</v>
      </c>
      <c r="D115" s="163" t="s">
        <v>244</v>
      </c>
      <c r="E115" s="150"/>
      <c r="F115" s="146"/>
      <c r="G115" s="146"/>
      <c r="H115" s="146"/>
      <c r="I115" s="61"/>
      <c r="J115" s="119">
        <v>393.5</v>
      </c>
      <c r="K115" s="119"/>
      <c r="L115" s="61"/>
      <c r="M115" s="61"/>
      <c r="N115" s="61"/>
      <c r="O115" s="62"/>
      <c r="P115" s="62"/>
      <c r="Q115" s="62"/>
      <c r="R115" s="62"/>
      <c r="S115" s="53"/>
      <c r="T115" s="53"/>
      <c r="U115" s="53"/>
      <c r="V115" s="53"/>
      <c r="W115" s="53"/>
      <c r="X115" s="53"/>
      <c r="Y115" s="53"/>
      <c r="Z115" s="53"/>
    </row>
    <row r="116" spans="1:27" ht="15.6" x14ac:dyDescent="0.3">
      <c r="A116" s="161">
        <v>45848</v>
      </c>
      <c r="B116" s="63" t="s">
        <v>245</v>
      </c>
      <c r="C116" s="119">
        <v>216</v>
      </c>
      <c r="D116" s="204" t="s">
        <v>246</v>
      </c>
      <c r="E116" s="150"/>
      <c r="F116" s="148"/>
      <c r="G116" s="146"/>
      <c r="H116" s="146"/>
      <c r="I116" s="61"/>
      <c r="J116" s="119">
        <v>216</v>
      </c>
      <c r="K116" s="119"/>
      <c r="L116" s="61"/>
      <c r="M116" s="61"/>
      <c r="N116" s="61"/>
      <c r="O116" s="62"/>
      <c r="P116" s="62"/>
      <c r="Q116" s="62"/>
      <c r="R116" s="62"/>
      <c r="S116" s="53"/>
      <c r="T116" s="53"/>
      <c r="U116" s="53"/>
      <c r="V116" s="53"/>
      <c r="W116" s="53"/>
      <c r="X116" s="53"/>
      <c r="Y116" s="53"/>
      <c r="Z116" s="53"/>
    </row>
    <row r="117" spans="1:27" ht="15.6" x14ac:dyDescent="0.3">
      <c r="A117" s="161">
        <v>45879</v>
      </c>
      <c r="B117" s="63" t="s">
        <v>247</v>
      </c>
      <c r="C117" s="268">
        <v>132</v>
      </c>
      <c r="D117" s="136" t="s">
        <v>248</v>
      </c>
      <c r="E117" s="149"/>
      <c r="F117" s="148"/>
      <c r="G117" s="146"/>
      <c r="H117" s="146"/>
      <c r="I117" s="61"/>
      <c r="J117" s="119">
        <v>132</v>
      </c>
      <c r="K117" s="119"/>
      <c r="L117" s="61"/>
      <c r="M117" s="61"/>
      <c r="N117" s="61"/>
      <c r="O117" s="62"/>
      <c r="P117" s="62"/>
      <c r="Q117" s="62"/>
      <c r="R117" s="62"/>
      <c r="S117" s="53"/>
      <c r="T117" s="53"/>
      <c r="U117" s="53"/>
      <c r="V117" s="53"/>
      <c r="W117" s="53"/>
      <c r="X117" s="53"/>
      <c r="Y117" s="53"/>
      <c r="Z117" s="53"/>
    </row>
    <row r="118" spans="1:27" ht="15.6" x14ac:dyDescent="0.3">
      <c r="A118" s="161">
        <v>45940</v>
      </c>
      <c r="B118" s="63" t="s">
        <v>249</v>
      </c>
      <c r="C118" s="119">
        <v>250</v>
      </c>
      <c r="D118" s="269" t="s">
        <v>42</v>
      </c>
      <c r="E118" s="149"/>
      <c r="F118" s="148"/>
      <c r="G118" s="119">
        <v>250</v>
      </c>
      <c r="H118" s="146"/>
      <c r="I118" s="61"/>
      <c r="J118" s="119"/>
      <c r="K118" s="119"/>
      <c r="L118" s="61"/>
      <c r="M118" s="61"/>
      <c r="N118" s="61"/>
      <c r="O118" s="62"/>
      <c r="P118" s="62"/>
      <c r="Q118" s="62"/>
      <c r="R118" s="62"/>
      <c r="S118" s="53"/>
      <c r="T118" s="53"/>
      <c r="U118" s="53"/>
      <c r="V118" s="53"/>
      <c r="W118" s="53"/>
      <c r="X118" s="53"/>
      <c r="Y118" s="53"/>
      <c r="Z118" s="53"/>
    </row>
    <row r="119" spans="1:27" ht="15.6" x14ac:dyDescent="0.3">
      <c r="A119" s="161" t="s">
        <v>250</v>
      </c>
      <c r="B119" s="63" t="s">
        <v>58</v>
      </c>
      <c r="C119" s="119">
        <v>92</v>
      </c>
      <c r="D119" s="269" t="s">
        <v>42</v>
      </c>
      <c r="E119" s="149"/>
      <c r="F119" s="148"/>
      <c r="G119" s="146"/>
      <c r="H119" s="146"/>
      <c r="I119" s="61"/>
      <c r="J119" s="119"/>
      <c r="K119" s="119">
        <v>92</v>
      </c>
      <c r="L119" s="61"/>
      <c r="M119" s="61"/>
      <c r="N119" s="61"/>
      <c r="O119" s="62"/>
      <c r="P119" s="62"/>
      <c r="Q119" s="62"/>
      <c r="R119" s="62"/>
      <c r="S119" s="53"/>
      <c r="T119" s="53"/>
      <c r="U119" s="53"/>
      <c r="V119" s="53"/>
      <c r="W119" s="53"/>
      <c r="X119" s="53"/>
      <c r="Y119" s="53"/>
      <c r="Z119" s="53"/>
    </row>
    <row r="120" spans="1:27" ht="15.6" x14ac:dyDescent="0.3">
      <c r="A120" s="161" t="s">
        <v>251</v>
      </c>
      <c r="B120" s="63" t="s">
        <v>60</v>
      </c>
      <c r="C120" s="119">
        <v>450</v>
      </c>
      <c r="D120" s="269" t="s">
        <v>42</v>
      </c>
      <c r="E120" s="149"/>
      <c r="F120" s="148"/>
      <c r="G120" s="146"/>
      <c r="H120" s="146"/>
      <c r="I120" s="61"/>
      <c r="J120" s="119">
        <v>450</v>
      </c>
      <c r="K120" s="119"/>
      <c r="L120" s="61"/>
      <c r="M120" s="61"/>
      <c r="N120" s="61"/>
      <c r="O120" s="62"/>
      <c r="P120" s="62"/>
      <c r="Q120" s="62"/>
      <c r="R120" s="62"/>
      <c r="S120" s="53"/>
      <c r="T120" s="53"/>
      <c r="U120" s="53"/>
      <c r="V120" s="53"/>
      <c r="W120" s="53"/>
      <c r="X120" s="53"/>
      <c r="Y120" s="53"/>
      <c r="Z120" s="53"/>
    </row>
    <row r="121" spans="1:27" ht="15.6" x14ac:dyDescent="0.3">
      <c r="A121" s="161" t="s">
        <v>252</v>
      </c>
      <c r="B121" s="246" t="s">
        <v>253</v>
      </c>
      <c r="C121" s="119">
        <v>10</v>
      </c>
      <c r="D121" s="163" t="s">
        <v>254</v>
      </c>
      <c r="E121" s="149"/>
      <c r="F121" s="148"/>
      <c r="G121" s="146"/>
      <c r="H121" s="146"/>
      <c r="I121" s="139"/>
      <c r="J121" s="119">
        <v>10</v>
      </c>
      <c r="K121" s="119"/>
      <c r="L121" s="139"/>
      <c r="M121" s="139"/>
      <c r="N121" s="139"/>
      <c r="O121" s="138"/>
      <c r="P121" s="138"/>
      <c r="Q121" s="138"/>
      <c r="R121" s="138"/>
      <c r="S121" s="140"/>
      <c r="T121" s="140"/>
      <c r="U121" s="140"/>
      <c r="V121" s="140"/>
      <c r="W121" s="140"/>
      <c r="X121" s="140"/>
      <c r="Y121" s="140"/>
      <c r="Z121" s="140"/>
      <c r="AA121" s="17"/>
    </row>
    <row r="122" spans="1:27" ht="15.6" x14ac:dyDescent="0.3">
      <c r="A122" s="161" t="s">
        <v>255</v>
      </c>
      <c r="B122" s="99" t="s">
        <v>256</v>
      </c>
      <c r="C122" s="119">
        <v>30</v>
      </c>
      <c r="D122" s="269" t="s">
        <v>42</v>
      </c>
      <c r="E122" s="149"/>
      <c r="F122" s="148"/>
      <c r="G122" s="119"/>
      <c r="H122" s="146"/>
      <c r="I122" s="61"/>
      <c r="J122" s="119">
        <v>30</v>
      </c>
      <c r="K122" s="119"/>
      <c r="L122" s="61"/>
      <c r="M122" s="61"/>
      <c r="N122" s="61"/>
      <c r="O122" s="62"/>
      <c r="P122" s="62"/>
      <c r="Q122" s="62"/>
      <c r="R122" s="62"/>
      <c r="S122" s="53"/>
      <c r="T122" s="53"/>
      <c r="U122" s="53"/>
      <c r="V122" s="53"/>
      <c r="W122" s="53"/>
      <c r="X122" s="53"/>
      <c r="Y122" s="53"/>
      <c r="Z122" s="53"/>
    </row>
    <row r="123" spans="1:27" ht="15.6" x14ac:dyDescent="0.3">
      <c r="A123" s="161" t="s">
        <v>257</v>
      </c>
      <c r="B123" s="63" t="s">
        <v>258</v>
      </c>
      <c r="C123" s="119">
        <v>195</v>
      </c>
      <c r="D123" s="205" t="s">
        <v>259</v>
      </c>
      <c r="E123" s="149"/>
      <c r="F123" s="148"/>
      <c r="G123" s="146"/>
      <c r="H123" s="146"/>
      <c r="I123" s="61"/>
      <c r="J123" s="119">
        <v>195</v>
      </c>
      <c r="K123" s="119"/>
      <c r="L123" s="61"/>
      <c r="M123" s="61"/>
      <c r="N123" s="61"/>
      <c r="O123" s="62"/>
      <c r="P123" s="62"/>
      <c r="Q123" s="62"/>
      <c r="R123" s="62"/>
      <c r="S123" s="53"/>
      <c r="T123" s="53"/>
      <c r="U123" s="53"/>
      <c r="V123" s="53"/>
      <c r="W123" s="53"/>
      <c r="X123" s="53"/>
      <c r="Y123" s="53"/>
      <c r="Z123" s="53"/>
    </row>
    <row r="124" spans="1:27" ht="15.6" x14ac:dyDescent="0.3">
      <c r="A124" s="106">
        <v>45727</v>
      </c>
      <c r="B124" s="58" t="s">
        <v>260</v>
      </c>
      <c r="C124" s="267">
        <v>110</v>
      </c>
      <c r="D124" s="136" t="s">
        <v>261</v>
      </c>
      <c r="E124" s="319"/>
      <c r="F124" s="146"/>
      <c r="G124" s="146"/>
      <c r="H124" s="146"/>
      <c r="I124" s="59"/>
      <c r="J124" s="267">
        <v>110</v>
      </c>
      <c r="K124" s="265"/>
      <c r="L124" s="265"/>
      <c r="M124" s="266"/>
      <c r="N124" s="265"/>
      <c r="O124" s="266"/>
      <c r="P124" s="265"/>
      <c r="Q124" s="265"/>
      <c r="R124" s="265"/>
      <c r="S124" s="53"/>
      <c r="T124" s="53"/>
      <c r="U124" s="53"/>
      <c r="V124" s="53"/>
      <c r="W124" s="53"/>
      <c r="X124" s="53"/>
      <c r="Y124" s="53"/>
      <c r="Z124" s="53"/>
    </row>
    <row r="125" spans="1:27" ht="15.6" x14ac:dyDescent="0.3">
      <c r="A125" s="106">
        <v>45727</v>
      </c>
      <c r="B125" s="58" t="s">
        <v>262</v>
      </c>
      <c r="C125" s="145">
        <v>132</v>
      </c>
      <c r="D125" s="335" t="s">
        <v>263</v>
      </c>
      <c r="E125" s="147"/>
      <c r="F125" s="146"/>
      <c r="G125" s="146"/>
      <c r="H125" s="146"/>
      <c r="I125" s="59"/>
      <c r="J125" s="145">
        <v>132</v>
      </c>
      <c r="K125" s="119"/>
      <c r="L125" s="61"/>
      <c r="M125" s="61"/>
      <c r="N125" s="61"/>
      <c r="O125" s="62"/>
      <c r="P125" s="62"/>
      <c r="Q125" s="62"/>
      <c r="R125" s="62"/>
      <c r="S125" s="53"/>
      <c r="T125" s="53"/>
      <c r="U125" s="53"/>
      <c r="V125" s="53"/>
      <c r="W125" s="53"/>
      <c r="X125" s="53"/>
      <c r="Y125" s="53"/>
      <c r="Z125" s="53"/>
    </row>
    <row r="126" spans="1:27" ht="15.6" x14ac:dyDescent="0.3">
      <c r="A126" s="106">
        <v>45727</v>
      </c>
      <c r="B126" s="63" t="s">
        <v>264</v>
      </c>
      <c r="C126" s="268">
        <v>228</v>
      </c>
      <c r="D126" s="334" t="s">
        <v>265</v>
      </c>
      <c r="E126" s="149"/>
      <c r="F126" s="146"/>
      <c r="G126" s="146"/>
      <c r="H126" s="146"/>
      <c r="I126" s="61"/>
      <c r="J126" s="119">
        <v>228</v>
      </c>
      <c r="K126" s="119"/>
      <c r="L126" s="61"/>
      <c r="M126" s="61"/>
      <c r="N126" s="61"/>
      <c r="O126" s="62"/>
      <c r="P126" s="62"/>
      <c r="Q126" s="62"/>
      <c r="R126" s="62"/>
      <c r="S126" s="53"/>
      <c r="T126" s="53"/>
      <c r="U126" s="53"/>
      <c r="V126" s="53"/>
      <c r="W126" s="53"/>
      <c r="X126" s="53"/>
      <c r="Y126" s="53"/>
      <c r="Z126" s="53"/>
    </row>
    <row r="127" spans="1:27" ht="15.6" x14ac:dyDescent="0.3">
      <c r="A127" s="106">
        <v>45758</v>
      </c>
      <c r="B127" s="53" t="s">
        <v>266</v>
      </c>
      <c r="C127" s="268">
        <v>82.5</v>
      </c>
      <c r="D127" s="136" t="s">
        <v>267</v>
      </c>
      <c r="E127" s="149"/>
      <c r="F127" s="146"/>
      <c r="G127" s="146"/>
      <c r="H127" s="146"/>
      <c r="I127" s="61"/>
      <c r="J127" s="119">
        <v>82.5</v>
      </c>
      <c r="K127" s="145"/>
      <c r="L127" s="59"/>
      <c r="M127" s="59"/>
      <c r="N127" s="59"/>
      <c r="O127" s="60"/>
      <c r="P127" s="60"/>
      <c r="Q127" s="60"/>
      <c r="R127" s="60"/>
      <c r="S127" s="53"/>
      <c r="T127" s="53"/>
      <c r="U127" s="53"/>
      <c r="V127" s="53"/>
      <c r="W127" s="53"/>
      <c r="X127" s="53"/>
      <c r="Y127" s="53"/>
      <c r="Z127" s="53"/>
    </row>
    <row r="128" spans="1:27" ht="15.6" x14ac:dyDescent="0.3">
      <c r="A128" s="106">
        <v>45758</v>
      </c>
      <c r="B128" s="63" t="s">
        <v>268</v>
      </c>
      <c r="C128" s="268">
        <v>66</v>
      </c>
      <c r="D128" s="136" t="s">
        <v>269</v>
      </c>
      <c r="E128" s="150"/>
      <c r="F128" s="146"/>
      <c r="G128" s="146"/>
      <c r="H128" s="146"/>
      <c r="I128" s="61"/>
      <c r="J128" s="119">
        <v>66</v>
      </c>
      <c r="K128" s="119"/>
      <c r="L128" s="61"/>
      <c r="M128" s="61"/>
      <c r="N128" s="61"/>
      <c r="O128" s="62"/>
      <c r="P128" s="62"/>
      <c r="Q128" s="62"/>
      <c r="R128" s="62"/>
      <c r="S128" s="53"/>
      <c r="T128" s="53"/>
      <c r="U128" s="53"/>
      <c r="V128" s="53"/>
      <c r="W128" s="53"/>
      <c r="X128" s="53"/>
      <c r="Y128" s="53"/>
      <c r="Z128" s="53"/>
    </row>
    <row r="129" spans="1:27" ht="15.6" x14ac:dyDescent="0.3">
      <c r="A129" s="106">
        <v>45758</v>
      </c>
      <c r="B129" s="63" t="s">
        <v>270</v>
      </c>
      <c r="C129" s="268">
        <v>198</v>
      </c>
      <c r="D129" s="136" t="s">
        <v>271</v>
      </c>
      <c r="E129" s="150"/>
      <c r="F129" s="148"/>
      <c r="G129" s="146"/>
      <c r="H129" s="146"/>
      <c r="I129" s="61"/>
      <c r="J129" s="119">
        <v>198</v>
      </c>
      <c r="K129" s="119"/>
      <c r="L129" s="61"/>
      <c r="M129" s="61"/>
      <c r="N129" s="61"/>
      <c r="O129" s="62"/>
      <c r="P129" s="62"/>
      <c r="Q129" s="62"/>
      <c r="R129" s="62"/>
      <c r="S129" s="53"/>
      <c r="T129" s="53"/>
      <c r="U129" s="53"/>
      <c r="V129" s="53"/>
      <c r="W129" s="53"/>
      <c r="X129" s="53"/>
      <c r="Y129" s="53"/>
      <c r="Z129" s="53"/>
    </row>
    <row r="130" spans="1:27" ht="15.6" x14ac:dyDescent="0.3">
      <c r="A130" s="106">
        <v>45758</v>
      </c>
      <c r="B130" s="63" t="s">
        <v>272</v>
      </c>
      <c r="C130" s="268">
        <v>313.5</v>
      </c>
      <c r="D130" s="136" t="s">
        <v>273</v>
      </c>
      <c r="E130" s="149"/>
      <c r="F130" s="148"/>
      <c r="G130" s="146"/>
      <c r="H130" s="146"/>
      <c r="I130" s="61"/>
      <c r="J130" s="119">
        <v>313.5</v>
      </c>
      <c r="K130" s="119"/>
      <c r="L130" s="61"/>
      <c r="M130" s="61"/>
      <c r="N130" s="61"/>
      <c r="O130" s="62"/>
      <c r="P130" s="62"/>
      <c r="Q130" s="62"/>
      <c r="R130" s="62"/>
      <c r="S130" s="53"/>
      <c r="T130" s="53"/>
      <c r="U130" s="53"/>
      <c r="V130" s="53"/>
      <c r="W130" s="53"/>
      <c r="X130" s="53"/>
      <c r="Y130" s="53"/>
      <c r="Z130" s="53"/>
    </row>
    <row r="131" spans="1:27" ht="15.6" x14ac:dyDescent="0.3">
      <c r="A131" s="106">
        <v>45941</v>
      </c>
      <c r="B131" s="99" t="s">
        <v>274</v>
      </c>
      <c r="C131" s="268">
        <v>117</v>
      </c>
      <c r="D131" s="334" t="s">
        <v>275</v>
      </c>
      <c r="E131" s="149"/>
      <c r="F131" s="148"/>
      <c r="G131" s="146"/>
      <c r="H131" s="146"/>
      <c r="I131" s="61"/>
      <c r="J131" s="119">
        <v>117</v>
      </c>
      <c r="K131" s="119"/>
      <c r="L131" s="61"/>
      <c r="M131" s="61"/>
      <c r="N131" s="61"/>
      <c r="O131" s="62"/>
      <c r="P131" s="62"/>
      <c r="Q131" s="62"/>
      <c r="R131" s="62"/>
      <c r="S131" s="53"/>
      <c r="T131" s="53"/>
      <c r="U131" s="53"/>
      <c r="V131" s="53"/>
      <c r="W131" s="53"/>
      <c r="X131" s="53"/>
      <c r="Y131" s="53"/>
      <c r="Z131" s="53"/>
    </row>
    <row r="132" spans="1:27" ht="15.6" x14ac:dyDescent="0.3">
      <c r="A132" s="106">
        <v>46002</v>
      </c>
      <c r="B132" s="63" t="s">
        <v>276</v>
      </c>
      <c r="C132" s="268">
        <v>279</v>
      </c>
      <c r="D132" s="136" t="s">
        <v>277</v>
      </c>
      <c r="E132" s="149"/>
      <c r="F132" s="148"/>
      <c r="G132" s="146"/>
      <c r="H132" s="146"/>
      <c r="I132" s="61"/>
      <c r="J132" s="119">
        <v>279</v>
      </c>
      <c r="K132" s="119"/>
      <c r="L132" s="61"/>
      <c r="M132" s="61"/>
      <c r="N132" s="61"/>
      <c r="O132" s="62"/>
      <c r="P132" s="62"/>
      <c r="Q132" s="62"/>
      <c r="R132" s="62"/>
      <c r="S132" s="53"/>
      <c r="T132" s="53"/>
      <c r="U132" s="53"/>
      <c r="V132" s="53"/>
      <c r="W132" s="53"/>
      <c r="X132" s="53"/>
      <c r="Y132" s="53"/>
      <c r="Z132" s="53"/>
    </row>
    <row r="133" spans="1:27" ht="15.6" x14ac:dyDescent="0.3">
      <c r="A133" s="106" t="s">
        <v>278</v>
      </c>
      <c r="B133" s="99" t="s">
        <v>279</v>
      </c>
      <c r="C133" s="268">
        <v>255</v>
      </c>
      <c r="D133" s="136" t="s">
        <v>280</v>
      </c>
      <c r="E133" s="149"/>
      <c r="F133" s="148"/>
      <c r="G133" s="146"/>
      <c r="H133" s="146"/>
      <c r="I133" s="61"/>
      <c r="J133" s="119">
        <v>255</v>
      </c>
      <c r="K133" s="119"/>
      <c r="L133" s="61"/>
      <c r="M133" s="61"/>
      <c r="N133" s="61"/>
      <c r="O133" s="62"/>
      <c r="P133" s="62"/>
      <c r="Q133" s="62"/>
      <c r="R133" s="62"/>
      <c r="S133" s="53"/>
      <c r="T133" s="53"/>
      <c r="U133" s="53"/>
      <c r="V133" s="53"/>
      <c r="W133" s="53"/>
      <c r="X133" s="53"/>
      <c r="Y133" s="53"/>
      <c r="Z133" s="53"/>
    </row>
    <row r="134" spans="1:27" ht="15.6" x14ac:dyDescent="0.3">
      <c r="A134" s="106" t="s">
        <v>278</v>
      </c>
      <c r="B134" s="246" t="s">
        <v>58</v>
      </c>
      <c r="C134" s="268">
        <v>92</v>
      </c>
      <c r="D134" s="269" t="s">
        <v>42</v>
      </c>
      <c r="E134" s="149"/>
      <c r="F134" s="148"/>
      <c r="G134" s="146"/>
      <c r="H134" s="146"/>
      <c r="I134" s="139"/>
      <c r="J134" s="119"/>
      <c r="K134" s="119">
        <v>92</v>
      </c>
      <c r="L134" s="139"/>
      <c r="M134" s="139"/>
      <c r="N134" s="139"/>
      <c r="O134" s="138"/>
      <c r="P134" s="138"/>
      <c r="Q134" s="138"/>
      <c r="R134" s="138"/>
      <c r="S134" s="140"/>
      <c r="T134" s="140"/>
      <c r="U134" s="140"/>
      <c r="V134" s="140"/>
      <c r="W134" s="140"/>
      <c r="X134" s="140"/>
      <c r="Y134" s="140"/>
      <c r="Z134" s="140"/>
      <c r="AA134" s="17"/>
    </row>
    <row r="135" spans="1:27" ht="15.6" x14ac:dyDescent="0.3">
      <c r="A135" s="106" t="s">
        <v>278</v>
      </c>
      <c r="B135" s="99" t="s">
        <v>281</v>
      </c>
      <c r="C135" s="268">
        <v>277</v>
      </c>
      <c r="D135" s="136" t="s">
        <v>282</v>
      </c>
      <c r="E135" s="149"/>
      <c r="F135" s="148"/>
      <c r="G135" s="119"/>
      <c r="H135" s="146"/>
      <c r="I135" s="61"/>
      <c r="J135" s="119">
        <v>277</v>
      </c>
      <c r="K135" s="119"/>
      <c r="L135" s="61"/>
      <c r="M135" s="61"/>
      <c r="N135" s="61"/>
      <c r="O135" s="62"/>
      <c r="P135" s="62"/>
      <c r="Q135" s="62"/>
      <c r="R135" s="62"/>
      <c r="S135" s="53"/>
      <c r="T135" s="53"/>
      <c r="U135" s="53"/>
      <c r="V135" s="53"/>
      <c r="W135" s="53"/>
      <c r="X135" s="53"/>
      <c r="Y135" s="53"/>
      <c r="Z135" s="53"/>
    </row>
    <row r="136" spans="1:27" ht="15.6" x14ac:dyDescent="0.3">
      <c r="A136" s="106" t="s">
        <v>278</v>
      </c>
      <c r="B136" s="63" t="s">
        <v>60</v>
      </c>
      <c r="C136" s="119">
        <v>450</v>
      </c>
      <c r="D136" s="269" t="s">
        <v>42</v>
      </c>
      <c r="E136" s="149"/>
      <c r="F136" s="148"/>
      <c r="G136" s="146"/>
      <c r="H136" s="146"/>
      <c r="I136" s="61"/>
      <c r="J136" s="119">
        <v>450</v>
      </c>
      <c r="K136" s="119"/>
      <c r="L136" s="61"/>
      <c r="M136" s="61"/>
      <c r="N136" s="61"/>
      <c r="O136" s="62"/>
      <c r="P136" s="62"/>
      <c r="Q136" s="62"/>
      <c r="R136" s="62"/>
      <c r="S136" s="53"/>
      <c r="T136" s="53"/>
      <c r="U136" s="53"/>
      <c r="V136" s="53"/>
      <c r="W136" s="53"/>
      <c r="X136" s="53"/>
      <c r="Y136" s="53"/>
      <c r="Z136" s="53"/>
    </row>
    <row r="137" spans="1:27" ht="46.8" x14ac:dyDescent="0.3">
      <c r="A137" s="106" t="s">
        <v>283</v>
      </c>
      <c r="B137" s="124" t="s">
        <v>284</v>
      </c>
      <c r="C137" s="151">
        <v>187</v>
      </c>
      <c r="D137" s="258" t="s">
        <v>285</v>
      </c>
      <c r="E137" s="259"/>
      <c r="F137" s="260"/>
      <c r="G137" s="261"/>
      <c r="H137" s="261"/>
      <c r="I137" s="262"/>
      <c r="J137" s="151">
        <v>187</v>
      </c>
      <c r="K137" s="151"/>
      <c r="L137" s="262"/>
      <c r="M137" s="262"/>
      <c r="N137" s="262"/>
      <c r="O137" s="230"/>
      <c r="P137" s="230"/>
      <c r="Q137" s="230"/>
      <c r="R137" s="230"/>
      <c r="S137" s="263"/>
      <c r="T137" s="263"/>
      <c r="U137" s="263"/>
      <c r="V137" s="263"/>
      <c r="W137" s="263"/>
      <c r="X137" s="263"/>
      <c r="Y137" s="263"/>
      <c r="Z137" s="263"/>
      <c r="AA137" s="30"/>
    </row>
    <row r="138" spans="1:27" ht="171.6" x14ac:dyDescent="0.3">
      <c r="A138" s="106" t="s">
        <v>286</v>
      </c>
      <c r="B138" s="63" t="s">
        <v>287</v>
      </c>
      <c r="C138" s="119">
        <v>1056</v>
      </c>
      <c r="D138" s="258" t="s">
        <v>288</v>
      </c>
      <c r="E138" s="149"/>
      <c r="F138" s="148"/>
      <c r="G138" s="119"/>
      <c r="H138" s="146"/>
      <c r="I138" s="65"/>
      <c r="J138" s="119">
        <v>1056</v>
      </c>
      <c r="K138" s="119"/>
      <c r="L138" s="65"/>
      <c r="M138" s="65"/>
      <c r="N138" s="65"/>
      <c r="O138" s="69"/>
      <c r="P138" s="69"/>
      <c r="Q138" s="69"/>
      <c r="R138" s="230" t="s">
        <v>289</v>
      </c>
      <c r="S138" s="53"/>
      <c r="T138" s="53"/>
      <c r="U138" s="53"/>
      <c r="V138" s="53"/>
      <c r="W138" s="53"/>
      <c r="X138" s="53"/>
      <c r="Y138" s="53"/>
      <c r="Z138" s="53"/>
    </row>
    <row r="139" spans="1:27" ht="15.6" x14ac:dyDescent="0.3">
      <c r="A139" s="106" t="s">
        <v>290</v>
      </c>
      <c r="B139" s="63" t="s">
        <v>62</v>
      </c>
      <c r="C139" s="119">
        <v>30</v>
      </c>
      <c r="D139" s="269" t="s">
        <v>42</v>
      </c>
      <c r="E139" s="149"/>
      <c r="F139" s="148"/>
      <c r="G139" s="146"/>
      <c r="H139" s="146"/>
      <c r="I139" s="65"/>
      <c r="J139" s="119">
        <v>30</v>
      </c>
      <c r="K139" s="203"/>
      <c r="L139" s="65"/>
      <c r="M139" s="65"/>
      <c r="N139" s="65"/>
      <c r="O139" s="69"/>
      <c r="P139" s="69"/>
      <c r="Q139" s="69"/>
      <c r="R139" s="69"/>
      <c r="S139" s="53"/>
      <c r="T139" s="53"/>
      <c r="U139" s="53"/>
      <c r="V139" s="53"/>
      <c r="W139" s="53"/>
      <c r="X139" s="53"/>
      <c r="Y139" s="53"/>
      <c r="Z139" s="53"/>
    </row>
    <row r="140" spans="1:27" ht="15.6" x14ac:dyDescent="0.3">
      <c r="A140" s="106" t="s">
        <v>290</v>
      </c>
      <c r="B140" s="63" t="s">
        <v>291</v>
      </c>
      <c r="C140" s="119">
        <v>220</v>
      </c>
      <c r="D140" s="336" t="s">
        <v>292</v>
      </c>
      <c r="E140" s="149"/>
      <c r="F140" s="148"/>
      <c r="G140" s="146"/>
      <c r="H140" s="146"/>
      <c r="I140" s="65"/>
      <c r="J140" s="119">
        <v>220</v>
      </c>
      <c r="K140" s="203"/>
      <c r="L140" s="65"/>
      <c r="M140" s="65"/>
      <c r="N140" s="65"/>
      <c r="O140" s="69"/>
      <c r="P140" s="69"/>
      <c r="Q140" s="69"/>
      <c r="R140" s="337" t="s">
        <v>293</v>
      </c>
      <c r="S140" s="53"/>
      <c r="T140" s="53"/>
      <c r="U140" s="53"/>
      <c r="V140" s="53"/>
      <c r="W140" s="53"/>
      <c r="X140" s="53"/>
      <c r="Y140" s="53"/>
      <c r="Z140" s="53"/>
    </row>
    <row r="141" spans="1:27" ht="15.6" x14ac:dyDescent="0.3">
      <c r="A141" s="229" t="s">
        <v>290</v>
      </c>
      <c r="B141" s="130" t="s">
        <v>294</v>
      </c>
      <c r="C141" s="203">
        <v>264</v>
      </c>
      <c r="D141" s="342" t="s">
        <v>295</v>
      </c>
      <c r="E141" s="150"/>
      <c r="F141" s="271"/>
      <c r="G141" s="203"/>
      <c r="H141" s="272"/>
      <c r="I141" s="65"/>
      <c r="J141" s="203">
        <v>264</v>
      </c>
      <c r="K141" s="203"/>
      <c r="L141" s="65"/>
      <c r="M141" s="65"/>
      <c r="N141" s="65"/>
      <c r="O141" s="69"/>
      <c r="P141" s="69"/>
      <c r="Q141" s="69"/>
      <c r="R141" s="152"/>
      <c r="S141" s="53"/>
      <c r="T141" s="53"/>
      <c r="U141" s="53"/>
      <c r="V141" s="53"/>
      <c r="W141" s="53"/>
      <c r="X141" s="53"/>
      <c r="Y141" s="53"/>
      <c r="Z141" s="53"/>
    </row>
    <row r="142" spans="1:27" ht="15.6" x14ac:dyDescent="0.3">
      <c r="A142" s="147" t="s">
        <v>296</v>
      </c>
      <c r="B142" s="146" t="s">
        <v>297</v>
      </c>
      <c r="C142" s="119">
        <v>32</v>
      </c>
      <c r="D142" s="334" t="s">
        <v>298</v>
      </c>
      <c r="E142" s="61"/>
      <c r="F142" s="61"/>
      <c r="G142" s="61"/>
      <c r="H142" s="61"/>
      <c r="I142" s="61"/>
      <c r="J142" s="119">
        <v>32</v>
      </c>
      <c r="K142" s="119"/>
      <c r="L142" s="61"/>
      <c r="M142" s="61"/>
      <c r="N142" s="61"/>
      <c r="O142" s="62"/>
      <c r="P142" s="62"/>
      <c r="Q142" s="62"/>
      <c r="R142" s="62"/>
      <c r="S142" s="53"/>
      <c r="T142" s="53"/>
      <c r="U142" s="53"/>
      <c r="V142" s="53"/>
      <c r="W142" s="53"/>
      <c r="X142" s="53"/>
      <c r="Y142" s="53"/>
      <c r="Z142" s="53"/>
    </row>
    <row r="143" spans="1:27" ht="78" x14ac:dyDescent="0.3">
      <c r="A143" s="156" t="s">
        <v>299</v>
      </c>
      <c r="B143" s="339" t="s">
        <v>49</v>
      </c>
      <c r="C143" s="145">
        <v>415.5</v>
      </c>
      <c r="D143" s="340" t="s">
        <v>300</v>
      </c>
      <c r="E143" s="102"/>
      <c r="F143" s="195"/>
      <c r="G143" s="72"/>
      <c r="H143" s="72"/>
      <c r="I143" s="72"/>
      <c r="J143" s="145">
        <v>415.5</v>
      </c>
      <c r="K143" s="257"/>
      <c r="L143" s="72"/>
      <c r="M143" s="72"/>
      <c r="N143" s="72"/>
      <c r="O143" s="71"/>
      <c r="P143" s="71"/>
      <c r="Q143" s="71"/>
      <c r="R143" s="341" t="s">
        <v>301</v>
      </c>
      <c r="S143" s="53"/>
      <c r="T143" s="53"/>
      <c r="U143" s="53"/>
      <c r="V143" s="53"/>
      <c r="W143" s="53"/>
      <c r="X143" s="53"/>
      <c r="Y143" s="53"/>
      <c r="Z143" s="53"/>
    </row>
    <row r="144" spans="1:27" ht="15.6" x14ac:dyDescent="0.3">
      <c r="A144" s="108">
        <v>45669</v>
      </c>
      <c r="B144" s="58" t="s">
        <v>302</v>
      </c>
      <c r="C144" s="355">
        <v>50</v>
      </c>
      <c r="D144" s="135" t="s">
        <v>303</v>
      </c>
      <c r="E144" s="343"/>
      <c r="F144" s="353"/>
      <c r="G144" s="353"/>
      <c r="H144" s="353"/>
      <c r="I144" s="59"/>
      <c r="J144" s="158">
        <v>50</v>
      </c>
      <c r="K144" s="265"/>
      <c r="L144" s="265"/>
      <c r="M144" s="266"/>
      <c r="N144" s="265"/>
      <c r="O144" s="266"/>
      <c r="P144" s="265"/>
      <c r="Q144" s="265"/>
      <c r="R144" s="265"/>
      <c r="S144" s="53"/>
      <c r="T144" s="53"/>
      <c r="U144" s="53"/>
      <c r="V144" s="53"/>
      <c r="W144" s="53"/>
      <c r="X144" s="53"/>
      <c r="Y144" s="53"/>
      <c r="Z144" s="53"/>
    </row>
    <row r="145" spans="1:27" ht="15.6" x14ac:dyDescent="0.3">
      <c r="A145" s="108">
        <v>45669</v>
      </c>
      <c r="B145" s="354" t="s">
        <v>302</v>
      </c>
      <c r="C145" s="119">
        <v>50</v>
      </c>
      <c r="D145" s="335" t="s">
        <v>303</v>
      </c>
      <c r="E145" s="233"/>
      <c r="F145" s="231"/>
      <c r="G145" s="231"/>
      <c r="H145" s="231"/>
      <c r="I145" s="59"/>
      <c r="J145" s="153">
        <v>50</v>
      </c>
      <c r="K145" s="110"/>
      <c r="L145" s="61"/>
      <c r="M145" s="61"/>
      <c r="N145" s="61"/>
      <c r="O145" s="62"/>
      <c r="P145" s="62"/>
      <c r="Q145" s="62"/>
      <c r="R145" s="62"/>
      <c r="S145" s="53"/>
      <c r="T145" s="53"/>
      <c r="U145" s="53"/>
      <c r="V145" s="53"/>
      <c r="W145" s="53"/>
      <c r="X145" s="53"/>
      <c r="Y145" s="53"/>
      <c r="Z145" s="53"/>
    </row>
    <row r="146" spans="1:27" ht="15.6" x14ac:dyDescent="0.3">
      <c r="A146" s="108">
        <v>45700</v>
      </c>
      <c r="B146" s="63" t="s">
        <v>304</v>
      </c>
      <c r="C146" s="267">
        <v>9</v>
      </c>
      <c r="D146" s="334" t="s">
        <v>305</v>
      </c>
      <c r="E146" s="344"/>
      <c r="F146" s="231"/>
      <c r="G146" s="231"/>
      <c r="H146" s="231"/>
      <c r="I146" s="61"/>
      <c r="J146" s="110">
        <v>9</v>
      </c>
      <c r="K146" s="110"/>
      <c r="L146" s="61"/>
      <c r="M146" s="61"/>
      <c r="N146" s="61"/>
      <c r="O146" s="62"/>
      <c r="P146" s="62"/>
      <c r="Q146" s="62"/>
      <c r="R146" s="62"/>
      <c r="S146" s="53"/>
      <c r="T146" s="53"/>
      <c r="U146" s="53"/>
      <c r="V146" s="53"/>
      <c r="W146" s="53"/>
      <c r="X146" s="53"/>
      <c r="Y146" s="53"/>
      <c r="Z146" s="53"/>
    </row>
    <row r="147" spans="1:27" ht="15.6" x14ac:dyDescent="0.3">
      <c r="A147" s="108">
        <v>45700</v>
      </c>
      <c r="B147" s="292" t="s">
        <v>306</v>
      </c>
      <c r="C147" s="268">
        <v>21</v>
      </c>
      <c r="D147" s="136" t="s">
        <v>307</v>
      </c>
      <c r="E147" s="344"/>
      <c r="F147" s="231"/>
      <c r="G147" s="231"/>
      <c r="H147" s="231"/>
      <c r="I147" s="61"/>
      <c r="J147" s="110">
        <v>21</v>
      </c>
      <c r="K147" s="153"/>
      <c r="L147" s="59"/>
      <c r="M147" s="59"/>
      <c r="N147" s="59"/>
      <c r="O147" s="60"/>
      <c r="P147" s="60"/>
      <c r="Q147" s="60"/>
      <c r="R147" s="60"/>
      <c r="S147" s="53"/>
      <c r="T147" s="53"/>
      <c r="U147" s="53"/>
      <c r="V147" s="53"/>
      <c r="W147" s="53"/>
      <c r="X147" s="53"/>
      <c r="Y147" s="53"/>
      <c r="Z147" s="53"/>
    </row>
    <row r="148" spans="1:27" ht="15.6" x14ac:dyDescent="0.3">
      <c r="A148" s="108">
        <v>45728</v>
      </c>
      <c r="B148" s="63" t="s">
        <v>308</v>
      </c>
      <c r="C148" s="268">
        <v>66</v>
      </c>
      <c r="D148" s="136" t="s">
        <v>309</v>
      </c>
      <c r="E148" s="345"/>
      <c r="F148" s="231"/>
      <c r="G148" s="231"/>
      <c r="H148" s="231"/>
      <c r="I148" s="61"/>
      <c r="J148" s="110">
        <v>66</v>
      </c>
      <c r="K148" s="110"/>
      <c r="L148" s="61"/>
      <c r="M148" s="61"/>
      <c r="N148" s="61"/>
      <c r="O148" s="62"/>
      <c r="P148" s="62"/>
      <c r="Q148" s="62"/>
      <c r="R148" s="62"/>
      <c r="S148" s="53"/>
      <c r="T148" s="53"/>
      <c r="U148" s="53"/>
      <c r="V148" s="53"/>
      <c r="W148" s="53"/>
      <c r="X148" s="53"/>
      <c r="Y148" s="53"/>
      <c r="Z148" s="53"/>
    </row>
    <row r="149" spans="1:27" ht="15.6" x14ac:dyDescent="0.3">
      <c r="A149" s="108">
        <v>45728</v>
      </c>
      <c r="B149" s="99" t="s">
        <v>310</v>
      </c>
      <c r="C149" s="268">
        <v>44</v>
      </c>
      <c r="D149" s="136" t="s">
        <v>311</v>
      </c>
      <c r="E149" s="345"/>
      <c r="F149" s="346"/>
      <c r="G149" s="231"/>
      <c r="H149" s="231"/>
      <c r="I149" s="61"/>
      <c r="J149" s="110">
        <v>44</v>
      </c>
      <c r="K149" s="110"/>
      <c r="L149" s="61"/>
      <c r="M149" s="61"/>
      <c r="N149" s="61"/>
      <c r="O149" s="62"/>
      <c r="P149" s="62"/>
      <c r="Q149" s="62"/>
      <c r="R149" s="62"/>
      <c r="S149" s="53"/>
      <c r="T149" s="53"/>
      <c r="U149" s="53"/>
      <c r="V149" s="53"/>
      <c r="W149" s="53"/>
      <c r="X149" s="53"/>
      <c r="Y149" s="53"/>
      <c r="Z149" s="53"/>
    </row>
    <row r="150" spans="1:27" ht="15.6" x14ac:dyDescent="0.3">
      <c r="A150" s="106">
        <v>45789</v>
      </c>
      <c r="B150" s="99" t="s">
        <v>312</v>
      </c>
      <c r="C150" s="268">
        <v>333</v>
      </c>
      <c r="D150" s="136" t="s">
        <v>313</v>
      </c>
      <c r="E150" s="344"/>
      <c r="F150" s="346"/>
      <c r="G150" s="231"/>
      <c r="H150" s="231"/>
      <c r="I150" s="61"/>
      <c r="J150" s="110">
        <v>333</v>
      </c>
      <c r="K150" s="110"/>
      <c r="L150" s="61"/>
      <c r="M150" s="61"/>
      <c r="N150" s="61"/>
      <c r="O150" s="62"/>
      <c r="P150" s="62"/>
      <c r="Q150" s="62"/>
      <c r="R150" s="62"/>
      <c r="S150" s="53"/>
      <c r="T150" s="53"/>
      <c r="U150" s="53"/>
      <c r="V150" s="53"/>
      <c r="W150" s="53"/>
      <c r="X150" s="53"/>
      <c r="Y150" s="53"/>
      <c r="Z150" s="53"/>
    </row>
    <row r="151" spans="1:27" ht="15.6" x14ac:dyDescent="0.3">
      <c r="A151" s="106">
        <v>45912</v>
      </c>
      <c r="B151" s="130" t="s">
        <v>314</v>
      </c>
      <c r="C151" s="357">
        <v>156</v>
      </c>
      <c r="D151" s="219" t="s">
        <v>315</v>
      </c>
      <c r="E151" s="345"/>
      <c r="F151" s="349"/>
      <c r="G151" s="231"/>
      <c r="H151" s="231"/>
      <c r="I151" s="61"/>
      <c r="J151" s="110">
        <v>156</v>
      </c>
      <c r="K151" s="110"/>
      <c r="L151" s="61"/>
      <c r="M151" s="61"/>
      <c r="N151" s="61"/>
      <c r="O151" s="62"/>
      <c r="P151" s="62"/>
      <c r="Q151" s="62"/>
      <c r="R151" s="62"/>
      <c r="S151" s="53"/>
      <c r="T151" s="53"/>
      <c r="U151" s="53"/>
      <c r="V151" s="53"/>
      <c r="W151" s="53"/>
      <c r="X151" s="53"/>
      <c r="Y151" s="53"/>
      <c r="Z151" s="53"/>
    </row>
    <row r="152" spans="1:27" ht="15.6" x14ac:dyDescent="0.3">
      <c r="A152" s="106">
        <v>45912</v>
      </c>
      <c r="B152" s="99" t="s">
        <v>316</v>
      </c>
      <c r="C152" s="119">
        <v>192</v>
      </c>
      <c r="D152" s="136" t="s">
        <v>317</v>
      </c>
      <c r="E152" s="233"/>
      <c r="F152" s="231"/>
      <c r="G152" s="346"/>
      <c r="H152" s="231"/>
      <c r="I152" s="61"/>
      <c r="J152" s="110">
        <v>192</v>
      </c>
      <c r="K152" s="110"/>
      <c r="L152" s="61"/>
      <c r="M152" s="61"/>
      <c r="N152" s="61"/>
      <c r="O152" s="62"/>
      <c r="P152" s="62"/>
      <c r="Q152" s="62"/>
      <c r="R152" s="62"/>
      <c r="S152" s="53"/>
      <c r="T152" s="53"/>
      <c r="U152" s="53"/>
      <c r="V152" s="53"/>
      <c r="W152" s="53"/>
      <c r="X152" s="53"/>
      <c r="Y152" s="53"/>
      <c r="Z152" s="53"/>
    </row>
    <row r="153" spans="1:27" ht="15.6" x14ac:dyDescent="0.3">
      <c r="A153" s="106">
        <v>45912</v>
      </c>
      <c r="B153" s="99" t="s">
        <v>272</v>
      </c>
      <c r="C153" s="119">
        <v>264</v>
      </c>
      <c r="D153" s="136" t="s">
        <v>318</v>
      </c>
      <c r="E153" s="233"/>
      <c r="F153" s="231"/>
      <c r="G153" s="346"/>
      <c r="H153" s="231"/>
      <c r="I153" s="61"/>
      <c r="J153" s="110">
        <v>264</v>
      </c>
      <c r="K153" s="110"/>
      <c r="L153" s="61"/>
      <c r="M153" s="61"/>
      <c r="N153" s="61"/>
      <c r="O153" s="62"/>
      <c r="P153" s="62"/>
      <c r="Q153" s="62"/>
      <c r="R153" s="62"/>
      <c r="S153" s="53"/>
      <c r="T153" s="53"/>
      <c r="U153" s="53"/>
      <c r="V153" s="53"/>
      <c r="W153" s="53"/>
      <c r="X153" s="53"/>
      <c r="Y153" s="53"/>
      <c r="Z153" s="53"/>
    </row>
    <row r="154" spans="1:27" ht="15.6" x14ac:dyDescent="0.3">
      <c r="A154" s="159">
        <v>45942</v>
      </c>
      <c r="B154" s="52" t="s">
        <v>319</v>
      </c>
      <c r="C154" s="119">
        <v>21</v>
      </c>
      <c r="D154" s="136" t="s">
        <v>320</v>
      </c>
      <c r="E154" s="233"/>
      <c r="F154" s="231"/>
      <c r="G154" s="346"/>
      <c r="H154" s="231"/>
      <c r="I154" s="139"/>
      <c r="J154" s="110">
        <v>21</v>
      </c>
      <c r="K154" s="110"/>
      <c r="L154" s="139"/>
      <c r="M154" s="139"/>
      <c r="N154" s="139"/>
      <c r="O154" s="138"/>
      <c r="P154" s="138"/>
      <c r="Q154" s="138"/>
      <c r="R154" s="138"/>
      <c r="S154" s="140"/>
      <c r="T154" s="140"/>
      <c r="U154" s="140"/>
      <c r="V154" s="140"/>
      <c r="W154" s="140"/>
      <c r="X154" s="140"/>
      <c r="Y154" s="140"/>
      <c r="Z154" s="140"/>
      <c r="AA154" s="17"/>
    </row>
    <row r="155" spans="1:27" ht="15.6" x14ac:dyDescent="0.3">
      <c r="A155" s="159">
        <v>45942</v>
      </c>
      <c r="B155" s="99" t="s">
        <v>321</v>
      </c>
      <c r="C155" s="119">
        <v>33</v>
      </c>
      <c r="D155" s="136" t="s">
        <v>322</v>
      </c>
      <c r="E155" s="233"/>
      <c r="F155" s="231"/>
      <c r="G155" s="155"/>
      <c r="H155" s="231"/>
      <c r="I155" s="61"/>
      <c r="J155" s="110">
        <v>33</v>
      </c>
      <c r="K155" s="110"/>
      <c r="L155" s="61"/>
      <c r="M155" s="61"/>
      <c r="N155" s="61"/>
      <c r="O155" s="62"/>
      <c r="P155" s="62"/>
      <c r="Q155" s="62"/>
      <c r="R155" s="62"/>
      <c r="S155" s="53"/>
      <c r="T155" s="53"/>
      <c r="U155" s="53"/>
      <c r="V155" s="53"/>
      <c r="W155" s="53"/>
      <c r="X155" s="53"/>
      <c r="Y155" s="53"/>
      <c r="Z155" s="53"/>
    </row>
    <row r="156" spans="1:27" ht="15.6" x14ac:dyDescent="0.3">
      <c r="A156" s="159" t="s">
        <v>323</v>
      </c>
      <c r="B156" s="99" t="s">
        <v>324</v>
      </c>
      <c r="C156" s="119">
        <v>92</v>
      </c>
      <c r="D156" s="334" t="s">
        <v>42</v>
      </c>
      <c r="E156" s="233"/>
      <c r="F156" s="231"/>
      <c r="G156" s="346"/>
      <c r="H156" s="231"/>
      <c r="I156" s="61"/>
      <c r="J156" s="110"/>
      <c r="K156" s="110">
        <v>92</v>
      </c>
      <c r="L156" s="61"/>
      <c r="M156" s="61"/>
      <c r="N156" s="61"/>
      <c r="O156" s="62"/>
      <c r="P156" s="62"/>
      <c r="Q156" s="62"/>
      <c r="R156" s="62"/>
      <c r="S156" s="53"/>
      <c r="T156" s="53"/>
      <c r="U156" s="53"/>
      <c r="V156" s="53"/>
      <c r="W156" s="53"/>
      <c r="X156" s="53"/>
      <c r="Y156" s="53"/>
      <c r="Z156" s="53"/>
    </row>
    <row r="157" spans="1:27" ht="15.6" x14ac:dyDescent="0.3">
      <c r="A157" s="159" t="s">
        <v>323</v>
      </c>
      <c r="B157" s="124" t="s">
        <v>325</v>
      </c>
      <c r="C157" s="151">
        <v>66</v>
      </c>
      <c r="D157" s="137" t="s">
        <v>326</v>
      </c>
      <c r="E157" s="356"/>
      <c r="F157" s="348"/>
      <c r="G157" s="347"/>
      <c r="H157" s="348"/>
      <c r="I157" s="262"/>
      <c r="J157" s="154">
        <v>66</v>
      </c>
      <c r="K157" s="154"/>
      <c r="L157" s="262"/>
      <c r="M157" s="262"/>
      <c r="N157" s="262"/>
      <c r="O157" s="230"/>
      <c r="P157" s="230"/>
      <c r="Q157" s="230"/>
      <c r="R157" s="230"/>
      <c r="S157" s="263"/>
      <c r="T157" s="263"/>
      <c r="U157" s="263"/>
      <c r="V157" s="263"/>
      <c r="W157" s="263"/>
      <c r="X157" s="263"/>
      <c r="Y157" s="263"/>
      <c r="Z157" s="263"/>
      <c r="AA157" s="30"/>
    </row>
    <row r="158" spans="1:27" ht="15.6" x14ac:dyDescent="0.3">
      <c r="A158" s="159" t="s">
        <v>323</v>
      </c>
      <c r="B158" s="58" t="s">
        <v>327</v>
      </c>
      <c r="C158" s="145">
        <v>333</v>
      </c>
      <c r="D158" s="364" t="s">
        <v>328</v>
      </c>
      <c r="E158" s="343"/>
      <c r="F158" s="358"/>
      <c r="G158" s="110"/>
      <c r="H158" s="231"/>
      <c r="I158" s="65"/>
      <c r="J158" s="110">
        <v>333</v>
      </c>
      <c r="K158" s="110"/>
      <c r="L158" s="65"/>
      <c r="M158" s="65"/>
      <c r="N158" s="65"/>
      <c r="O158" s="69"/>
      <c r="P158" s="69"/>
      <c r="Q158" s="69"/>
      <c r="R158" s="230"/>
      <c r="S158" s="53"/>
      <c r="T158" s="53"/>
      <c r="U158" s="53"/>
      <c r="V158" s="53"/>
      <c r="W158" s="53"/>
      <c r="X158" s="53"/>
      <c r="Y158" s="53"/>
      <c r="Z158" s="53"/>
    </row>
    <row r="159" spans="1:27" ht="15.6" x14ac:dyDescent="0.3">
      <c r="A159" s="159" t="s">
        <v>329</v>
      </c>
      <c r="B159" s="99" t="s">
        <v>60</v>
      </c>
      <c r="C159" s="119">
        <v>450</v>
      </c>
      <c r="D159" s="269" t="s">
        <v>42</v>
      </c>
      <c r="E159" s="344"/>
      <c r="F159" s="346"/>
      <c r="G159" s="231"/>
      <c r="H159" s="231"/>
      <c r="I159" s="65"/>
      <c r="J159" s="110">
        <v>450</v>
      </c>
      <c r="K159" s="174"/>
      <c r="L159" s="65"/>
      <c r="M159" s="65"/>
      <c r="N159" s="65"/>
      <c r="O159" s="69"/>
      <c r="P159" s="69"/>
      <c r="Q159" s="69"/>
      <c r="R159" s="69"/>
      <c r="S159" s="53"/>
      <c r="T159" s="53"/>
      <c r="U159" s="53"/>
      <c r="V159" s="53"/>
      <c r="W159" s="53"/>
      <c r="X159" s="53"/>
      <c r="Y159" s="53"/>
      <c r="Z159" s="53"/>
    </row>
    <row r="160" spans="1:27" ht="15.6" x14ac:dyDescent="0.3">
      <c r="A160" s="106" t="s">
        <v>330</v>
      </c>
      <c r="B160" s="63" t="s">
        <v>331</v>
      </c>
      <c r="C160" s="119">
        <v>192</v>
      </c>
      <c r="D160" s="205" t="s">
        <v>317</v>
      </c>
      <c r="E160" s="344"/>
      <c r="F160" s="346"/>
      <c r="G160" s="231"/>
      <c r="H160" s="231"/>
      <c r="I160" s="65"/>
      <c r="J160" s="110">
        <v>192</v>
      </c>
      <c r="K160" s="174"/>
      <c r="L160" s="65"/>
      <c r="M160" s="65"/>
      <c r="N160" s="65"/>
      <c r="O160" s="69"/>
      <c r="P160" s="69"/>
      <c r="Q160" s="69"/>
      <c r="R160" s="69"/>
      <c r="S160" s="53"/>
      <c r="T160" s="53"/>
      <c r="U160" s="53"/>
      <c r="V160" s="53"/>
      <c r="W160" s="53"/>
      <c r="X160" s="53"/>
      <c r="Y160" s="53"/>
      <c r="Z160" s="53"/>
    </row>
    <row r="161" spans="1:27" ht="15.6" x14ac:dyDescent="0.3">
      <c r="A161" s="229" t="s">
        <v>332</v>
      </c>
      <c r="B161" s="130" t="s">
        <v>62</v>
      </c>
      <c r="C161" s="203">
        <v>30</v>
      </c>
      <c r="D161" s="269" t="s">
        <v>42</v>
      </c>
      <c r="E161" s="345"/>
      <c r="F161" s="349"/>
      <c r="G161" s="174"/>
      <c r="H161" s="350"/>
      <c r="I161" s="65"/>
      <c r="J161" s="174">
        <v>30</v>
      </c>
      <c r="K161" s="174"/>
      <c r="L161" s="65"/>
      <c r="M161" s="65"/>
      <c r="N161" s="65"/>
      <c r="O161" s="69"/>
      <c r="P161" s="69"/>
      <c r="Q161" s="69"/>
      <c r="R161" s="152"/>
      <c r="S161" s="53"/>
      <c r="T161" s="53"/>
      <c r="U161" s="53"/>
      <c r="V161" s="53"/>
      <c r="W161" s="53"/>
      <c r="X161" s="53"/>
      <c r="Y161" s="53"/>
      <c r="Z161" s="53"/>
    </row>
    <row r="162" spans="1:27" ht="15.6" x14ac:dyDescent="0.3">
      <c r="A162" s="147" t="s">
        <v>333</v>
      </c>
      <c r="B162" s="146" t="s">
        <v>302</v>
      </c>
      <c r="C162" s="119">
        <v>50</v>
      </c>
      <c r="D162" s="334" t="s">
        <v>42</v>
      </c>
      <c r="E162" s="61"/>
      <c r="F162" s="61"/>
      <c r="G162" s="61"/>
      <c r="H162" s="61"/>
      <c r="I162" s="61"/>
      <c r="J162" s="110">
        <v>50</v>
      </c>
      <c r="K162" s="110"/>
      <c r="L162" s="61"/>
      <c r="M162" s="61"/>
      <c r="N162" s="61"/>
      <c r="O162" s="62"/>
      <c r="P162" s="62"/>
      <c r="Q162" s="62"/>
      <c r="R162" s="62"/>
      <c r="S162" s="53"/>
      <c r="T162" s="53"/>
      <c r="U162" s="53"/>
      <c r="V162" s="53"/>
      <c r="W162" s="53"/>
      <c r="X162" s="53"/>
      <c r="Y162" s="53"/>
      <c r="Z162" s="53"/>
    </row>
    <row r="163" spans="1:27" ht="15.6" x14ac:dyDescent="0.3">
      <c r="A163" s="108">
        <v>46054</v>
      </c>
      <c r="B163" s="58" t="s">
        <v>334</v>
      </c>
      <c r="C163" s="355">
        <v>41.25</v>
      </c>
      <c r="D163" s="136" t="s">
        <v>335</v>
      </c>
      <c r="E163" s="343"/>
      <c r="F163" s="353"/>
      <c r="G163" s="353"/>
      <c r="H163" s="353"/>
      <c r="I163" s="59"/>
      <c r="J163" s="158">
        <v>41.25</v>
      </c>
      <c r="K163" s="265"/>
      <c r="L163" s="265"/>
      <c r="M163" s="266"/>
      <c r="N163" s="265"/>
      <c r="O163" s="266"/>
      <c r="P163" s="265"/>
      <c r="Q163" s="265"/>
      <c r="R163" s="265"/>
      <c r="S163" s="53"/>
      <c r="T163" s="53"/>
      <c r="U163" s="53"/>
      <c r="V163" s="53"/>
      <c r="W163" s="53"/>
      <c r="X163" s="53"/>
      <c r="Y163" s="53"/>
      <c r="Z163" s="53"/>
    </row>
    <row r="164" spans="1:27" ht="15.6" x14ac:dyDescent="0.3">
      <c r="A164" s="108">
        <v>46054</v>
      </c>
      <c r="B164" s="354" t="s">
        <v>336</v>
      </c>
      <c r="C164" s="119">
        <v>42</v>
      </c>
      <c r="D164" s="335" t="s">
        <v>337</v>
      </c>
      <c r="E164" s="233"/>
      <c r="F164" s="231"/>
      <c r="G164" s="231"/>
      <c r="H164" s="231"/>
      <c r="I164" s="59"/>
      <c r="J164" s="153">
        <v>42</v>
      </c>
      <c r="K164" s="110"/>
      <c r="L164" s="61"/>
      <c r="M164" s="61"/>
      <c r="N164" s="61"/>
      <c r="O164" s="62"/>
      <c r="P164" s="62"/>
      <c r="Q164" s="62"/>
      <c r="R164" s="62"/>
      <c r="S164" s="53"/>
      <c r="T164" s="53"/>
      <c r="U164" s="53"/>
      <c r="V164" s="53"/>
      <c r="W164" s="53"/>
      <c r="X164" s="53"/>
      <c r="Y164" s="53"/>
      <c r="Z164" s="53"/>
    </row>
    <row r="165" spans="1:27" ht="15.6" x14ac:dyDescent="0.3">
      <c r="A165" s="108">
        <v>46143</v>
      </c>
      <c r="B165" s="63" t="s">
        <v>338</v>
      </c>
      <c r="C165" s="267">
        <v>212</v>
      </c>
      <c r="D165" s="334" t="s">
        <v>339</v>
      </c>
      <c r="E165" s="344"/>
      <c r="F165" s="231"/>
      <c r="G165" s="231"/>
      <c r="H165" s="231"/>
      <c r="I165" s="61"/>
      <c r="J165" s="110">
        <v>212</v>
      </c>
      <c r="K165" s="110"/>
      <c r="L165" s="61"/>
      <c r="M165" s="61"/>
      <c r="N165" s="61"/>
      <c r="O165" s="62"/>
      <c r="P165" s="62"/>
      <c r="Q165" s="62"/>
      <c r="R165" s="62"/>
      <c r="S165" s="53"/>
      <c r="T165" s="53"/>
      <c r="U165" s="53"/>
      <c r="V165" s="53"/>
      <c r="W165" s="53"/>
      <c r="X165" s="53"/>
      <c r="Y165" s="53"/>
      <c r="Z165" s="53"/>
    </row>
    <row r="166" spans="1:27" ht="15.6" x14ac:dyDescent="0.3">
      <c r="A166" s="108">
        <v>46174</v>
      </c>
      <c r="B166" s="292" t="s">
        <v>340</v>
      </c>
      <c r="C166" s="268">
        <v>90.75</v>
      </c>
      <c r="D166" s="136" t="s">
        <v>341</v>
      </c>
      <c r="E166" s="344"/>
      <c r="F166" s="231"/>
      <c r="G166" s="231"/>
      <c r="H166" s="231"/>
      <c r="I166" s="61"/>
      <c r="J166" s="110">
        <v>90.75</v>
      </c>
      <c r="K166" s="153"/>
      <c r="L166" s="59"/>
      <c r="M166" s="59"/>
      <c r="N166" s="59"/>
      <c r="O166" s="60"/>
      <c r="P166" s="60"/>
      <c r="Q166" s="60"/>
      <c r="R166" s="60"/>
      <c r="S166" s="53"/>
      <c r="T166" s="53"/>
      <c r="U166" s="53"/>
      <c r="V166" s="53"/>
      <c r="W166" s="53"/>
      <c r="X166" s="53"/>
      <c r="Y166" s="53"/>
      <c r="Z166" s="53"/>
    </row>
    <row r="167" spans="1:27" ht="15.6" x14ac:dyDescent="0.3">
      <c r="A167" s="108">
        <v>46204</v>
      </c>
      <c r="B167" s="63" t="s">
        <v>342</v>
      </c>
      <c r="C167" s="268">
        <v>200</v>
      </c>
      <c r="D167" s="136" t="s">
        <v>42</v>
      </c>
      <c r="E167" s="345"/>
      <c r="F167" s="231"/>
      <c r="G167" s="110">
        <v>200</v>
      </c>
      <c r="H167" s="231"/>
      <c r="I167" s="61"/>
      <c r="J167" s="110"/>
      <c r="K167" s="110"/>
      <c r="L167" s="61"/>
      <c r="M167" s="61"/>
      <c r="N167" s="61"/>
      <c r="O167" s="62"/>
      <c r="P167" s="62"/>
      <c r="Q167" s="62"/>
      <c r="R167" s="62"/>
      <c r="S167" s="53"/>
      <c r="T167" s="53"/>
      <c r="U167" s="53"/>
      <c r="V167" s="53"/>
      <c r="W167" s="53"/>
      <c r="X167" s="53"/>
      <c r="Y167" s="53"/>
      <c r="Z167" s="53"/>
    </row>
    <row r="168" spans="1:27" ht="15.6" x14ac:dyDescent="0.3">
      <c r="A168" s="108">
        <v>46204</v>
      </c>
      <c r="B168" s="99" t="s">
        <v>343</v>
      </c>
      <c r="C168" s="268">
        <v>180</v>
      </c>
      <c r="D168" s="136" t="s">
        <v>344</v>
      </c>
      <c r="E168" s="345"/>
      <c r="F168" s="346"/>
      <c r="G168" s="231"/>
      <c r="H168" s="231"/>
      <c r="I168" s="61"/>
      <c r="J168" s="110">
        <v>180</v>
      </c>
      <c r="K168" s="110"/>
      <c r="L168" s="61"/>
      <c r="M168" s="61"/>
      <c r="N168" s="61"/>
      <c r="O168" s="62"/>
      <c r="P168" s="62"/>
      <c r="Q168" s="62"/>
      <c r="R168" s="62"/>
      <c r="S168" s="53"/>
      <c r="T168" s="53"/>
      <c r="U168" s="53"/>
      <c r="V168" s="53"/>
      <c r="W168" s="53"/>
      <c r="X168" s="53"/>
      <c r="Y168" s="53"/>
      <c r="Z168" s="53"/>
    </row>
    <row r="169" spans="1:27" ht="15.6" x14ac:dyDescent="0.3">
      <c r="A169" s="248">
        <v>46204</v>
      </c>
      <c r="B169" s="130" t="s">
        <v>345</v>
      </c>
      <c r="C169" s="357">
        <v>49.5</v>
      </c>
      <c r="D169" s="218" t="s">
        <v>346</v>
      </c>
      <c r="E169" s="345"/>
      <c r="F169" s="349"/>
      <c r="G169" s="350"/>
      <c r="H169" s="350"/>
      <c r="I169" s="65"/>
      <c r="J169" s="174">
        <v>49.5</v>
      </c>
      <c r="K169" s="174"/>
      <c r="L169" s="61"/>
      <c r="M169" s="61"/>
      <c r="N169" s="61"/>
      <c r="O169" s="62"/>
      <c r="P169" s="62"/>
      <c r="Q169" s="62"/>
      <c r="R169" s="62"/>
      <c r="S169" s="53"/>
      <c r="T169" s="53"/>
      <c r="U169" s="53"/>
      <c r="V169" s="53"/>
      <c r="W169" s="53"/>
      <c r="X169" s="53"/>
      <c r="Y169" s="53"/>
      <c r="Z169" s="53"/>
    </row>
    <row r="170" spans="1:27" ht="15.6" x14ac:dyDescent="0.3">
      <c r="A170" s="106">
        <v>46235</v>
      </c>
      <c r="B170" s="99" t="s">
        <v>272</v>
      </c>
      <c r="C170" s="119">
        <v>99</v>
      </c>
      <c r="D170" s="334" t="s">
        <v>347</v>
      </c>
      <c r="E170" s="233"/>
      <c r="F170" s="231"/>
      <c r="G170" s="231"/>
      <c r="H170" s="231"/>
      <c r="I170" s="61"/>
      <c r="J170" s="110">
        <v>99</v>
      </c>
      <c r="K170" s="110"/>
      <c r="L170" s="66"/>
      <c r="M170" s="61"/>
      <c r="N170" s="61"/>
      <c r="O170" s="62"/>
      <c r="P170" s="62"/>
      <c r="Q170" s="62"/>
      <c r="R170" s="62"/>
      <c r="S170" s="53"/>
      <c r="T170" s="53"/>
      <c r="U170" s="53"/>
      <c r="V170" s="53"/>
      <c r="W170" s="53"/>
      <c r="X170" s="53"/>
      <c r="Y170" s="53"/>
      <c r="Z170" s="53"/>
    </row>
    <row r="171" spans="1:27" ht="15.6" x14ac:dyDescent="0.3">
      <c r="A171" s="106">
        <v>46235</v>
      </c>
      <c r="B171" s="365" t="s">
        <v>348</v>
      </c>
      <c r="C171" s="119">
        <v>88</v>
      </c>
      <c r="D171" s="366" t="s">
        <v>349</v>
      </c>
      <c r="E171" s="247"/>
      <c r="F171" s="247"/>
      <c r="G171" s="247"/>
      <c r="H171" s="247"/>
      <c r="I171" s="247"/>
      <c r="J171" s="110">
        <v>88</v>
      </c>
      <c r="K171" s="247"/>
      <c r="L171" s="66"/>
      <c r="M171" s="61"/>
      <c r="N171" s="61"/>
      <c r="O171" s="62"/>
      <c r="P171" s="62"/>
      <c r="Q171" s="62"/>
      <c r="R171" s="62"/>
      <c r="S171" s="53"/>
      <c r="T171" s="53"/>
      <c r="U171" s="53"/>
      <c r="V171" s="53"/>
      <c r="W171" s="53"/>
      <c r="X171" s="53"/>
      <c r="Y171" s="53"/>
      <c r="Z171" s="53"/>
    </row>
    <row r="172" spans="1:27" ht="15.6" x14ac:dyDescent="0.3">
      <c r="A172" s="106">
        <v>46266</v>
      </c>
      <c r="B172" s="99" t="s">
        <v>350</v>
      </c>
      <c r="C172" s="119">
        <v>138</v>
      </c>
      <c r="D172" s="136" t="s">
        <v>42</v>
      </c>
      <c r="E172" s="233"/>
      <c r="F172" s="231"/>
      <c r="G172" s="231"/>
      <c r="H172" s="231"/>
      <c r="I172" s="61"/>
      <c r="J172" s="110"/>
      <c r="K172" s="110">
        <v>138</v>
      </c>
      <c r="L172" s="66"/>
      <c r="M172" s="61"/>
      <c r="N172" s="61"/>
      <c r="O172" s="62"/>
      <c r="P172" s="62"/>
      <c r="Q172" s="62"/>
      <c r="R172" s="62"/>
      <c r="S172" s="53"/>
      <c r="T172" s="53"/>
      <c r="U172" s="53"/>
      <c r="V172" s="53"/>
      <c r="W172" s="53"/>
      <c r="X172" s="53"/>
      <c r="Y172" s="53"/>
      <c r="Z172" s="53"/>
    </row>
    <row r="173" spans="1:27" ht="15.6" x14ac:dyDescent="0.3">
      <c r="A173" s="106">
        <v>46357</v>
      </c>
      <c r="B173" s="99" t="s">
        <v>351</v>
      </c>
      <c r="C173" s="119">
        <v>284</v>
      </c>
      <c r="D173" s="136" t="s">
        <v>352</v>
      </c>
      <c r="E173" s="233"/>
      <c r="F173" s="231"/>
      <c r="G173" s="231"/>
      <c r="H173" s="231"/>
      <c r="I173" s="61"/>
      <c r="J173" s="110">
        <v>284</v>
      </c>
      <c r="K173" s="110"/>
      <c r="L173" s="134"/>
      <c r="M173" s="139"/>
      <c r="N173" s="139"/>
      <c r="O173" s="138"/>
      <c r="P173" s="138"/>
      <c r="Q173" s="138"/>
      <c r="R173" s="138"/>
      <c r="S173" s="140"/>
      <c r="T173" s="140"/>
      <c r="U173" s="140"/>
      <c r="V173" s="140"/>
      <c r="W173" s="140"/>
      <c r="X173" s="140"/>
      <c r="Y173" s="140"/>
      <c r="Z173" s="140"/>
      <c r="AA173" s="17"/>
    </row>
    <row r="174" spans="1:27" ht="15.6" x14ac:dyDescent="0.3">
      <c r="A174" s="106" t="s">
        <v>353</v>
      </c>
      <c r="B174" s="104" t="s">
        <v>354</v>
      </c>
      <c r="C174" s="145">
        <v>500</v>
      </c>
      <c r="D174" s="135" t="s">
        <v>355</v>
      </c>
      <c r="E174" s="367"/>
      <c r="F174" s="353"/>
      <c r="G174" s="176">
        <v>500</v>
      </c>
      <c r="H174" s="353"/>
      <c r="I174" s="59"/>
      <c r="J174" s="153"/>
      <c r="K174" s="153"/>
      <c r="L174" s="61"/>
      <c r="M174" s="61"/>
      <c r="N174" s="61"/>
      <c r="O174" s="62"/>
      <c r="P174" s="62"/>
      <c r="Q174" s="62"/>
      <c r="R174" s="62"/>
      <c r="S174" s="53"/>
      <c r="T174" s="53"/>
      <c r="U174" s="53"/>
      <c r="V174" s="53"/>
      <c r="W174" s="53"/>
      <c r="X174" s="53"/>
      <c r="Y174" s="53"/>
      <c r="Z174" s="53"/>
    </row>
    <row r="175" spans="1:27" ht="15.6" x14ac:dyDescent="0.3">
      <c r="A175" s="106" t="s">
        <v>353</v>
      </c>
      <c r="B175" s="99" t="s">
        <v>356</v>
      </c>
      <c r="C175" s="119">
        <v>96</v>
      </c>
      <c r="D175" s="334" t="s">
        <v>357</v>
      </c>
      <c r="E175" s="233"/>
      <c r="F175" s="231"/>
      <c r="G175" s="346"/>
      <c r="H175" s="231"/>
      <c r="I175" s="61"/>
      <c r="J175" s="110">
        <v>96</v>
      </c>
      <c r="K175" s="110"/>
      <c r="L175" s="61"/>
      <c r="M175" s="61"/>
      <c r="N175" s="61"/>
      <c r="O175" s="62"/>
      <c r="P175" s="62"/>
      <c r="Q175" s="62"/>
      <c r="R175" s="62"/>
      <c r="S175" s="53"/>
      <c r="T175" s="53"/>
      <c r="U175" s="53"/>
      <c r="V175" s="53"/>
      <c r="W175" s="53"/>
      <c r="X175" s="53"/>
      <c r="Y175" s="53"/>
      <c r="Z175" s="53"/>
    </row>
    <row r="176" spans="1:27" ht="15.6" x14ac:dyDescent="0.3">
      <c r="A176" s="106" t="s">
        <v>353</v>
      </c>
      <c r="B176" s="124" t="s">
        <v>358</v>
      </c>
      <c r="C176" s="151">
        <v>122.25</v>
      </c>
      <c r="D176" s="137" t="s">
        <v>359</v>
      </c>
      <c r="E176" s="356"/>
      <c r="F176" s="348"/>
      <c r="G176" s="347"/>
      <c r="H176" s="348"/>
      <c r="I176" s="262"/>
      <c r="J176" s="154">
        <v>122.25</v>
      </c>
      <c r="K176" s="154"/>
      <c r="L176" s="262"/>
      <c r="M176" s="262"/>
      <c r="N176" s="262"/>
      <c r="O176" s="230"/>
      <c r="P176" s="230"/>
      <c r="Q176" s="230"/>
      <c r="R176" s="230"/>
      <c r="S176" s="263"/>
      <c r="T176" s="263"/>
      <c r="U176" s="263"/>
      <c r="V176" s="263"/>
      <c r="W176" s="263"/>
      <c r="X176" s="263"/>
      <c r="Y176" s="263"/>
      <c r="Z176" s="263"/>
      <c r="AA176" s="30"/>
    </row>
    <row r="177" spans="1:26" ht="15.6" x14ac:dyDescent="0.3">
      <c r="A177" s="159" t="s">
        <v>360</v>
      </c>
      <c r="B177" s="104" t="s">
        <v>324</v>
      </c>
      <c r="C177" s="145">
        <v>92</v>
      </c>
      <c r="D177" s="364" t="s">
        <v>42</v>
      </c>
      <c r="E177" s="343"/>
      <c r="F177" s="358"/>
      <c r="G177" s="110"/>
      <c r="H177" s="231"/>
      <c r="I177" s="65"/>
      <c r="J177" s="110"/>
      <c r="K177" s="110">
        <v>92</v>
      </c>
      <c r="L177" s="65"/>
      <c r="M177" s="65"/>
      <c r="N177" s="65"/>
      <c r="O177" s="69"/>
      <c r="P177" s="69"/>
      <c r="Q177" s="69"/>
      <c r="R177" s="230"/>
      <c r="S177" s="53"/>
      <c r="T177" s="53"/>
      <c r="U177" s="53"/>
      <c r="V177" s="53"/>
      <c r="W177" s="53"/>
      <c r="X177" s="53"/>
      <c r="Y177" s="53"/>
      <c r="Z177" s="53"/>
    </row>
    <row r="178" spans="1:26" ht="15.6" x14ac:dyDescent="0.3">
      <c r="A178" s="159" t="s">
        <v>361</v>
      </c>
      <c r="B178" s="99" t="s">
        <v>60</v>
      </c>
      <c r="C178" s="119">
        <v>450</v>
      </c>
      <c r="D178" s="364" t="s">
        <v>42</v>
      </c>
      <c r="E178" s="344"/>
      <c r="F178" s="346"/>
      <c r="G178" s="231"/>
      <c r="H178" s="231"/>
      <c r="I178" s="65"/>
      <c r="J178" s="110">
        <v>450</v>
      </c>
      <c r="K178" s="174"/>
      <c r="L178" s="65"/>
      <c r="M178" s="65"/>
      <c r="N178" s="65"/>
      <c r="O178" s="69"/>
      <c r="P178" s="69"/>
      <c r="Q178" s="69"/>
      <c r="R178" s="69"/>
      <c r="S178" s="53"/>
      <c r="T178" s="53"/>
      <c r="U178" s="53"/>
      <c r="V178" s="53"/>
      <c r="W178" s="53"/>
      <c r="X178" s="53"/>
      <c r="Y178" s="53"/>
      <c r="Z178" s="53"/>
    </row>
    <row r="179" spans="1:26" ht="15.6" x14ac:dyDescent="0.3">
      <c r="A179" s="106" t="s">
        <v>362</v>
      </c>
      <c r="B179" s="63" t="s">
        <v>49</v>
      </c>
      <c r="C179" s="119">
        <v>80</v>
      </c>
      <c r="D179" s="368" t="s">
        <v>363</v>
      </c>
      <c r="E179" s="344"/>
      <c r="F179" s="346"/>
      <c r="G179" s="231"/>
      <c r="H179" s="231"/>
      <c r="I179" s="65"/>
      <c r="J179" s="110">
        <v>80</v>
      </c>
      <c r="K179" s="174"/>
      <c r="L179" s="65"/>
      <c r="M179" s="65"/>
      <c r="N179" s="65"/>
      <c r="O179" s="69"/>
      <c r="P179" s="69"/>
      <c r="Q179" s="69"/>
      <c r="R179" s="69"/>
      <c r="S179" s="53"/>
      <c r="T179" s="53"/>
      <c r="U179" s="53"/>
      <c r="V179" s="53"/>
      <c r="W179" s="53"/>
      <c r="X179" s="53"/>
      <c r="Y179" s="53"/>
      <c r="Z179" s="53"/>
    </row>
    <row r="180" spans="1:26" ht="15.6" x14ac:dyDescent="0.3">
      <c r="A180" s="229" t="s">
        <v>364</v>
      </c>
      <c r="B180" s="130" t="s">
        <v>62</v>
      </c>
      <c r="C180" s="203">
        <v>30</v>
      </c>
      <c r="D180" s="342" t="s">
        <v>42</v>
      </c>
      <c r="E180" s="345"/>
      <c r="F180" s="349"/>
      <c r="G180" s="174"/>
      <c r="H180" s="350"/>
      <c r="I180" s="65"/>
      <c r="J180" s="174">
        <v>30</v>
      </c>
      <c r="K180" s="174"/>
      <c r="L180" s="65"/>
      <c r="M180" s="65"/>
      <c r="N180" s="65"/>
      <c r="O180" s="69"/>
      <c r="P180" s="69"/>
      <c r="Q180" s="69"/>
      <c r="R180" s="152"/>
      <c r="S180" s="53"/>
      <c r="T180" s="53"/>
      <c r="U180" s="53"/>
      <c r="V180" s="53"/>
      <c r="W180" s="53"/>
      <c r="X180" s="53"/>
      <c r="Y180" s="53"/>
      <c r="Z180" s="53"/>
    </row>
    <row r="181" spans="1:26" ht="15.6" x14ac:dyDescent="0.3">
      <c r="A181" s="232" t="s">
        <v>365</v>
      </c>
      <c r="B181" s="272" t="s">
        <v>366</v>
      </c>
      <c r="C181" s="203">
        <v>141</v>
      </c>
      <c r="D181" s="219" t="s">
        <v>367</v>
      </c>
      <c r="E181" s="65"/>
      <c r="F181" s="65"/>
      <c r="G181" s="65"/>
      <c r="H181" s="65"/>
      <c r="I181" s="65"/>
      <c r="J181" s="174">
        <v>141</v>
      </c>
      <c r="K181" s="174"/>
      <c r="L181" s="65"/>
      <c r="M181" s="65"/>
      <c r="N181" s="65"/>
      <c r="O181" s="69"/>
      <c r="P181" s="69"/>
      <c r="Q181" s="69"/>
      <c r="R181" s="69"/>
      <c r="S181" s="53"/>
      <c r="T181" s="53"/>
      <c r="U181" s="53"/>
      <c r="V181" s="53"/>
      <c r="W181" s="53"/>
      <c r="X181" s="53"/>
      <c r="Y181" s="53"/>
      <c r="Z181" s="53"/>
    </row>
    <row r="182" spans="1:26" ht="46.8" x14ac:dyDescent="0.3">
      <c r="A182" s="147" t="s">
        <v>368</v>
      </c>
      <c r="B182" s="261" t="s">
        <v>369</v>
      </c>
      <c r="C182" s="119">
        <v>792</v>
      </c>
      <c r="D182" s="369" t="s">
        <v>370</v>
      </c>
      <c r="E182" s="61"/>
      <c r="F182" s="61"/>
      <c r="G182" s="61"/>
      <c r="H182" s="61"/>
      <c r="I182" s="61"/>
      <c r="J182" s="110">
        <v>792</v>
      </c>
      <c r="K182" s="110"/>
      <c r="L182" s="61"/>
      <c r="M182" s="61"/>
      <c r="N182" s="61"/>
      <c r="O182" s="62"/>
      <c r="P182" s="62"/>
      <c r="Q182" s="62"/>
      <c r="R182" s="230"/>
      <c r="S182" s="53"/>
      <c r="T182" s="53"/>
      <c r="U182" s="53"/>
      <c r="V182" s="53"/>
      <c r="W182" s="53"/>
      <c r="X182" s="53"/>
      <c r="Y182" s="53"/>
      <c r="Z182" s="53"/>
    </row>
    <row r="183" spans="1:26" ht="15.6" x14ac:dyDescent="0.3">
      <c r="A183" s="156" t="s">
        <v>371</v>
      </c>
      <c r="B183" s="339" t="s">
        <v>372</v>
      </c>
      <c r="C183" s="145">
        <v>144</v>
      </c>
      <c r="D183" s="340" t="s">
        <v>373</v>
      </c>
      <c r="E183" s="102"/>
      <c r="F183" s="195"/>
      <c r="G183" s="72"/>
      <c r="H183" s="72"/>
      <c r="I183" s="72"/>
      <c r="J183" s="153">
        <v>144</v>
      </c>
      <c r="K183" s="197"/>
      <c r="L183" s="72"/>
      <c r="M183" s="72"/>
      <c r="N183" s="72"/>
      <c r="O183" s="71"/>
      <c r="P183" s="71"/>
      <c r="Q183" s="71"/>
      <c r="R183" s="352"/>
      <c r="S183" s="53"/>
      <c r="T183" s="53"/>
      <c r="U183" s="53"/>
      <c r="V183" s="53"/>
      <c r="W183" s="53"/>
      <c r="X183" s="53"/>
      <c r="Y183" s="53"/>
      <c r="Z183" s="53"/>
    </row>
    <row r="184" spans="1:26" ht="15.6" x14ac:dyDescent="0.3">
      <c r="A184" s="108">
        <v>46055</v>
      </c>
      <c r="B184" s="58" t="s">
        <v>374</v>
      </c>
      <c r="C184" s="355">
        <v>262</v>
      </c>
      <c r="D184" s="137" t="s">
        <v>375</v>
      </c>
      <c r="E184" s="343"/>
      <c r="F184" s="353"/>
      <c r="G184" s="353"/>
      <c r="H184" s="353"/>
      <c r="I184" s="59"/>
      <c r="J184" s="158">
        <v>262</v>
      </c>
      <c r="K184" s="265"/>
      <c r="L184" s="265"/>
      <c r="M184" s="266"/>
      <c r="N184" s="265"/>
      <c r="O184" s="266"/>
      <c r="P184" s="265"/>
      <c r="Q184" s="265"/>
      <c r="R184" s="265"/>
      <c r="S184" s="53"/>
      <c r="T184" s="53"/>
      <c r="U184" s="53"/>
      <c r="V184" s="53"/>
      <c r="W184" s="53"/>
      <c r="X184" s="53"/>
      <c r="Y184" s="53"/>
      <c r="Z184" s="53"/>
    </row>
    <row r="185" spans="1:26" ht="15.6" x14ac:dyDescent="0.3">
      <c r="A185" s="108">
        <v>46055</v>
      </c>
      <c r="B185" s="370" t="s">
        <v>376</v>
      </c>
      <c r="C185" s="119">
        <v>88</v>
      </c>
      <c r="D185" s="371" t="s">
        <v>377</v>
      </c>
      <c r="E185" s="233"/>
      <c r="F185" s="231"/>
      <c r="G185" s="231"/>
      <c r="H185" s="231"/>
      <c r="I185" s="59"/>
      <c r="J185" s="153">
        <v>88</v>
      </c>
      <c r="K185" s="110"/>
      <c r="L185" s="61"/>
      <c r="M185" s="61"/>
      <c r="N185" s="61"/>
      <c r="O185" s="62"/>
      <c r="P185" s="62"/>
      <c r="Q185" s="62"/>
      <c r="R185" s="62"/>
      <c r="S185" s="53"/>
      <c r="T185" s="53"/>
      <c r="U185" s="53"/>
      <c r="V185" s="53"/>
      <c r="W185" s="53"/>
      <c r="X185" s="53"/>
      <c r="Y185" s="53"/>
      <c r="Z185" s="53"/>
    </row>
    <row r="186" spans="1:26" ht="15.6" x14ac:dyDescent="0.3">
      <c r="A186" s="108">
        <v>46055</v>
      </c>
      <c r="B186" s="63" t="s">
        <v>378</v>
      </c>
      <c r="C186" s="267">
        <v>171</v>
      </c>
      <c r="D186" s="334" t="s">
        <v>379</v>
      </c>
      <c r="E186" s="344"/>
      <c r="F186" s="231"/>
      <c r="G186" s="231"/>
      <c r="H186" s="231"/>
      <c r="I186" s="61"/>
      <c r="J186" s="110">
        <v>171</v>
      </c>
      <c r="K186" s="110"/>
      <c r="L186" s="61"/>
      <c r="M186" s="61"/>
      <c r="N186" s="61"/>
      <c r="O186" s="62"/>
      <c r="P186" s="62"/>
      <c r="Q186" s="62"/>
      <c r="R186" s="62"/>
      <c r="S186" s="53"/>
      <c r="T186" s="53"/>
      <c r="U186" s="53"/>
      <c r="V186" s="53"/>
      <c r="W186" s="53"/>
      <c r="X186" s="53"/>
      <c r="Y186" s="53"/>
      <c r="Z186" s="53"/>
    </row>
    <row r="187" spans="1:26" ht="15.6" x14ac:dyDescent="0.3">
      <c r="A187" s="108">
        <v>46055</v>
      </c>
      <c r="B187" s="292" t="s">
        <v>380</v>
      </c>
      <c r="C187" s="268">
        <v>33</v>
      </c>
      <c r="D187" s="137" t="s">
        <v>381</v>
      </c>
      <c r="E187" s="344"/>
      <c r="F187" s="231"/>
      <c r="G187" s="231"/>
      <c r="H187" s="231"/>
      <c r="I187" s="61"/>
      <c r="J187" s="110">
        <v>33</v>
      </c>
      <c r="K187" s="153"/>
      <c r="L187" s="59"/>
      <c r="M187" s="59"/>
      <c r="N187" s="59"/>
      <c r="O187" s="60"/>
      <c r="P187" s="60"/>
      <c r="Q187" s="60"/>
      <c r="R187" s="60"/>
      <c r="S187" s="53"/>
      <c r="T187" s="53"/>
      <c r="U187" s="53"/>
      <c r="V187" s="53"/>
      <c r="W187" s="53"/>
      <c r="X187" s="53"/>
      <c r="Y187" s="53"/>
      <c r="Z187" s="53"/>
    </row>
    <row r="188" spans="1:26" ht="15.6" x14ac:dyDescent="0.3">
      <c r="A188" s="108">
        <v>46114</v>
      </c>
      <c r="B188" s="63" t="s">
        <v>382</v>
      </c>
      <c r="C188" s="268">
        <v>657</v>
      </c>
      <c r="D188" s="137" t="s">
        <v>383</v>
      </c>
      <c r="E188" s="345"/>
      <c r="F188" s="231"/>
      <c r="G188" s="110"/>
      <c r="H188" s="231"/>
      <c r="I188" s="61"/>
      <c r="J188" s="110">
        <v>657</v>
      </c>
      <c r="K188" s="110"/>
      <c r="L188" s="61"/>
      <c r="M188" s="61"/>
      <c r="N188" s="61"/>
      <c r="O188" s="62"/>
      <c r="P188" s="62"/>
      <c r="Q188" s="62"/>
      <c r="R188" s="62"/>
      <c r="S188" s="53"/>
      <c r="T188" s="53"/>
      <c r="U188" s="53"/>
      <c r="V188" s="53"/>
      <c r="W188" s="53"/>
      <c r="X188" s="53"/>
      <c r="Y188" s="53"/>
      <c r="Z188" s="53"/>
    </row>
    <row r="189" spans="1:26" ht="15.6" x14ac:dyDescent="0.3">
      <c r="A189" s="108">
        <v>46114</v>
      </c>
      <c r="B189" s="99" t="s">
        <v>384</v>
      </c>
      <c r="C189" s="268">
        <v>30</v>
      </c>
      <c r="D189" s="136" t="s">
        <v>385</v>
      </c>
      <c r="E189" s="345"/>
      <c r="F189" s="346"/>
      <c r="G189" s="231"/>
      <c r="H189" s="231"/>
      <c r="I189" s="61"/>
      <c r="J189" s="110">
        <v>30</v>
      </c>
      <c r="K189" s="110"/>
      <c r="L189" s="61"/>
      <c r="M189" s="61"/>
      <c r="N189" s="61"/>
      <c r="O189" s="62"/>
      <c r="P189" s="62"/>
      <c r="Q189" s="62"/>
      <c r="R189" s="62"/>
      <c r="S189" s="53"/>
      <c r="T189" s="53"/>
      <c r="U189" s="53"/>
      <c r="V189" s="53"/>
      <c r="W189" s="53"/>
      <c r="X189" s="53"/>
      <c r="Y189" s="53"/>
      <c r="Z189" s="53"/>
    </row>
    <row r="190" spans="1:26" ht="15.6" x14ac:dyDescent="0.3">
      <c r="A190" s="108">
        <v>46236</v>
      </c>
      <c r="B190" s="130" t="s">
        <v>386</v>
      </c>
      <c r="C190" s="357">
        <v>50</v>
      </c>
      <c r="D190" s="374" t="s">
        <v>303</v>
      </c>
      <c r="E190" s="345"/>
      <c r="F190" s="349"/>
      <c r="G190" s="350"/>
      <c r="H190" s="350"/>
      <c r="I190" s="65"/>
      <c r="J190" s="174">
        <v>50</v>
      </c>
      <c r="K190" s="174"/>
      <c r="L190" s="61"/>
      <c r="M190" s="61"/>
      <c r="N190" s="61"/>
      <c r="O190" s="62"/>
      <c r="P190" s="62"/>
      <c r="Q190" s="62"/>
      <c r="R190" s="62"/>
      <c r="S190" s="53"/>
      <c r="T190" s="53"/>
      <c r="U190" s="53"/>
      <c r="V190" s="53"/>
      <c r="W190" s="53"/>
      <c r="X190" s="53"/>
      <c r="Y190" s="53"/>
      <c r="Z190" s="53"/>
    </row>
    <row r="191" spans="1:26" ht="15.6" x14ac:dyDescent="0.3">
      <c r="A191" s="108">
        <v>46267</v>
      </c>
      <c r="B191" s="99" t="s">
        <v>387</v>
      </c>
      <c r="C191" s="119">
        <v>138</v>
      </c>
      <c r="D191" s="334" t="s">
        <v>42</v>
      </c>
      <c r="E191" s="233"/>
      <c r="F191" s="231"/>
      <c r="G191" s="231"/>
      <c r="H191" s="231"/>
      <c r="I191" s="61"/>
      <c r="J191" s="110"/>
      <c r="K191" s="110">
        <v>138</v>
      </c>
      <c r="L191" s="66"/>
      <c r="M191" s="61"/>
      <c r="N191" s="61"/>
      <c r="O191" s="62"/>
      <c r="P191" s="62"/>
      <c r="Q191" s="62"/>
      <c r="R191" s="62"/>
      <c r="S191" s="53"/>
      <c r="T191" s="53"/>
      <c r="U191" s="53"/>
      <c r="V191" s="53"/>
      <c r="W191" s="53"/>
      <c r="X191" s="53"/>
      <c r="Y191" s="53"/>
      <c r="Z191" s="53"/>
    </row>
    <row r="192" spans="1:26" ht="31.2" x14ac:dyDescent="0.3">
      <c r="A192" s="106">
        <v>46267</v>
      </c>
      <c r="B192" s="251" t="s">
        <v>388</v>
      </c>
      <c r="C192" s="119">
        <v>288</v>
      </c>
      <c r="D192" s="375" t="s">
        <v>389</v>
      </c>
      <c r="E192" s="247"/>
      <c r="F192" s="247"/>
      <c r="G192" s="247"/>
      <c r="H192" s="247"/>
      <c r="I192" s="247"/>
      <c r="J192" s="110">
        <v>288</v>
      </c>
      <c r="K192" s="247"/>
      <c r="L192" s="66"/>
      <c r="M192" s="61"/>
      <c r="N192" s="61"/>
      <c r="O192" s="62"/>
      <c r="P192" s="62"/>
      <c r="Q192" s="62"/>
      <c r="R192" s="62"/>
      <c r="S192" s="53"/>
      <c r="T192" s="53"/>
      <c r="U192" s="53"/>
      <c r="V192" s="53"/>
      <c r="W192" s="53"/>
      <c r="X192" s="53"/>
      <c r="Y192" s="53"/>
      <c r="Z192" s="53"/>
    </row>
    <row r="193" spans="1:27" ht="15.6" x14ac:dyDescent="0.3">
      <c r="A193" s="106" t="s">
        <v>390</v>
      </c>
      <c r="B193" s="99" t="s">
        <v>391</v>
      </c>
      <c r="C193" s="119">
        <v>184</v>
      </c>
      <c r="D193" s="136" t="s">
        <v>392</v>
      </c>
      <c r="E193" s="233"/>
      <c r="F193" s="231"/>
      <c r="G193" s="231"/>
      <c r="H193" s="231"/>
      <c r="I193" s="61"/>
      <c r="J193" s="110">
        <v>184</v>
      </c>
      <c r="K193" s="110"/>
      <c r="L193" s="66"/>
      <c r="M193" s="61"/>
      <c r="N193" s="61"/>
      <c r="O193" s="62"/>
      <c r="P193" s="62"/>
      <c r="Q193" s="62"/>
      <c r="R193" s="62"/>
      <c r="S193" s="53"/>
      <c r="T193" s="53"/>
      <c r="U193" s="53"/>
      <c r="V193" s="53"/>
      <c r="W193" s="53"/>
      <c r="X193" s="53"/>
      <c r="Y193" s="53"/>
      <c r="Z193" s="53"/>
    </row>
    <row r="194" spans="1:27" ht="15.6" x14ac:dyDescent="0.3">
      <c r="A194" s="106" t="s">
        <v>393</v>
      </c>
      <c r="B194" s="106" t="s">
        <v>394</v>
      </c>
      <c r="C194" s="119">
        <v>450</v>
      </c>
      <c r="D194" s="334" t="s">
        <v>42</v>
      </c>
      <c r="E194" s="233"/>
      <c r="F194" s="231"/>
      <c r="G194" s="231"/>
      <c r="H194" s="231"/>
      <c r="I194" s="61"/>
      <c r="J194" s="110">
        <v>450</v>
      </c>
      <c r="K194" s="110"/>
      <c r="L194" s="134"/>
      <c r="M194" s="139"/>
      <c r="N194" s="139"/>
      <c r="O194" s="138"/>
      <c r="P194" s="138"/>
      <c r="Q194" s="138"/>
      <c r="R194" s="138"/>
      <c r="S194" s="140"/>
      <c r="T194" s="140"/>
      <c r="U194" s="140"/>
      <c r="V194" s="140"/>
      <c r="W194" s="140"/>
      <c r="X194" s="140"/>
      <c r="Y194" s="140"/>
      <c r="Z194" s="140"/>
      <c r="AA194" s="17"/>
    </row>
    <row r="195" spans="1:27" ht="15.6" x14ac:dyDescent="0.3">
      <c r="A195" s="106" t="s">
        <v>393</v>
      </c>
      <c r="B195" s="104" t="s">
        <v>395</v>
      </c>
      <c r="C195" s="145">
        <v>92</v>
      </c>
      <c r="D195" s="334" t="s">
        <v>42</v>
      </c>
      <c r="E195" s="367"/>
      <c r="F195" s="353"/>
      <c r="G195" s="176"/>
      <c r="H195" s="353"/>
      <c r="I195" s="59"/>
      <c r="J195" s="153"/>
      <c r="K195" s="153">
        <v>92</v>
      </c>
      <c r="L195" s="61"/>
      <c r="M195" s="61"/>
      <c r="N195" s="61"/>
      <c r="O195" s="62"/>
      <c r="P195" s="62"/>
      <c r="Q195" s="62"/>
      <c r="R195" s="62"/>
      <c r="S195" s="53"/>
      <c r="T195" s="53"/>
      <c r="U195" s="53"/>
      <c r="V195" s="53"/>
      <c r="W195" s="53"/>
      <c r="X195" s="53"/>
      <c r="Y195" s="53"/>
      <c r="Z195" s="53"/>
    </row>
    <row r="196" spans="1:27" ht="15.6" x14ac:dyDescent="0.3">
      <c r="A196" s="106" t="s">
        <v>396</v>
      </c>
      <c r="B196" s="99" t="s">
        <v>397</v>
      </c>
      <c r="C196" s="119">
        <v>192</v>
      </c>
      <c r="D196" s="369" t="s">
        <v>398</v>
      </c>
      <c r="E196" s="233"/>
      <c r="F196" s="231"/>
      <c r="G196" s="346"/>
      <c r="H196" s="231"/>
      <c r="I196" s="61"/>
      <c r="J196" s="110">
        <v>192</v>
      </c>
      <c r="K196" s="110"/>
      <c r="L196" s="61"/>
      <c r="M196" s="61"/>
      <c r="N196" s="61"/>
      <c r="O196" s="62"/>
      <c r="P196" s="62"/>
      <c r="Q196" s="62"/>
      <c r="R196" s="62"/>
      <c r="S196" s="53"/>
      <c r="T196" s="53"/>
      <c r="U196" s="53"/>
      <c r="V196" s="53"/>
      <c r="W196" s="53"/>
      <c r="X196" s="53"/>
      <c r="Y196" s="53"/>
      <c r="Z196" s="53"/>
    </row>
    <row r="197" spans="1:27" ht="15.6" x14ac:dyDescent="0.3">
      <c r="A197" s="106" t="s">
        <v>399</v>
      </c>
      <c r="B197" s="124" t="s">
        <v>62</v>
      </c>
      <c r="C197" s="151">
        <v>30</v>
      </c>
      <c r="D197" s="137" t="s">
        <v>42</v>
      </c>
      <c r="E197" s="356"/>
      <c r="F197" s="348"/>
      <c r="G197" s="347"/>
      <c r="H197" s="348"/>
      <c r="I197" s="262"/>
      <c r="J197" s="154">
        <v>30</v>
      </c>
      <c r="K197" s="154"/>
      <c r="L197" s="262"/>
      <c r="M197" s="262"/>
      <c r="N197" s="262"/>
      <c r="O197" s="230"/>
      <c r="P197" s="230"/>
      <c r="Q197" s="230"/>
      <c r="R197" s="230"/>
      <c r="S197" s="263"/>
      <c r="T197" s="263"/>
      <c r="U197" s="263"/>
      <c r="V197" s="263"/>
      <c r="W197" s="263"/>
      <c r="X197" s="263"/>
      <c r="Y197" s="263"/>
      <c r="Z197" s="263"/>
      <c r="AA197" s="30"/>
    </row>
    <row r="198" spans="1:27" ht="15.6" x14ac:dyDescent="0.3">
      <c r="A198" s="159" t="s">
        <v>399</v>
      </c>
      <c r="B198" s="104" t="s">
        <v>400</v>
      </c>
      <c r="C198" s="145">
        <v>93.5</v>
      </c>
      <c r="D198" s="364" t="s">
        <v>401</v>
      </c>
      <c r="E198" s="343"/>
      <c r="F198" s="358"/>
      <c r="G198" s="110"/>
      <c r="H198" s="231"/>
      <c r="I198" s="65"/>
      <c r="J198" s="110">
        <v>93.5</v>
      </c>
      <c r="K198" s="110"/>
      <c r="L198" s="65"/>
      <c r="M198" s="65"/>
      <c r="N198" s="65"/>
      <c r="O198" s="69"/>
      <c r="P198" s="69"/>
      <c r="Q198" s="69"/>
      <c r="R198" s="230"/>
      <c r="S198" s="53"/>
      <c r="T198" s="53"/>
      <c r="U198" s="53"/>
      <c r="V198" s="53"/>
      <c r="W198" s="53"/>
      <c r="X198" s="53"/>
      <c r="Y198" s="53"/>
      <c r="Z198" s="53"/>
    </row>
    <row r="199" spans="1:27" ht="15.6" x14ac:dyDescent="0.3">
      <c r="A199" s="159" t="s">
        <v>402</v>
      </c>
      <c r="B199" s="99" t="s">
        <v>403</v>
      </c>
      <c r="C199" s="119">
        <v>180</v>
      </c>
      <c r="D199" s="364" t="s">
        <v>404</v>
      </c>
      <c r="E199" s="344"/>
      <c r="F199" s="346"/>
      <c r="G199" s="231"/>
      <c r="H199" s="231"/>
      <c r="I199" s="65"/>
      <c r="J199" s="110">
        <v>180</v>
      </c>
      <c r="K199" s="174"/>
      <c r="L199" s="65"/>
      <c r="M199" s="65"/>
      <c r="N199" s="65"/>
      <c r="O199" s="69"/>
      <c r="P199" s="69"/>
      <c r="Q199" s="69"/>
      <c r="R199" s="69"/>
      <c r="S199" s="53"/>
      <c r="T199" s="53"/>
      <c r="U199" s="53"/>
      <c r="V199" s="53"/>
      <c r="W199" s="53"/>
      <c r="X199" s="53"/>
      <c r="Y199" s="53"/>
      <c r="Z199" s="53"/>
    </row>
    <row r="200" spans="1:27" ht="15.6" x14ac:dyDescent="0.3">
      <c r="A200" s="106" t="s">
        <v>405</v>
      </c>
      <c r="B200" s="63" t="s">
        <v>369</v>
      </c>
      <c r="C200" s="119">
        <v>204</v>
      </c>
      <c r="D200" s="368" t="s">
        <v>406</v>
      </c>
      <c r="E200" s="344"/>
      <c r="F200" s="346"/>
      <c r="G200" s="231"/>
      <c r="H200" s="231"/>
      <c r="I200" s="65"/>
      <c r="J200" s="110">
        <v>204</v>
      </c>
      <c r="K200" s="174"/>
      <c r="L200" s="65"/>
      <c r="M200" s="65"/>
      <c r="N200" s="65"/>
      <c r="O200" s="69"/>
      <c r="P200" s="69"/>
      <c r="Q200" s="69"/>
      <c r="R200" s="69"/>
      <c r="S200" s="53"/>
      <c r="T200" s="53"/>
      <c r="U200" s="53"/>
      <c r="V200" s="53"/>
      <c r="W200" s="53"/>
      <c r="X200" s="53"/>
      <c r="Y200" s="53"/>
      <c r="Z200" s="53"/>
    </row>
    <row r="201" spans="1:27" ht="31.2" x14ac:dyDescent="0.3">
      <c r="A201" s="106" t="s">
        <v>405</v>
      </c>
      <c r="B201" s="130" t="s">
        <v>386</v>
      </c>
      <c r="C201" s="203">
        <v>50</v>
      </c>
      <c r="D201" s="376" t="s">
        <v>407</v>
      </c>
      <c r="E201" s="345"/>
      <c r="F201" s="349"/>
      <c r="G201" s="174"/>
      <c r="H201" s="350"/>
      <c r="I201" s="65"/>
      <c r="J201" s="174">
        <v>50</v>
      </c>
      <c r="K201" s="174"/>
      <c r="L201" s="65"/>
      <c r="M201" s="65"/>
      <c r="N201" s="65"/>
      <c r="O201" s="69"/>
      <c r="P201" s="69"/>
      <c r="Q201" s="69"/>
      <c r="R201" s="152"/>
      <c r="S201" s="53"/>
      <c r="T201" s="53"/>
      <c r="U201" s="53"/>
      <c r="V201" s="53"/>
      <c r="W201" s="53"/>
      <c r="X201" s="53"/>
      <c r="Y201" s="53"/>
      <c r="Z201" s="53"/>
    </row>
    <row r="202" spans="1:27" ht="15.6" x14ac:dyDescent="0.3">
      <c r="A202" s="108">
        <v>46056</v>
      </c>
      <c r="B202" s="58" t="s">
        <v>408</v>
      </c>
      <c r="C202" s="355">
        <v>66</v>
      </c>
      <c r="D202" s="137" t="s">
        <v>409</v>
      </c>
      <c r="E202" s="343"/>
      <c r="F202" s="353"/>
      <c r="G202" s="353"/>
      <c r="H202" s="353"/>
      <c r="I202" s="59"/>
      <c r="J202" s="158">
        <v>66</v>
      </c>
      <c r="K202" s="265"/>
      <c r="L202" s="265"/>
      <c r="M202" s="266"/>
      <c r="N202" s="265"/>
      <c r="O202" s="266"/>
      <c r="P202" s="265"/>
      <c r="Q202" s="265"/>
      <c r="R202" s="265"/>
      <c r="S202" s="53"/>
      <c r="T202" s="53"/>
      <c r="U202" s="53"/>
      <c r="V202" s="53"/>
      <c r="W202" s="53"/>
      <c r="X202" s="53"/>
      <c r="Y202" s="53"/>
      <c r="Z202" s="53"/>
    </row>
    <row r="203" spans="1:27" ht="15.6" x14ac:dyDescent="0.3">
      <c r="A203" s="108">
        <v>46056</v>
      </c>
      <c r="B203" s="53" t="s">
        <v>410</v>
      </c>
      <c r="C203" s="119">
        <v>330</v>
      </c>
      <c r="D203" s="371" t="s">
        <v>411</v>
      </c>
      <c r="E203" s="233"/>
      <c r="F203" s="231"/>
      <c r="G203" s="231"/>
      <c r="H203" s="231"/>
      <c r="I203" s="59"/>
      <c r="J203" s="153">
        <v>330</v>
      </c>
      <c r="K203" s="110"/>
      <c r="L203" s="61"/>
      <c r="M203" s="61"/>
      <c r="N203" s="61"/>
      <c r="O203" s="62"/>
      <c r="P203" s="62"/>
      <c r="Q203" s="62"/>
      <c r="R203" s="62"/>
      <c r="S203" s="53"/>
      <c r="T203" s="53"/>
      <c r="U203" s="53"/>
      <c r="V203" s="53"/>
      <c r="W203" s="53"/>
      <c r="X203" s="53"/>
      <c r="Y203" s="53"/>
      <c r="Z203" s="53"/>
    </row>
    <row r="204" spans="1:27" ht="15.6" x14ac:dyDescent="0.3">
      <c r="A204" s="108">
        <v>46056</v>
      </c>
      <c r="B204" s="63" t="s">
        <v>412</v>
      </c>
      <c r="C204" s="267">
        <v>200</v>
      </c>
      <c r="D204" s="334" t="s">
        <v>42</v>
      </c>
      <c r="E204" s="344"/>
      <c r="F204" s="231"/>
      <c r="G204" s="110">
        <v>200</v>
      </c>
      <c r="H204" s="231"/>
      <c r="I204" s="61"/>
      <c r="J204" s="110"/>
      <c r="K204" s="110"/>
      <c r="L204" s="61"/>
      <c r="M204" s="61"/>
      <c r="N204" s="61"/>
      <c r="O204" s="62"/>
      <c r="P204" s="62"/>
      <c r="Q204" s="62"/>
      <c r="R204" s="62"/>
      <c r="S204" s="53"/>
      <c r="T204" s="53"/>
      <c r="U204" s="53"/>
      <c r="V204" s="53"/>
      <c r="W204" s="53"/>
      <c r="X204" s="53"/>
      <c r="Y204" s="53"/>
      <c r="Z204" s="53"/>
    </row>
    <row r="205" spans="1:27" ht="15.6" x14ac:dyDescent="0.3">
      <c r="A205" s="108">
        <v>46056</v>
      </c>
      <c r="B205" s="53" t="s">
        <v>413</v>
      </c>
      <c r="C205" s="268">
        <v>228</v>
      </c>
      <c r="D205" s="137" t="s">
        <v>414</v>
      </c>
      <c r="E205" s="344"/>
      <c r="F205" s="231"/>
      <c r="G205" s="231"/>
      <c r="H205" s="231"/>
      <c r="I205" s="61"/>
      <c r="J205" s="110">
        <v>228</v>
      </c>
      <c r="K205" s="153"/>
      <c r="L205" s="59"/>
      <c r="M205" s="59"/>
      <c r="N205" s="59"/>
      <c r="O205" s="60"/>
      <c r="P205" s="60"/>
      <c r="Q205" s="60"/>
      <c r="R205" s="60"/>
      <c r="S205" s="53"/>
      <c r="T205" s="53"/>
      <c r="U205" s="53"/>
      <c r="V205" s="53"/>
      <c r="W205" s="53"/>
      <c r="X205" s="53"/>
      <c r="Y205" s="53"/>
      <c r="Z205" s="53"/>
    </row>
    <row r="206" spans="1:27" ht="15.6" x14ac:dyDescent="0.3">
      <c r="A206" s="108">
        <v>46056</v>
      </c>
      <c r="B206" s="63" t="s">
        <v>415</v>
      </c>
      <c r="C206" s="268">
        <v>14</v>
      </c>
      <c r="D206" s="137" t="s">
        <v>416</v>
      </c>
      <c r="E206" s="345"/>
      <c r="F206" s="231"/>
      <c r="G206" s="110"/>
      <c r="H206" s="231"/>
      <c r="I206" s="61"/>
      <c r="J206" s="110">
        <v>14</v>
      </c>
      <c r="K206" s="110"/>
      <c r="L206" s="61"/>
      <c r="M206" s="61"/>
      <c r="N206" s="61"/>
      <c r="O206" s="62"/>
      <c r="P206" s="62"/>
      <c r="Q206" s="62"/>
      <c r="R206" s="62"/>
      <c r="S206" s="53"/>
      <c r="T206" s="53"/>
      <c r="U206" s="53"/>
      <c r="V206" s="53"/>
      <c r="W206" s="53"/>
      <c r="X206" s="53"/>
      <c r="Y206" s="53"/>
      <c r="Z206" s="53"/>
    </row>
    <row r="207" spans="1:27" ht="15.6" x14ac:dyDescent="0.3">
      <c r="A207" s="108">
        <v>46056</v>
      </c>
      <c r="B207" s="99" t="s">
        <v>49</v>
      </c>
      <c r="C207" s="268">
        <v>136</v>
      </c>
      <c r="D207" s="377" t="s">
        <v>417</v>
      </c>
      <c r="E207" s="345"/>
      <c r="F207" s="346"/>
      <c r="G207" s="231"/>
      <c r="H207" s="231"/>
      <c r="I207" s="61"/>
      <c r="J207" s="110">
        <v>136</v>
      </c>
      <c r="K207" s="110"/>
      <c r="L207" s="61"/>
      <c r="M207" s="61"/>
      <c r="N207" s="61"/>
      <c r="O207" s="62"/>
      <c r="P207" s="62"/>
      <c r="Q207" s="62"/>
      <c r="R207" s="62"/>
      <c r="S207" s="53"/>
      <c r="T207" s="53"/>
      <c r="U207" s="53"/>
      <c r="V207" s="53"/>
      <c r="W207" s="53"/>
      <c r="X207" s="53"/>
      <c r="Y207" s="53"/>
      <c r="Z207" s="53"/>
    </row>
    <row r="208" spans="1:27" ht="15.6" x14ac:dyDescent="0.3">
      <c r="A208" s="108">
        <v>46176</v>
      </c>
      <c r="B208" s="130" t="s">
        <v>418</v>
      </c>
      <c r="C208" s="357">
        <v>200.13</v>
      </c>
      <c r="D208" s="374" t="s">
        <v>419</v>
      </c>
      <c r="E208" s="345"/>
      <c r="F208" s="349"/>
      <c r="G208" s="350"/>
      <c r="H208" s="350"/>
      <c r="I208" s="65"/>
      <c r="J208" s="174">
        <v>200.13</v>
      </c>
      <c r="K208" s="174"/>
      <c r="L208" s="61"/>
      <c r="M208" s="61"/>
      <c r="N208" s="61"/>
      <c r="O208" s="62"/>
      <c r="P208" s="62"/>
      <c r="Q208" s="62"/>
      <c r="R208" s="62"/>
      <c r="S208" s="53"/>
      <c r="T208" s="53"/>
      <c r="U208" s="53"/>
      <c r="V208" s="53"/>
      <c r="W208" s="53"/>
      <c r="X208" s="53"/>
      <c r="Y208" s="53"/>
      <c r="Z208" s="53"/>
    </row>
    <row r="209" spans="1:27" ht="15.6" x14ac:dyDescent="0.3">
      <c r="A209" s="108">
        <v>46268</v>
      </c>
      <c r="B209" s="99" t="s">
        <v>387</v>
      </c>
      <c r="C209" s="119">
        <v>138</v>
      </c>
      <c r="D209" s="334" t="s">
        <v>42</v>
      </c>
      <c r="E209" s="233"/>
      <c r="F209" s="231"/>
      <c r="G209" s="231"/>
      <c r="H209" s="231"/>
      <c r="I209" s="61"/>
      <c r="J209" s="110"/>
      <c r="K209" s="110">
        <v>138</v>
      </c>
      <c r="L209" s="66"/>
      <c r="M209" s="61"/>
      <c r="N209" s="61"/>
      <c r="O209" s="62"/>
      <c r="P209" s="62"/>
      <c r="Q209" s="62"/>
      <c r="R209" s="62"/>
      <c r="S209" s="53"/>
      <c r="T209" s="53"/>
      <c r="U209" s="53"/>
      <c r="V209" s="53"/>
      <c r="W209" s="53"/>
      <c r="X209" s="53"/>
      <c r="Y209" s="53"/>
      <c r="Z209" s="53"/>
    </row>
    <row r="210" spans="1:27" ht="15.6" x14ac:dyDescent="0.3">
      <c r="A210" s="106">
        <v>46298</v>
      </c>
      <c r="B210" s="251" t="s">
        <v>420</v>
      </c>
      <c r="C210" s="119">
        <v>547</v>
      </c>
      <c r="D210" s="375" t="s">
        <v>421</v>
      </c>
      <c r="E210" s="247"/>
      <c r="F210" s="247"/>
      <c r="G210" s="247"/>
      <c r="H210" s="247"/>
      <c r="I210" s="247"/>
      <c r="J210" s="110">
        <v>547</v>
      </c>
      <c r="K210" s="247"/>
      <c r="L210" s="66"/>
      <c r="M210" s="61"/>
      <c r="N210" s="61"/>
      <c r="O210" s="62"/>
      <c r="P210" s="62"/>
      <c r="Q210" s="62"/>
      <c r="R210" s="62"/>
      <c r="S210" s="53"/>
      <c r="T210" s="53"/>
      <c r="U210" s="53"/>
      <c r="V210" s="53"/>
      <c r="W210" s="53"/>
      <c r="X210" s="53"/>
      <c r="Y210" s="53"/>
      <c r="Z210" s="53"/>
    </row>
    <row r="211" spans="1:27" ht="15.6" x14ac:dyDescent="0.3">
      <c r="A211" s="106">
        <v>46329</v>
      </c>
      <c r="B211" s="99" t="s">
        <v>369</v>
      </c>
      <c r="C211" s="119">
        <v>204</v>
      </c>
      <c r="D211" s="136" t="s">
        <v>422</v>
      </c>
      <c r="E211" s="233"/>
      <c r="F211" s="231"/>
      <c r="G211" s="231"/>
      <c r="H211" s="231"/>
      <c r="I211" s="61"/>
      <c r="J211" s="110">
        <v>204</v>
      </c>
      <c r="K211" s="110"/>
      <c r="L211" s="66"/>
      <c r="M211" s="61"/>
      <c r="N211" s="61"/>
      <c r="O211" s="62"/>
      <c r="P211" s="62"/>
      <c r="Q211" s="62"/>
      <c r="R211" s="62"/>
      <c r="S211" s="53"/>
      <c r="T211" s="53"/>
      <c r="U211" s="53"/>
      <c r="V211" s="53"/>
      <c r="W211" s="53"/>
      <c r="X211" s="53"/>
      <c r="Y211" s="53"/>
      <c r="Z211" s="53"/>
    </row>
    <row r="212" spans="1:27" ht="15.6" x14ac:dyDescent="0.3">
      <c r="A212" s="106" t="s">
        <v>423</v>
      </c>
      <c r="B212" s="106" t="s">
        <v>424</v>
      </c>
      <c r="C212" s="119">
        <v>450</v>
      </c>
      <c r="D212" s="334" t="s">
        <v>42</v>
      </c>
      <c r="E212" s="233"/>
      <c r="F212" s="231"/>
      <c r="G212" s="231"/>
      <c r="H212" s="231"/>
      <c r="I212" s="61"/>
      <c r="J212" s="110">
        <v>450</v>
      </c>
      <c r="K212" s="110"/>
      <c r="L212" s="134"/>
      <c r="M212" s="139"/>
      <c r="N212" s="139"/>
      <c r="O212" s="138"/>
      <c r="P212" s="138"/>
      <c r="Q212" s="138"/>
      <c r="R212" s="138"/>
      <c r="S212" s="140"/>
      <c r="T212" s="140"/>
      <c r="U212" s="140"/>
      <c r="V212" s="140"/>
      <c r="W212" s="140"/>
      <c r="X212" s="140"/>
      <c r="Y212" s="140"/>
      <c r="Z212" s="140"/>
      <c r="AA212" s="17"/>
    </row>
    <row r="213" spans="1:27" ht="15.6" x14ac:dyDescent="0.3">
      <c r="A213" s="106" t="s">
        <v>423</v>
      </c>
      <c r="B213" s="104" t="s">
        <v>425</v>
      </c>
      <c r="C213" s="145">
        <v>92</v>
      </c>
      <c r="D213" s="334" t="s">
        <v>42</v>
      </c>
      <c r="E213" s="367"/>
      <c r="F213" s="353"/>
      <c r="G213" s="176"/>
      <c r="H213" s="353"/>
      <c r="I213" s="59"/>
      <c r="J213" s="153"/>
      <c r="K213" s="153">
        <v>92</v>
      </c>
      <c r="L213" s="61"/>
      <c r="M213" s="61"/>
      <c r="N213" s="61"/>
      <c r="O213" s="62"/>
      <c r="P213" s="62"/>
      <c r="Q213" s="62"/>
      <c r="R213" s="62"/>
      <c r="S213" s="53"/>
      <c r="T213" s="53"/>
      <c r="U213" s="53"/>
      <c r="V213" s="53"/>
      <c r="W213" s="53"/>
      <c r="X213" s="53"/>
      <c r="Y213" s="53"/>
      <c r="Z213" s="53"/>
    </row>
    <row r="214" spans="1:27" ht="15.6" x14ac:dyDescent="0.3">
      <c r="A214" s="106" t="s">
        <v>426</v>
      </c>
      <c r="B214" s="99" t="s">
        <v>427</v>
      </c>
      <c r="C214" s="119">
        <v>49.5</v>
      </c>
      <c r="D214" s="369" t="s">
        <v>428</v>
      </c>
      <c r="E214" s="233"/>
      <c r="F214" s="231"/>
      <c r="G214" s="346"/>
      <c r="H214" s="231"/>
      <c r="I214" s="61"/>
      <c r="J214" s="110">
        <v>49.5</v>
      </c>
      <c r="K214" s="110"/>
      <c r="L214" s="61"/>
      <c r="M214" s="61"/>
      <c r="N214" s="61"/>
      <c r="O214" s="62"/>
      <c r="P214" s="62"/>
      <c r="Q214" s="62"/>
      <c r="R214" s="62"/>
      <c r="S214" s="53"/>
      <c r="T214" s="53"/>
      <c r="U214" s="53"/>
      <c r="V214" s="53"/>
      <c r="W214" s="53"/>
      <c r="X214" s="53"/>
      <c r="Y214" s="53"/>
      <c r="Z214" s="53"/>
    </row>
    <row r="215" spans="1:27" ht="15.6" x14ac:dyDescent="0.3">
      <c r="A215" s="106" t="s">
        <v>429</v>
      </c>
      <c r="B215" s="124" t="s">
        <v>430</v>
      </c>
      <c r="C215" s="151">
        <v>36</v>
      </c>
      <c r="D215" s="137" t="s">
        <v>431</v>
      </c>
      <c r="E215" s="356"/>
      <c r="F215" s="348"/>
      <c r="G215" s="347"/>
      <c r="H215" s="348"/>
      <c r="I215" s="262"/>
      <c r="J215" s="154">
        <v>36</v>
      </c>
      <c r="K215" s="154"/>
      <c r="L215" s="262"/>
      <c r="M215" s="262"/>
      <c r="N215" s="262"/>
      <c r="O215" s="230"/>
      <c r="P215" s="230"/>
      <c r="Q215" s="230"/>
      <c r="R215" s="230"/>
      <c r="S215" s="263"/>
      <c r="T215" s="263"/>
      <c r="U215" s="263"/>
      <c r="V215" s="263"/>
      <c r="W215" s="263"/>
      <c r="X215" s="263"/>
      <c r="Y215" s="263"/>
      <c r="Z215" s="263"/>
      <c r="AA215" s="30"/>
    </row>
    <row r="216" spans="1:27" ht="15.6" x14ac:dyDescent="0.3">
      <c r="A216" s="106" t="s">
        <v>429</v>
      </c>
      <c r="B216" s="124" t="s">
        <v>432</v>
      </c>
      <c r="C216" s="145">
        <v>192</v>
      </c>
      <c r="D216" s="364" t="s">
        <v>433</v>
      </c>
      <c r="E216" s="343"/>
      <c r="F216" s="358"/>
      <c r="G216" s="110"/>
      <c r="H216" s="231"/>
      <c r="I216" s="65"/>
      <c r="J216" s="110">
        <v>192</v>
      </c>
      <c r="K216" s="110"/>
      <c r="L216" s="65"/>
      <c r="M216" s="65"/>
      <c r="N216" s="65"/>
      <c r="O216" s="69"/>
      <c r="P216" s="69"/>
      <c r="Q216" s="69"/>
      <c r="R216" s="230"/>
      <c r="S216" s="53"/>
      <c r="T216" s="53"/>
      <c r="U216" s="53"/>
      <c r="V216" s="53"/>
      <c r="W216" s="53"/>
      <c r="X216" s="53"/>
      <c r="Y216" s="53"/>
      <c r="Z216" s="53"/>
    </row>
    <row r="217" spans="1:27" ht="15.6" x14ac:dyDescent="0.3">
      <c r="A217" s="106" t="s">
        <v>434</v>
      </c>
      <c r="B217" s="99" t="s">
        <v>435</v>
      </c>
      <c r="C217" s="119">
        <v>24</v>
      </c>
      <c r="D217" s="364" t="s">
        <v>436</v>
      </c>
      <c r="E217" s="344"/>
      <c r="F217" s="346"/>
      <c r="G217" s="231"/>
      <c r="H217" s="231"/>
      <c r="I217" s="65"/>
      <c r="J217" s="110">
        <v>24</v>
      </c>
      <c r="K217" s="174"/>
      <c r="L217" s="65"/>
      <c r="M217" s="65"/>
      <c r="N217" s="65"/>
      <c r="O217" s="69"/>
      <c r="P217" s="69"/>
      <c r="Q217" s="69"/>
      <c r="R217" s="69"/>
      <c r="S217" s="53"/>
      <c r="T217" s="53"/>
      <c r="U217" s="53"/>
      <c r="V217" s="53"/>
      <c r="W217" s="53"/>
      <c r="X217" s="53"/>
      <c r="Y217" s="53"/>
      <c r="Z217" s="53"/>
    </row>
    <row r="218" spans="1:27" ht="15.6" x14ac:dyDescent="0.3">
      <c r="A218" s="106" t="s">
        <v>437</v>
      </c>
      <c r="B218" s="63" t="s">
        <v>62</v>
      </c>
      <c r="C218" s="119">
        <v>30</v>
      </c>
      <c r="D218" s="334" t="s">
        <v>42</v>
      </c>
      <c r="E218" s="344"/>
      <c r="F218" s="346"/>
      <c r="G218" s="231"/>
      <c r="H218" s="231"/>
      <c r="I218" s="65"/>
      <c r="J218" s="110">
        <v>30</v>
      </c>
      <c r="K218" s="174"/>
      <c r="L218" s="65"/>
      <c r="M218" s="65"/>
      <c r="N218" s="65"/>
      <c r="O218" s="69"/>
      <c r="P218" s="69"/>
      <c r="Q218" s="69"/>
      <c r="R218" s="69"/>
      <c r="S218" s="53"/>
      <c r="T218" s="53"/>
      <c r="U218" s="53"/>
      <c r="V218" s="53"/>
      <c r="W218" s="53"/>
      <c r="X218" s="53"/>
      <c r="Y218" s="53"/>
      <c r="Z218" s="53"/>
    </row>
    <row r="219" spans="1:27" ht="15.6" x14ac:dyDescent="0.3">
      <c r="A219" s="106" t="s">
        <v>437</v>
      </c>
      <c r="B219" s="130" t="s">
        <v>438</v>
      </c>
      <c r="C219" s="203">
        <v>480</v>
      </c>
      <c r="D219" s="379" t="s">
        <v>439</v>
      </c>
      <c r="E219" s="345"/>
      <c r="F219" s="349"/>
      <c r="G219" s="174"/>
      <c r="H219" s="350"/>
      <c r="I219" s="65"/>
      <c r="J219" s="174">
        <v>480</v>
      </c>
      <c r="K219" s="174"/>
      <c r="L219" s="65"/>
      <c r="M219" s="65"/>
      <c r="N219" s="65"/>
      <c r="O219" s="69"/>
      <c r="P219" s="69"/>
      <c r="Q219" s="69"/>
      <c r="R219" s="152"/>
      <c r="S219" s="53"/>
      <c r="T219" s="53"/>
      <c r="U219" s="53"/>
      <c r="V219" s="53"/>
      <c r="W219" s="53"/>
      <c r="X219" s="53"/>
      <c r="Y219" s="53"/>
      <c r="Z219" s="53"/>
    </row>
    <row r="220" spans="1:27" ht="15.6" x14ac:dyDescent="0.3">
      <c r="A220" s="232" t="s">
        <v>440</v>
      </c>
      <c r="B220" s="272" t="s">
        <v>441</v>
      </c>
      <c r="C220" s="203">
        <v>304</v>
      </c>
      <c r="D220" s="381" t="s">
        <v>442</v>
      </c>
      <c r="E220" s="65"/>
      <c r="F220" s="65"/>
      <c r="G220" s="65"/>
      <c r="H220" s="65"/>
      <c r="I220" s="65"/>
      <c r="J220" s="174">
        <v>304</v>
      </c>
      <c r="K220" s="174"/>
      <c r="L220" s="65"/>
      <c r="M220" s="65"/>
      <c r="N220" s="65"/>
      <c r="O220" s="69"/>
      <c r="P220" s="69"/>
      <c r="Q220" s="69"/>
      <c r="R220" s="69"/>
      <c r="S220" s="53"/>
      <c r="T220" s="53"/>
      <c r="U220" s="53"/>
      <c r="V220" s="53"/>
      <c r="W220" s="53"/>
      <c r="X220" s="53"/>
      <c r="Y220" s="53"/>
      <c r="Z220" s="53"/>
    </row>
    <row r="221" spans="1:27" ht="15.6" x14ac:dyDescent="0.3">
      <c r="A221" s="147" t="s">
        <v>443</v>
      </c>
      <c r="B221" s="261" t="s">
        <v>302</v>
      </c>
      <c r="C221" s="119">
        <v>50</v>
      </c>
      <c r="D221" s="382" t="s">
        <v>444</v>
      </c>
      <c r="E221" s="61"/>
      <c r="F221" s="61"/>
      <c r="G221" s="61"/>
      <c r="H221" s="61"/>
      <c r="I221" s="61"/>
      <c r="J221" s="110">
        <v>50</v>
      </c>
      <c r="K221" s="110"/>
      <c r="L221" s="61"/>
      <c r="M221" s="61"/>
      <c r="N221" s="61"/>
      <c r="O221" s="62"/>
      <c r="P221" s="62"/>
      <c r="Q221" s="62"/>
      <c r="R221" s="230"/>
      <c r="S221" s="53"/>
      <c r="T221" s="53"/>
      <c r="U221" s="53"/>
      <c r="V221" s="53"/>
      <c r="W221" s="53"/>
      <c r="X221" s="53"/>
      <c r="Y221" s="53"/>
      <c r="Z221" s="53"/>
    </row>
    <row r="222" spans="1:27" ht="15.6" x14ac:dyDescent="0.3">
      <c r="A222" s="407"/>
      <c r="B222" s="408"/>
      <c r="C222" s="409"/>
      <c r="D222" s="410"/>
      <c r="E222" s="411"/>
      <c r="F222" s="411"/>
      <c r="G222" s="411"/>
      <c r="H222" s="411"/>
      <c r="I222" s="411"/>
      <c r="J222" s="409"/>
      <c r="K222" s="411"/>
      <c r="L222" s="411"/>
      <c r="M222" s="411"/>
      <c r="N222" s="411"/>
      <c r="O222" s="411"/>
      <c r="P222" s="412"/>
      <c r="Q222" s="411"/>
      <c r="R222" s="413"/>
    </row>
    <row r="223" spans="1:27" ht="15.6" x14ac:dyDescent="0.25">
      <c r="A223" s="469" t="s">
        <v>31</v>
      </c>
      <c r="B223" s="469"/>
      <c r="C223" s="173">
        <f t="shared" ref="C223:Q223" si="1">SUM(C3:C222)</f>
        <v>38794.21</v>
      </c>
      <c r="D223" s="173">
        <f t="shared" si="1"/>
        <v>0</v>
      </c>
      <c r="E223" s="173">
        <f t="shared" si="1"/>
        <v>0</v>
      </c>
      <c r="F223" s="173">
        <f t="shared" si="1"/>
        <v>0</v>
      </c>
      <c r="G223" s="173">
        <f t="shared" si="1"/>
        <v>1750</v>
      </c>
      <c r="H223" s="173">
        <f t="shared" si="1"/>
        <v>0</v>
      </c>
      <c r="I223" s="173">
        <f t="shared" si="1"/>
        <v>0</v>
      </c>
      <c r="J223" s="173">
        <f t="shared" si="1"/>
        <v>34698.210000000006</v>
      </c>
      <c r="K223" s="173">
        <f t="shared" si="1"/>
        <v>2346</v>
      </c>
      <c r="L223" s="173">
        <f t="shared" si="1"/>
        <v>0</v>
      </c>
      <c r="M223" s="173">
        <f t="shared" si="1"/>
        <v>0</v>
      </c>
      <c r="N223" s="173">
        <f t="shared" si="1"/>
        <v>0</v>
      </c>
      <c r="O223" s="173">
        <f t="shared" si="1"/>
        <v>0</v>
      </c>
      <c r="P223" s="386">
        <f t="shared" si="1"/>
        <v>0</v>
      </c>
      <c r="Q223" s="173">
        <f t="shared" si="1"/>
        <v>0</v>
      </c>
      <c r="R223" s="414"/>
    </row>
    <row r="246" spans="1:16" x14ac:dyDescent="0.25">
      <c r="A246" s="166"/>
    </row>
    <row r="249" spans="1:16" s="3" customFormat="1" x14ac:dyDescent="0.25">
      <c r="A249" s="166"/>
      <c r="C249" s="5"/>
      <c r="D249" s="167"/>
      <c r="E249" s="5"/>
      <c r="F249" s="5"/>
      <c r="G249" s="5"/>
      <c r="H249" s="5"/>
      <c r="I249" s="5"/>
      <c r="J249" s="5"/>
      <c r="K249" s="5"/>
      <c r="L249" s="5"/>
      <c r="M249" s="5"/>
      <c r="N249" s="5"/>
      <c r="P249" s="5"/>
    </row>
    <row r="252" spans="1:16" s="3" customFormat="1" x14ac:dyDescent="0.25">
      <c r="A252" s="1"/>
      <c r="C252" s="5"/>
      <c r="D252" s="167"/>
      <c r="E252" s="5"/>
      <c r="F252" s="5"/>
      <c r="G252" s="5"/>
      <c r="H252" s="5"/>
      <c r="I252" s="5"/>
      <c r="J252" s="5"/>
      <c r="K252" s="5"/>
      <c r="L252" s="5"/>
      <c r="M252" s="5"/>
      <c r="N252" s="5"/>
      <c r="P252" s="5"/>
    </row>
    <row r="311" spans="1:16" s="164" customFormat="1" x14ac:dyDescent="0.25">
      <c r="A311" s="1"/>
      <c r="B311"/>
      <c r="C311" s="2"/>
      <c r="D311" s="51"/>
      <c r="E311" s="2"/>
      <c r="F311" s="2"/>
      <c r="G311" s="2"/>
      <c r="H311" s="2"/>
      <c r="I311" s="2"/>
      <c r="J311" s="165"/>
      <c r="K311" s="165"/>
      <c r="L311" s="165"/>
      <c r="M311" s="165"/>
      <c r="N311" s="165"/>
      <c r="P311" s="165"/>
    </row>
    <row r="312" spans="1:16" s="164" customFormat="1" x14ac:dyDescent="0.25">
      <c r="A312" s="1"/>
      <c r="B312"/>
      <c r="C312" s="2"/>
      <c r="D312" s="51"/>
      <c r="E312" s="2"/>
      <c r="F312" s="2"/>
      <c r="G312" s="2"/>
      <c r="H312" s="2"/>
      <c r="I312" s="2"/>
      <c r="J312" s="165"/>
      <c r="K312" s="165"/>
      <c r="L312" s="165"/>
      <c r="M312" s="165"/>
      <c r="N312" s="165"/>
      <c r="P312" s="165"/>
    </row>
    <row r="313" spans="1:16" s="164" customFormat="1" x14ac:dyDescent="0.25">
      <c r="A313" s="1"/>
      <c r="B313"/>
      <c r="C313" s="2"/>
      <c r="D313" s="51"/>
      <c r="E313" s="2"/>
      <c r="F313" s="2"/>
      <c r="G313" s="2"/>
      <c r="H313" s="2"/>
      <c r="I313" s="2"/>
      <c r="J313" s="165"/>
      <c r="K313" s="165"/>
      <c r="L313" s="165"/>
      <c r="M313" s="165"/>
      <c r="N313" s="165"/>
      <c r="P313" s="165"/>
    </row>
    <row r="316" spans="1:16" x14ac:dyDescent="0.25">
      <c r="E316" s="5"/>
      <c r="F316" s="5"/>
      <c r="G316" s="5"/>
      <c r="J316" s="5"/>
    </row>
    <row r="317" spans="1:16" x14ac:dyDescent="0.25">
      <c r="E317" s="5"/>
      <c r="F317" s="5"/>
      <c r="G317" s="5"/>
      <c r="J317" s="5"/>
    </row>
    <row r="318" spans="1:16" x14ac:dyDescent="0.25">
      <c r="E318" s="5"/>
      <c r="F318" s="5"/>
      <c r="J318" s="5"/>
    </row>
    <row r="319" spans="1:16" x14ac:dyDescent="0.25">
      <c r="E319" s="5"/>
      <c r="F319" s="5"/>
      <c r="J319" s="5"/>
    </row>
    <row r="320" spans="1:16" x14ac:dyDescent="0.25">
      <c r="E320" s="5"/>
      <c r="F320" s="5"/>
      <c r="G320" s="5"/>
      <c r="J320" s="5"/>
    </row>
    <row r="336" spans="2:15" x14ac:dyDescent="0.25">
      <c r="B336" s="2"/>
      <c r="O336" s="2"/>
    </row>
    <row r="337" spans="2:15" x14ac:dyDescent="0.25">
      <c r="B337" s="2"/>
      <c r="O337" s="2"/>
    </row>
    <row r="338" spans="2:15" x14ac:dyDescent="0.25">
      <c r="B338" s="2"/>
      <c r="O338" s="2"/>
    </row>
    <row r="339" spans="2:15" x14ac:dyDescent="0.25">
      <c r="B339" s="2"/>
      <c r="O339" s="2"/>
    </row>
    <row r="340" spans="2:15" x14ac:dyDescent="0.25">
      <c r="B340" s="2"/>
      <c r="O340" s="2"/>
    </row>
    <row r="341" spans="2:15" x14ac:dyDescent="0.25">
      <c r="B341" s="2"/>
      <c r="O341" s="2"/>
    </row>
  </sheetData>
  <sheetProtection selectLockedCells="1" selectUnlockedCells="1"/>
  <mergeCells count="2">
    <mergeCell ref="A2:B2"/>
    <mergeCell ref="A223:B223"/>
  </mergeCells>
  <pageMargins left="0.35416666666666669" right="0.55138888888888893" top="0.15763888888888888" bottom="0.11805555555555555" header="0.51180555555555551" footer="0.51180555555555551"/>
  <pageSetup paperSize="9" scale="50"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4A9EE-CE09-4FE5-954F-0AC6E1D1A169}">
  <sheetPr>
    <tabColor rgb="FF00B0F0"/>
  </sheetPr>
  <dimension ref="A1:AA228"/>
  <sheetViews>
    <sheetView workbookViewId="0">
      <pane ySplit="2" topLeftCell="A91" activePane="bottomLeft" state="frozen"/>
      <selection pane="bottomLeft" activeCell="C100" sqref="C100"/>
    </sheetView>
  </sheetViews>
  <sheetFormatPr defaultColWidth="9.109375" defaultRowHeight="15.6" x14ac:dyDescent="0.3"/>
  <cols>
    <col min="1" max="1" width="11.88671875" style="192" bestFit="1" customWidth="1"/>
    <col min="2" max="2" width="49" style="53" bestFit="1" customWidth="1"/>
    <col min="3" max="3" width="13.5546875" style="78" bestFit="1" customWidth="1"/>
    <col min="4" max="4" width="13.5546875" style="53" bestFit="1" customWidth="1"/>
    <col min="5" max="5" width="18.88671875" style="78" bestFit="1" customWidth="1"/>
    <col min="6" max="6" width="12.88671875" style="78" bestFit="1" customWidth="1"/>
    <col min="7" max="7" width="24.6640625" style="78" bestFit="1" customWidth="1"/>
    <col min="8" max="8" width="10.88671875" style="78" bestFit="1" customWidth="1"/>
    <col min="9" max="9" width="19" style="78" bestFit="1" customWidth="1"/>
    <col min="10" max="10" width="17.44140625" style="78" bestFit="1" customWidth="1"/>
    <col min="11" max="11" width="23.6640625" style="78" bestFit="1" customWidth="1"/>
    <col min="12" max="12" width="21" style="78" bestFit="1" customWidth="1"/>
    <col min="13" max="13" width="17.109375" style="78" bestFit="1" customWidth="1"/>
    <col min="14" max="14" width="12.109375" style="78" bestFit="1" customWidth="1"/>
    <col min="15" max="15" width="13.88671875" style="78" bestFit="1" customWidth="1"/>
    <col min="16" max="16" width="17.5546875" style="78" bestFit="1" customWidth="1"/>
    <col min="17" max="17" width="13" style="78" bestFit="1" customWidth="1"/>
    <col min="18" max="18" width="29.5546875" style="78" bestFit="1" customWidth="1"/>
    <col min="19" max="19" width="10.109375" style="78" bestFit="1" customWidth="1"/>
    <col min="20" max="20" width="39.33203125" style="78" bestFit="1" customWidth="1"/>
    <col min="21" max="21" width="33.109375" style="78" bestFit="1" customWidth="1"/>
    <col min="22" max="22" width="24.33203125" style="78" bestFit="1" customWidth="1"/>
    <col min="23" max="23" width="19.44140625" style="78" bestFit="1" customWidth="1"/>
    <col min="24" max="24" width="22.88671875" style="53" bestFit="1" customWidth="1"/>
    <col min="25" max="25" width="9.5546875" style="53" customWidth="1"/>
    <col min="26" max="16384" width="9.109375" style="53"/>
  </cols>
  <sheetData>
    <row r="1" spans="1:27" s="186" customFormat="1" ht="26.25" customHeight="1" x14ac:dyDescent="0.35">
      <c r="A1" s="181" t="s">
        <v>14</v>
      </c>
      <c r="B1" s="182" t="s">
        <v>15</v>
      </c>
      <c r="C1" s="183" t="s">
        <v>4</v>
      </c>
      <c r="D1" s="182" t="s">
        <v>445</v>
      </c>
      <c r="E1" s="183" t="s">
        <v>446</v>
      </c>
      <c r="F1" s="183" t="s">
        <v>447</v>
      </c>
      <c r="G1" s="183" t="s">
        <v>448</v>
      </c>
      <c r="H1" s="183" t="s">
        <v>449</v>
      </c>
      <c r="I1" s="183" t="s">
        <v>450</v>
      </c>
      <c r="J1" s="183" t="s">
        <v>451</v>
      </c>
      <c r="K1" s="183" t="s">
        <v>452</v>
      </c>
      <c r="L1" s="183" t="s">
        <v>453</v>
      </c>
      <c r="M1" s="183" t="s">
        <v>454</v>
      </c>
      <c r="N1" s="183" t="s">
        <v>455</v>
      </c>
      <c r="O1" s="183" t="s">
        <v>456</v>
      </c>
      <c r="P1" s="183" t="s">
        <v>457</v>
      </c>
      <c r="Q1" s="183" t="s">
        <v>26</v>
      </c>
      <c r="R1" s="183" t="s">
        <v>27</v>
      </c>
      <c r="S1" s="183" t="s">
        <v>458</v>
      </c>
      <c r="T1" s="183" t="s">
        <v>459</v>
      </c>
      <c r="U1" s="183" t="s">
        <v>6</v>
      </c>
      <c r="V1" s="183" t="s">
        <v>460</v>
      </c>
      <c r="W1" s="183" t="s">
        <v>29</v>
      </c>
      <c r="X1" s="183" t="s">
        <v>30</v>
      </c>
    </row>
    <row r="2" spans="1:27" s="186" customFormat="1" ht="29.25" customHeight="1" x14ac:dyDescent="0.35">
      <c r="A2" s="470" t="s">
        <v>31</v>
      </c>
      <c r="B2" s="470"/>
      <c r="C2" s="185">
        <f t="shared" ref="C2:W2" si="0">SUM(C3:C99)</f>
        <v>44594.220000000008</v>
      </c>
      <c r="D2" s="185">
        <f t="shared" si="0"/>
        <v>0</v>
      </c>
      <c r="E2" s="185">
        <f t="shared" si="0"/>
        <v>0</v>
      </c>
      <c r="F2" s="185">
        <f t="shared" si="0"/>
        <v>0</v>
      </c>
      <c r="G2" s="185">
        <f t="shared" si="0"/>
        <v>19555.259999999998</v>
      </c>
      <c r="H2" s="185">
        <f t="shared" si="0"/>
        <v>0</v>
      </c>
      <c r="I2" s="185">
        <f t="shared" si="0"/>
        <v>2750.27</v>
      </c>
      <c r="J2" s="185">
        <f t="shared" si="0"/>
        <v>607.63</v>
      </c>
      <c r="K2" s="185">
        <f t="shared" si="0"/>
        <v>441.27</v>
      </c>
      <c r="L2" s="185">
        <f t="shared" si="0"/>
        <v>1924.8799999999999</v>
      </c>
      <c r="M2" s="185">
        <f t="shared" si="0"/>
        <v>733.06</v>
      </c>
      <c r="N2" s="185">
        <f t="shared" si="0"/>
        <v>7172.18</v>
      </c>
      <c r="O2" s="185">
        <f t="shared" si="0"/>
        <v>11009.669999999998</v>
      </c>
      <c r="P2" s="185">
        <f t="shared" si="0"/>
        <v>0</v>
      </c>
      <c r="Q2" s="185">
        <f t="shared" si="0"/>
        <v>0</v>
      </c>
      <c r="R2" s="185">
        <f t="shared" si="0"/>
        <v>0</v>
      </c>
      <c r="S2" s="185">
        <f t="shared" si="0"/>
        <v>0</v>
      </c>
      <c r="T2" s="185">
        <f t="shared" si="0"/>
        <v>0</v>
      </c>
      <c r="U2" s="185">
        <f t="shared" si="0"/>
        <v>400</v>
      </c>
      <c r="V2" s="185">
        <f t="shared" si="0"/>
        <v>0</v>
      </c>
      <c r="W2" s="185">
        <f t="shared" si="0"/>
        <v>0</v>
      </c>
      <c r="X2" s="184"/>
    </row>
    <row r="3" spans="1:27" x14ac:dyDescent="0.3">
      <c r="A3" s="209">
        <v>45661</v>
      </c>
      <c r="B3" s="58" t="s">
        <v>461</v>
      </c>
      <c r="C3" s="153">
        <v>352.62</v>
      </c>
      <c r="D3" s="111"/>
      <c r="E3" s="112"/>
      <c r="F3" s="113"/>
      <c r="G3" s="114"/>
      <c r="H3" s="114"/>
      <c r="I3" s="114"/>
      <c r="J3" s="114"/>
      <c r="K3" s="114"/>
      <c r="L3" s="126"/>
      <c r="M3" s="126"/>
      <c r="N3" s="98">
        <v>352.62</v>
      </c>
      <c r="O3" s="126"/>
      <c r="P3" s="114"/>
      <c r="Q3" s="114"/>
      <c r="R3" s="114"/>
      <c r="S3" s="114"/>
      <c r="T3" s="114"/>
      <c r="U3" s="114"/>
      <c r="V3" s="114"/>
      <c r="W3" s="114"/>
      <c r="X3" s="59"/>
      <c r="Y3" s="78"/>
      <c r="Z3"/>
      <c r="AA3"/>
    </row>
    <row r="4" spans="1:27" x14ac:dyDescent="0.3">
      <c r="A4" s="209">
        <v>45934</v>
      </c>
      <c r="B4" s="63" t="s">
        <v>461</v>
      </c>
      <c r="C4" s="153">
        <v>47.2</v>
      </c>
      <c r="D4" s="115"/>
      <c r="E4" s="116"/>
      <c r="F4" s="113"/>
      <c r="G4" s="67"/>
      <c r="H4" s="114"/>
      <c r="I4" s="114"/>
      <c r="J4" s="114"/>
      <c r="K4" s="114"/>
      <c r="L4" s="98">
        <v>47.2</v>
      </c>
      <c r="M4" s="67"/>
      <c r="N4" s="126"/>
      <c r="O4" s="126"/>
      <c r="P4" s="114"/>
      <c r="Q4" s="114"/>
      <c r="R4" s="114"/>
      <c r="S4" s="67"/>
      <c r="T4" s="114"/>
      <c r="U4" s="114"/>
      <c r="V4" s="114"/>
      <c r="W4" s="114"/>
      <c r="X4" s="59"/>
      <c r="Y4" s="78"/>
      <c r="Z4"/>
      <c r="AA4"/>
    </row>
    <row r="5" spans="1:27" x14ac:dyDescent="0.3">
      <c r="A5" s="209" t="s">
        <v>52</v>
      </c>
      <c r="B5" s="63" t="s">
        <v>462</v>
      </c>
      <c r="C5" s="153">
        <v>49.54</v>
      </c>
      <c r="D5" s="115"/>
      <c r="E5" s="116"/>
      <c r="F5" s="113"/>
      <c r="G5" s="98"/>
      <c r="H5" s="114"/>
      <c r="I5" s="114"/>
      <c r="J5" s="114"/>
      <c r="K5" s="114"/>
      <c r="L5" s="98"/>
      <c r="M5" s="126">
        <v>49.54</v>
      </c>
      <c r="N5" s="126"/>
      <c r="O5" s="126"/>
      <c r="P5" s="114"/>
      <c r="Q5" s="114"/>
      <c r="R5" s="114"/>
      <c r="S5" s="98"/>
      <c r="T5" s="114"/>
      <c r="U5" s="114"/>
      <c r="V5" s="114"/>
      <c r="W5" s="114"/>
      <c r="X5" s="59"/>
      <c r="Y5" s="78"/>
      <c r="Z5"/>
      <c r="AA5"/>
    </row>
    <row r="6" spans="1:27" x14ac:dyDescent="0.3">
      <c r="A6" s="209" t="s">
        <v>52</v>
      </c>
      <c r="B6" s="63" t="s">
        <v>463</v>
      </c>
      <c r="C6" s="153">
        <v>1417.26</v>
      </c>
      <c r="D6" s="115"/>
      <c r="E6" s="116"/>
      <c r="F6" s="113"/>
      <c r="G6" s="98"/>
      <c r="H6" s="114"/>
      <c r="I6" s="114"/>
      <c r="J6" s="114"/>
      <c r="K6" s="114"/>
      <c r="L6" s="98"/>
      <c r="M6" s="126"/>
      <c r="N6" s="126"/>
      <c r="O6" s="126">
        <v>1417.26</v>
      </c>
      <c r="P6" s="114"/>
      <c r="Q6" s="114"/>
      <c r="R6" s="114"/>
      <c r="S6" s="98"/>
      <c r="T6" s="114"/>
      <c r="U6" s="114"/>
      <c r="V6" s="114"/>
      <c r="W6" s="114"/>
      <c r="X6" s="59"/>
      <c r="Y6" s="78"/>
      <c r="Z6"/>
      <c r="AA6"/>
    </row>
    <row r="7" spans="1:27" x14ac:dyDescent="0.3">
      <c r="A7" s="209" t="s">
        <v>61</v>
      </c>
      <c r="B7" s="63" t="s">
        <v>464</v>
      </c>
      <c r="C7" s="153">
        <v>300</v>
      </c>
      <c r="D7" s="115"/>
      <c r="E7" s="116"/>
      <c r="F7" s="113"/>
      <c r="G7" s="114"/>
      <c r="H7" s="114"/>
      <c r="I7" s="114"/>
      <c r="J7" s="114"/>
      <c r="K7" s="114"/>
      <c r="L7" s="67">
        <v>300</v>
      </c>
      <c r="M7" s="212"/>
      <c r="N7" s="126"/>
      <c r="O7" s="67"/>
      <c r="P7" s="114"/>
      <c r="Q7" s="114"/>
      <c r="R7" s="114"/>
      <c r="S7" s="114"/>
      <c r="T7" s="114"/>
      <c r="U7" s="114"/>
      <c r="V7" s="114"/>
      <c r="W7" s="114"/>
      <c r="X7" s="59"/>
      <c r="Y7" s="78"/>
      <c r="Z7"/>
      <c r="AA7"/>
    </row>
    <row r="8" spans="1:27" x14ac:dyDescent="0.3">
      <c r="A8" s="209" t="s">
        <v>465</v>
      </c>
      <c r="B8" s="63" t="s">
        <v>466</v>
      </c>
      <c r="C8" s="153">
        <v>30</v>
      </c>
      <c r="D8" s="115"/>
      <c r="E8" s="116"/>
      <c r="F8" s="113"/>
      <c r="G8" s="114"/>
      <c r="H8" s="114"/>
      <c r="I8" s="114"/>
      <c r="J8" s="114"/>
      <c r="K8" s="114"/>
      <c r="L8" s="213"/>
      <c r="M8" s="67">
        <v>30</v>
      </c>
      <c r="N8" s="214"/>
      <c r="O8" s="67"/>
      <c r="P8" s="114"/>
      <c r="Q8" s="114"/>
      <c r="R8" s="114"/>
      <c r="S8" s="114"/>
      <c r="T8" s="114"/>
      <c r="U8" s="114"/>
      <c r="V8" s="114"/>
      <c r="W8" s="114"/>
      <c r="X8" s="59"/>
      <c r="Y8" s="78"/>
      <c r="Z8"/>
      <c r="AA8"/>
    </row>
    <row r="9" spans="1:27" x14ac:dyDescent="0.3">
      <c r="A9" s="415" t="s">
        <v>467</v>
      </c>
      <c r="B9" s="64" t="s">
        <v>468</v>
      </c>
      <c r="C9" s="197">
        <v>150.24</v>
      </c>
      <c r="D9" s="131"/>
      <c r="E9" s="141"/>
      <c r="F9" s="132"/>
      <c r="G9" s="117"/>
      <c r="H9" s="117"/>
      <c r="I9" s="103"/>
      <c r="J9" s="416">
        <v>150.24</v>
      </c>
      <c r="K9" s="117"/>
      <c r="L9" s="212"/>
      <c r="M9" s="417"/>
      <c r="N9" s="212"/>
      <c r="O9" s="212"/>
      <c r="P9" s="117"/>
      <c r="Q9" s="117"/>
      <c r="R9" s="117"/>
      <c r="S9" s="114"/>
      <c r="T9" s="114"/>
      <c r="U9" s="114"/>
      <c r="V9" s="114"/>
      <c r="W9" s="114"/>
      <c r="X9" s="59"/>
      <c r="Y9" s="78"/>
      <c r="Z9"/>
      <c r="AA9"/>
    </row>
    <row r="10" spans="1:27" x14ac:dyDescent="0.3">
      <c r="A10" s="210" t="s">
        <v>63</v>
      </c>
      <c r="B10" s="63" t="s">
        <v>469</v>
      </c>
      <c r="C10" s="110">
        <v>226.36</v>
      </c>
      <c r="D10" s="115"/>
      <c r="E10" s="116"/>
      <c r="F10" s="129"/>
      <c r="G10" s="129"/>
      <c r="H10" s="129"/>
      <c r="I10" s="67">
        <v>226.36</v>
      </c>
      <c r="J10" s="129"/>
      <c r="K10" s="129"/>
      <c r="L10" s="67"/>
      <c r="M10" s="67"/>
      <c r="N10" s="129"/>
      <c r="O10" s="129"/>
      <c r="P10" s="129"/>
      <c r="Q10" s="129"/>
      <c r="R10" s="129"/>
      <c r="S10" s="113"/>
      <c r="T10" s="114"/>
      <c r="U10" s="114"/>
      <c r="V10" s="114"/>
      <c r="W10" s="114"/>
      <c r="X10" s="59"/>
      <c r="Y10" s="78"/>
      <c r="Z10"/>
      <c r="AA10"/>
    </row>
    <row r="11" spans="1:27" x14ac:dyDescent="0.3">
      <c r="A11" s="106">
        <v>45662</v>
      </c>
      <c r="B11" s="63" t="s">
        <v>461</v>
      </c>
      <c r="C11" s="110">
        <v>352.62</v>
      </c>
      <c r="D11" s="115"/>
      <c r="E11" s="116"/>
      <c r="F11" s="129"/>
      <c r="G11" s="129"/>
      <c r="H11" s="129"/>
      <c r="I11" s="129"/>
      <c r="J11" s="129"/>
      <c r="K11" s="129"/>
      <c r="L11" s="129"/>
      <c r="M11" s="129"/>
      <c r="N11" s="110">
        <v>352.62</v>
      </c>
      <c r="O11" s="129"/>
      <c r="P11" s="129"/>
      <c r="Q11" s="129"/>
      <c r="R11" s="129"/>
      <c r="S11" s="113"/>
      <c r="T11" s="114"/>
      <c r="U11" s="114"/>
      <c r="V11" s="114"/>
      <c r="W11" s="114"/>
      <c r="X11" s="59"/>
      <c r="Y11" s="78"/>
      <c r="Z11"/>
      <c r="AA11"/>
    </row>
    <row r="12" spans="1:27" x14ac:dyDescent="0.3">
      <c r="A12" s="106" t="s">
        <v>470</v>
      </c>
      <c r="B12" s="63" t="s">
        <v>463</v>
      </c>
      <c r="C12" s="110">
        <v>909.94</v>
      </c>
      <c r="D12" s="115"/>
      <c r="E12" s="116"/>
      <c r="F12" s="129"/>
      <c r="G12" s="67"/>
      <c r="H12" s="129"/>
      <c r="I12" s="129"/>
      <c r="J12" s="129"/>
      <c r="K12" s="129"/>
      <c r="L12" s="67"/>
      <c r="M12" s="67"/>
      <c r="N12" s="129"/>
      <c r="O12" s="110">
        <v>909.94</v>
      </c>
      <c r="P12" s="129"/>
      <c r="Q12" s="129"/>
      <c r="R12" s="129"/>
      <c r="S12" s="100"/>
      <c r="T12" s="114"/>
      <c r="U12" s="114"/>
      <c r="V12" s="114"/>
      <c r="W12" s="114"/>
      <c r="X12" s="59"/>
      <c r="Y12" s="78"/>
      <c r="Z12"/>
      <c r="AA12"/>
    </row>
    <row r="13" spans="1:27" x14ac:dyDescent="0.3">
      <c r="A13" s="106" t="s">
        <v>87</v>
      </c>
      <c r="B13" s="63" t="s">
        <v>462</v>
      </c>
      <c r="C13" s="110">
        <v>48.62</v>
      </c>
      <c r="D13" s="115"/>
      <c r="E13" s="116"/>
      <c r="F13" s="129"/>
      <c r="G13" s="129"/>
      <c r="H13" s="129"/>
      <c r="I13" s="129"/>
      <c r="J13" s="129"/>
      <c r="K13" s="129"/>
      <c r="L13" s="67"/>
      <c r="M13" s="110">
        <v>48.62</v>
      </c>
      <c r="N13" s="129"/>
      <c r="O13" s="67"/>
      <c r="P13" s="129"/>
      <c r="Q13" s="129"/>
      <c r="R13" s="129"/>
      <c r="S13" s="132"/>
      <c r="T13" s="117"/>
      <c r="U13" s="117"/>
      <c r="V13" s="117"/>
      <c r="W13" s="117"/>
      <c r="X13" s="72"/>
      <c r="Y13" s="78"/>
      <c r="Z13"/>
      <c r="AA13"/>
    </row>
    <row r="14" spans="1:27" x14ac:dyDescent="0.3">
      <c r="A14" s="106" t="s">
        <v>88</v>
      </c>
      <c r="B14" s="63" t="s">
        <v>464</v>
      </c>
      <c r="C14" s="110">
        <v>100</v>
      </c>
      <c r="D14" s="115"/>
      <c r="E14" s="116"/>
      <c r="F14" s="129"/>
      <c r="G14" s="129"/>
      <c r="H14" s="129"/>
      <c r="I14" s="129"/>
      <c r="J14" s="129"/>
      <c r="K14" s="129"/>
      <c r="L14" s="67">
        <v>100</v>
      </c>
      <c r="M14" s="110"/>
      <c r="N14" s="129"/>
      <c r="O14" s="67"/>
      <c r="P14" s="129"/>
      <c r="Q14" s="129"/>
      <c r="R14" s="129"/>
      <c r="S14" s="283"/>
      <c r="T14" s="129"/>
      <c r="U14" s="129"/>
      <c r="V14" s="129"/>
      <c r="W14" s="129"/>
      <c r="X14" s="61"/>
      <c r="Y14" s="78"/>
      <c r="Z14"/>
      <c r="AA14"/>
    </row>
    <row r="15" spans="1:27" x14ac:dyDescent="0.3">
      <c r="A15" s="106" t="s">
        <v>471</v>
      </c>
      <c r="B15" s="247" t="s">
        <v>472</v>
      </c>
      <c r="C15" s="110">
        <v>10.8</v>
      </c>
      <c r="D15" s="247"/>
      <c r="E15" s="247"/>
      <c r="F15" s="247"/>
      <c r="G15" s="247"/>
      <c r="H15" s="247"/>
      <c r="I15" s="247"/>
      <c r="J15" s="247"/>
      <c r="K15" s="247"/>
      <c r="L15" s="247"/>
      <c r="M15" s="110">
        <v>10.8</v>
      </c>
      <c r="N15" s="247"/>
      <c r="O15" s="247"/>
      <c r="P15" s="247"/>
      <c r="Q15" s="247"/>
      <c r="R15" s="247"/>
      <c r="S15" s="286"/>
      <c r="T15" s="247"/>
      <c r="U15" s="247"/>
      <c r="V15" s="247"/>
      <c r="W15" s="247"/>
      <c r="X15" s="247"/>
      <c r="Y15"/>
      <c r="Z15"/>
      <c r="AA15"/>
    </row>
    <row r="16" spans="1:27" x14ac:dyDescent="0.3">
      <c r="A16" s="248" t="s">
        <v>473</v>
      </c>
      <c r="B16" s="419" t="s">
        <v>474</v>
      </c>
      <c r="C16" s="197">
        <v>10.54</v>
      </c>
      <c r="D16" s="362"/>
      <c r="E16" s="420"/>
      <c r="F16" s="117"/>
      <c r="G16" s="117"/>
      <c r="H16" s="117"/>
      <c r="I16" s="117"/>
      <c r="J16" s="117"/>
      <c r="K16" s="117"/>
      <c r="L16" s="417">
        <v>10.54</v>
      </c>
      <c r="M16" s="197"/>
      <c r="N16" s="117"/>
      <c r="O16" s="417"/>
      <c r="P16" s="117"/>
      <c r="Q16" s="117"/>
      <c r="R16" s="117"/>
      <c r="S16" s="120"/>
      <c r="T16" s="120"/>
      <c r="U16" s="129"/>
      <c r="V16" s="129"/>
      <c r="W16" s="129"/>
      <c r="X16" s="61" t="s">
        <v>475</v>
      </c>
      <c r="Y16"/>
      <c r="Z16"/>
      <c r="AA16"/>
    </row>
    <row r="17" spans="1:27" x14ac:dyDescent="0.3">
      <c r="A17" s="106" t="s">
        <v>473</v>
      </c>
      <c r="B17" s="99" t="s">
        <v>476</v>
      </c>
      <c r="C17" s="110">
        <v>8.89</v>
      </c>
      <c r="D17" s="115"/>
      <c r="E17" s="116"/>
      <c r="F17" s="129"/>
      <c r="G17" s="129"/>
      <c r="H17" s="129"/>
      <c r="I17" s="129"/>
      <c r="J17" s="129"/>
      <c r="K17" s="129"/>
      <c r="L17" s="67">
        <v>8.89</v>
      </c>
      <c r="M17" s="110"/>
      <c r="N17" s="129"/>
      <c r="O17" s="67"/>
      <c r="P17" s="129"/>
      <c r="Q17" s="129"/>
      <c r="R17" s="129"/>
      <c r="S17" s="129"/>
      <c r="T17" s="129"/>
      <c r="U17" s="113"/>
      <c r="V17" s="114"/>
      <c r="W17" s="114"/>
      <c r="X17" s="59" t="s">
        <v>477</v>
      </c>
      <c r="Y17"/>
      <c r="Z17"/>
      <c r="AA17"/>
    </row>
    <row r="18" spans="1:27" x14ac:dyDescent="0.3">
      <c r="A18" s="106" t="s">
        <v>473</v>
      </c>
      <c r="B18" s="99" t="s">
        <v>478</v>
      </c>
      <c r="C18" s="110">
        <v>232.16</v>
      </c>
      <c r="D18" s="115"/>
      <c r="E18" s="116"/>
      <c r="F18" s="129"/>
      <c r="G18" s="129"/>
      <c r="H18" s="129"/>
      <c r="I18" s="67">
        <v>232.16</v>
      </c>
      <c r="J18" s="129"/>
      <c r="K18" s="129"/>
      <c r="L18" s="67"/>
      <c r="M18" s="110"/>
      <c r="N18" s="129"/>
      <c r="O18" s="67"/>
      <c r="P18" s="129"/>
      <c r="Q18" s="129"/>
      <c r="R18" s="129"/>
      <c r="S18" s="129"/>
      <c r="T18" s="129"/>
      <c r="U18" s="132"/>
      <c r="V18" s="117"/>
      <c r="W18" s="117"/>
      <c r="X18" s="72"/>
      <c r="Y18" s="78"/>
      <c r="Z18"/>
      <c r="AA18"/>
    </row>
    <row r="19" spans="1:27" x14ac:dyDescent="0.3">
      <c r="A19" s="106" t="s">
        <v>479</v>
      </c>
      <c r="B19" s="251" t="s">
        <v>480</v>
      </c>
      <c r="C19" s="110">
        <v>426.28</v>
      </c>
      <c r="D19" s="247"/>
      <c r="E19" s="247"/>
      <c r="F19" s="247"/>
      <c r="G19" s="247"/>
      <c r="H19" s="247"/>
      <c r="I19" s="247"/>
      <c r="J19" s="247"/>
      <c r="K19" s="67">
        <v>426.28</v>
      </c>
      <c r="L19" s="247"/>
      <c r="M19" s="247"/>
      <c r="N19" s="247"/>
      <c r="O19" s="247"/>
      <c r="P19" s="247"/>
      <c r="Q19" s="247"/>
      <c r="R19" s="247"/>
      <c r="S19" s="247"/>
      <c r="T19" s="247"/>
      <c r="U19" s="286"/>
      <c r="V19" s="247"/>
      <c r="W19" s="247"/>
      <c r="X19" s="247"/>
      <c r="Y19" s="78"/>
      <c r="Z19"/>
      <c r="AA19"/>
    </row>
    <row r="20" spans="1:27" x14ac:dyDescent="0.3">
      <c r="A20" s="106">
        <v>45694</v>
      </c>
      <c r="B20" s="63" t="s">
        <v>461</v>
      </c>
      <c r="C20" s="110">
        <v>352.62</v>
      </c>
      <c r="D20" s="115"/>
      <c r="E20" s="116"/>
      <c r="F20" s="129"/>
      <c r="G20" s="129"/>
      <c r="H20" s="129"/>
      <c r="I20" s="129"/>
      <c r="J20" s="129"/>
      <c r="K20" s="129"/>
      <c r="L20" s="129"/>
      <c r="M20" s="129"/>
      <c r="N20" s="110">
        <v>352.62</v>
      </c>
      <c r="O20" s="129"/>
      <c r="P20" s="129"/>
      <c r="Q20" s="129"/>
      <c r="R20" s="129"/>
      <c r="S20" s="129"/>
      <c r="T20" s="129"/>
      <c r="U20" s="113"/>
      <c r="V20" s="114"/>
      <c r="W20" s="114"/>
      <c r="X20" s="59"/>
      <c r="Y20" s="78"/>
      <c r="Z20"/>
      <c r="AA20"/>
    </row>
    <row r="21" spans="1:27" x14ac:dyDescent="0.3">
      <c r="A21" s="106">
        <v>45997</v>
      </c>
      <c r="B21" s="63" t="s">
        <v>463</v>
      </c>
      <c r="C21" s="110">
        <v>591.48</v>
      </c>
      <c r="D21" s="115"/>
      <c r="E21" s="116"/>
      <c r="F21" s="129"/>
      <c r="G21" s="67"/>
      <c r="H21" s="129"/>
      <c r="I21" s="129"/>
      <c r="J21" s="129"/>
      <c r="K21" s="129"/>
      <c r="L21" s="67"/>
      <c r="M21" s="67"/>
      <c r="N21" s="129"/>
      <c r="O21" s="110">
        <v>591.48</v>
      </c>
      <c r="P21" s="129"/>
      <c r="Q21" s="129"/>
      <c r="R21" s="129"/>
      <c r="S21" s="67"/>
      <c r="T21" s="129"/>
      <c r="U21" s="113"/>
      <c r="V21" s="114"/>
      <c r="W21" s="114"/>
      <c r="X21" s="59"/>
      <c r="Y21" s="78"/>
      <c r="Z21"/>
      <c r="AA21"/>
    </row>
    <row r="22" spans="1:27" x14ac:dyDescent="0.3">
      <c r="A22" s="273" t="s">
        <v>122</v>
      </c>
      <c r="B22" s="418" t="s">
        <v>462</v>
      </c>
      <c r="C22" s="119">
        <v>48.37</v>
      </c>
      <c r="D22" s="115"/>
      <c r="E22" s="116"/>
      <c r="F22" s="129"/>
      <c r="G22" s="129"/>
      <c r="H22" s="129"/>
      <c r="I22" s="129"/>
      <c r="J22" s="129"/>
      <c r="K22" s="129"/>
      <c r="L22" s="67"/>
      <c r="M22" s="110">
        <v>48.37</v>
      </c>
      <c r="N22" s="129"/>
      <c r="O22" s="67"/>
      <c r="P22" s="129"/>
      <c r="Q22" s="129"/>
      <c r="R22" s="129"/>
      <c r="S22" s="129"/>
      <c r="T22" s="129"/>
      <c r="U22" s="132"/>
      <c r="V22" s="117"/>
      <c r="W22" s="117"/>
      <c r="X22" s="72"/>
      <c r="Y22" s="78"/>
      <c r="Z22"/>
      <c r="AA22"/>
    </row>
    <row r="23" spans="1:27" x14ac:dyDescent="0.3">
      <c r="A23" s="273" t="s">
        <v>481</v>
      </c>
      <c r="B23" s="109" t="s">
        <v>482</v>
      </c>
      <c r="C23" s="110">
        <v>156</v>
      </c>
      <c r="D23" s="115"/>
      <c r="E23" s="116"/>
      <c r="F23" s="129"/>
      <c r="G23" s="129"/>
      <c r="H23" s="129"/>
      <c r="I23" s="129"/>
      <c r="J23" s="129"/>
      <c r="K23" s="129"/>
      <c r="L23" s="67">
        <v>156</v>
      </c>
      <c r="M23" s="110"/>
      <c r="N23" s="129"/>
      <c r="O23" s="67"/>
      <c r="P23" s="129"/>
      <c r="Q23" s="129"/>
      <c r="R23" s="129"/>
      <c r="S23" s="129"/>
      <c r="T23" s="129"/>
      <c r="U23" s="283"/>
      <c r="V23" s="129"/>
      <c r="W23" s="129"/>
      <c r="X23" s="61"/>
      <c r="Y23" s="78"/>
      <c r="Z23"/>
      <c r="AA23"/>
    </row>
    <row r="24" spans="1:27" x14ac:dyDescent="0.3">
      <c r="A24" s="273" t="s">
        <v>481</v>
      </c>
      <c r="B24" s="62" t="s">
        <v>483</v>
      </c>
      <c r="C24" s="110">
        <v>156</v>
      </c>
      <c r="D24" s="247"/>
      <c r="E24" s="247"/>
      <c r="F24" s="247"/>
      <c r="G24" s="247"/>
      <c r="H24" s="247"/>
      <c r="I24" s="247"/>
      <c r="J24" s="247"/>
      <c r="K24" s="247"/>
      <c r="L24" s="67">
        <v>156</v>
      </c>
      <c r="M24" s="110"/>
      <c r="N24" s="247"/>
      <c r="O24" s="247"/>
      <c r="P24" s="247"/>
      <c r="Q24" s="247"/>
      <c r="R24" s="247"/>
      <c r="S24" s="247"/>
      <c r="T24" s="247"/>
      <c r="U24" s="286"/>
      <c r="V24" s="247"/>
      <c r="W24" s="247"/>
      <c r="X24" s="247"/>
      <c r="Y24"/>
      <c r="Z24"/>
      <c r="AA24"/>
    </row>
    <row r="25" spans="1:27" x14ac:dyDescent="0.3">
      <c r="A25" s="421" t="s">
        <v>481</v>
      </c>
      <c r="B25" s="422" t="s">
        <v>484</v>
      </c>
      <c r="C25" s="153">
        <v>847.14</v>
      </c>
      <c r="D25" s="111"/>
      <c r="E25" s="112"/>
      <c r="F25" s="118"/>
      <c r="G25" s="153">
        <v>847.14</v>
      </c>
      <c r="H25" s="113"/>
      <c r="I25" s="114"/>
      <c r="J25" s="114"/>
      <c r="K25" s="114"/>
      <c r="L25" s="98"/>
      <c r="M25" s="153"/>
      <c r="N25" s="114"/>
      <c r="O25" s="98"/>
      <c r="P25" s="114"/>
      <c r="Q25" s="114"/>
      <c r="R25" s="114"/>
      <c r="S25" s="114"/>
      <c r="T25" s="114"/>
      <c r="U25" s="129"/>
      <c r="V25" s="129"/>
      <c r="W25" s="129"/>
      <c r="X25" s="61"/>
      <c r="Y25"/>
      <c r="Z25"/>
      <c r="AA25"/>
    </row>
    <row r="26" spans="1:27" x14ac:dyDescent="0.3">
      <c r="A26" s="273" t="s">
        <v>481</v>
      </c>
      <c r="B26" s="278" t="s">
        <v>485</v>
      </c>
      <c r="C26" s="197">
        <v>1708.8</v>
      </c>
      <c r="D26" s="111"/>
      <c r="E26" s="112"/>
      <c r="F26" s="196"/>
      <c r="G26" s="110">
        <v>1708.8</v>
      </c>
      <c r="H26" s="113"/>
      <c r="I26" s="114"/>
      <c r="J26" s="114"/>
      <c r="K26" s="117"/>
      <c r="L26" s="245"/>
      <c r="M26" s="153"/>
      <c r="N26" s="113"/>
      <c r="O26" s="98"/>
      <c r="P26" s="114"/>
      <c r="Q26" s="114"/>
      <c r="R26" s="114"/>
      <c r="S26" s="114"/>
      <c r="T26" s="114"/>
      <c r="U26" s="114"/>
      <c r="V26" s="114"/>
      <c r="W26" s="114"/>
      <c r="X26" s="59"/>
      <c r="Y26"/>
      <c r="Z26"/>
      <c r="AA26"/>
    </row>
    <row r="27" spans="1:27" x14ac:dyDescent="0.3">
      <c r="A27" s="273" t="s">
        <v>486</v>
      </c>
      <c r="B27" s="279" t="s">
        <v>487</v>
      </c>
      <c r="C27" s="110">
        <v>10.8</v>
      </c>
      <c r="D27" s="253"/>
      <c r="E27" s="141"/>
      <c r="F27" s="282"/>
      <c r="G27" s="129"/>
      <c r="H27" s="132"/>
      <c r="I27" s="250"/>
      <c r="J27" s="234"/>
      <c r="K27" s="129"/>
      <c r="L27" s="254"/>
      <c r="M27" s="197">
        <v>10.8</v>
      </c>
      <c r="N27" s="132"/>
      <c r="O27" s="103"/>
      <c r="P27" s="117"/>
      <c r="Q27" s="117"/>
      <c r="R27" s="117"/>
      <c r="S27" s="117"/>
      <c r="T27" s="117"/>
      <c r="U27" s="117"/>
      <c r="V27" s="117"/>
      <c r="W27" s="117"/>
      <c r="X27" s="72"/>
      <c r="Y27" s="78"/>
      <c r="Z27"/>
      <c r="AA27"/>
    </row>
    <row r="28" spans="1:27" x14ac:dyDescent="0.3">
      <c r="A28" s="273" t="s">
        <v>488</v>
      </c>
      <c r="B28" s="280" t="s">
        <v>489</v>
      </c>
      <c r="C28" s="197">
        <v>229.15</v>
      </c>
      <c r="D28" s="247"/>
      <c r="E28" s="247"/>
      <c r="F28" s="247"/>
      <c r="G28" s="275"/>
      <c r="H28" s="285"/>
      <c r="I28" s="110">
        <v>229.15</v>
      </c>
      <c r="J28" s="286"/>
      <c r="K28" s="250"/>
      <c r="L28" s="247"/>
      <c r="M28" s="247"/>
      <c r="N28" s="247"/>
      <c r="O28" s="247"/>
      <c r="P28" s="247"/>
      <c r="Q28" s="247"/>
      <c r="R28" s="247"/>
      <c r="S28" s="247"/>
      <c r="T28" s="247"/>
      <c r="U28" s="247"/>
      <c r="V28" s="247"/>
      <c r="W28" s="247"/>
      <c r="X28" s="247"/>
      <c r="Y28" s="78"/>
      <c r="Z28"/>
      <c r="AA28"/>
    </row>
    <row r="29" spans="1:27" x14ac:dyDescent="0.3">
      <c r="A29" s="108">
        <v>45664</v>
      </c>
      <c r="B29" s="58" t="s">
        <v>461</v>
      </c>
      <c r="C29" s="153">
        <v>352.62</v>
      </c>
      <c r="D29" s="111"/>
      <c r="E29" s="112"/>
      <c r="F29" s="113"/>
      <c r="G29" s="114"/>
      <c r="H29" s="114"/>
      <c r="I29" s="114"/>
      <c r="J29" s="114"/>
      <c r="K29" s="114"/>
      <c r="L29" s="114"/>
      <c r="M29" s="114"/>
      <c r="N29" s="153">
        <v>352.62</v>
      </c>
      <c r="O29" s="114"/>
      <c r="P29" s="114"/>
      <c r="Q29" s="114"/>
      <c r="R29" s="114"/>
      <c r="S29" s="114"/>
      <c r="T29" s="114"/>
      <c r="U29" s="114"/>
      <c r="V29" s="114"/>
      <c r="W29" s="114"/>
      <c r="X29" s="59"/>
      <c r="Y29" s="78"/>
      <c r="Z29"/>
      <c r="AA29"/>
    </row>
    <row r="30" spans="1:27" x14ac:dyDescent="0.3">
      <c r="A30" s="108" t="s">
        <v>143</v>
      </c>
      <c r="B30" s="292" t="s">
        <v>462</v>
      </c>
      <c r="C30" s="153">
        <v>48.37</v>
      </c>
      <c r="D30" s="115"/>
      <c r="E30" s="116"/>
      <c r="F30" s="113"/>
      <c r="G30" s="67"/>
      <c r="H30" s="114"/>
      <c r="I30" s="114"/>
      <c r="J30" s="114"/>
      <c r="K30" s="114"/>
      <c r="L30" s="98"/>
      <c r="M30" s="67">
        <v>48.37</v>
      </c>
      <c r="N30" s="114"/>
      <c r="O30" s="153"/>
      <c r="P30" s="114"/>
      <c r="Q30" s="114"/>
      <c r="R30" s="114"/>
      <c r="S30" s="67"/>
      <c r="T30" s="114"/>
      <c r="U30" s="114"/>
      <c r="V30" s="114"/>
      <c r="W30" s="114"/>
      <c r="X30" s="59"/>
      <c r="Y30" s="78"/>
      <c r="Z30"/>
      <c r="AA30"/>
    </row>
    <row r="31" spans="1:27" x14ac:dyDescent="0.3">
      <c r="A31" s="108" t="s">
        <v>143</v>
      </c>
      <c r="B31" s="63" t="s">
        <v>463</v>
      </c>
      <c r="C31" s="153">
        <v>477.76</v>
      </c>
      <c r="D31" s="131"/>
      <c r="E31" s="141"/>
      <c r="F31" s="132"/>
      <c r="G31" s="117"/>
      <c r="H31" s="117"/>
      <c r="I31" s="117"/>
      <c r="J31" s="117"/>
      <c r="K31" s="117"/>
      <c r="L31" s="103"/>
      <c r="M31" s="197"/>
      <c r="N31" s="117"/>
      <c r="O31" s="103">
        <v>477.76</v>
      </c>
      <c r="P31" s="117"/>
      <c r="Q31" s="117"/>
      <c r="R31" s="117"/>
      <c r="S31" s="117"/>
      <c r="T31" s="117"/>
      <c r="U31" s="117"/>
      <c r="V31" s="117"/>
      <c r="W31" s="117"/>
      <c r="X31" s="72"/>
      <c r="Y31" s="78"/>
      <c r="Z31"/>
      <c r="AA31"/>
    </row>
    <row r="32" spans="1:27" x14ac:dyDescent="0.3">
      <c r="A32" s="255" t="s">
        <v>490</v>
      </c>
      <c r="B32" s="256" t="s">
        <v>491</v>
      </c>
      <c r="C32" s="257">
        <v>10.8</v>
      </c>
      <c r="D32" s="115"/>
      <c r="E32" s="116"/>
      <c r="F32" s="129"/>
      <c r="G32" s="129"/>
      <c r="H32" s="129"/>
      <c r="I32" s="129"/>
      <c r="J32" s="129"/>
      <c r="K32" s="129"/>
      <c r="L32" s="67"/>
      <c r="M32" s="110">
        <v>10.8</v>
      </c>
      <c r="N32" s="129"/>
      <c r="O32" s="67"/>
      <c r="P32" s="129"/>
      <c r="Q32" s="129"/>
      <c r="R32" s="129"/>
      <c r="S32" s="129"/>
      <c r="T32" s="129"/>
      <c r="U32" s="129"/>
      <c r="V32" s="129"/>
      <c r="W32" s="129"/>
      <c r="X32" s="61"/>
      <c r="Y32" s="78"/>
      <c r="Z32"/>
      <c r="AA32"/>
    </row>
    <row r="33" spans="1:27" x14ac:dyDescent="0.3">
      <c r="A33" s="178" t="s">
        <v>492</v>
      </c>
      <c r="B33" s="109" t="s">
        <v>468</v>
      </c>
      <c r="C33" s="110">
        <v>152.33000000000001</v>
      </c>
      <c r="D33" s="247"/>
      <c r="E33" s="247"/>
      <c r="F33" s="247"/>
      <c r="G33" s="247"/>
      <c r="H33" s="247"/>
      <c r="I33" s="247"/>
      <c r="J33" s="110">
        <v>152.33000000000001</v>
      </c>
      <c r="K33" s="247"/>
      <c r="L33" s="247"/>
      <c r="M33" s="110"/>
      <c r="N33" s="247"/>
      <c r="O33" s="247"/>
      <c r="P33" s="247"/>
      <c r="Q33" s="247"/>
      <c r="R33" s="247"/>
      <c r="S33" s="247"/>
      <c r="T33" s="247"/>
      <c r="U33" s="247"/>
      <c r="V33" s="247"/>
      <c r="W33" s="247"/>
      <c r="X33" s="247"/>
      <c r="Y33"/>
      <c r="Z33"/>
      <c r="AA33"/>
    </row>
    <row r="34" spans="1:27" x14ac:dyDescent="0.3">
      <c r="A34" s="178" t="s">
        <v>157</v>
      </c>
      <c r="B34" s="247" t="s">
        <v>493</v>
      </c>
      <c r="C34" s="110">
        <v>229.16</v>
      </c>
      <c r="D34" s="115"/>
      <c r="E34" s="116"/>
      <c r="F34" s="129"/>
      <c r="G34" s="129"/>
      <c r="H34" s="129"/>
      <c r="I34" s="110">
        <v>229.16</v>
      </c>
      <c r="J34" s="129"/>
      <c r="K34" s="129"/>
      <c r="L34" s="67"/>
      <c r="M34" s="110"/>
      <c r="N34" s="129"/>
      <c r="O34" s="67"/>
      <c r="P34" s="129"/>
      <c r="Q34" s="129"/>
      <c r="R34" s="129"/>
      <c r="S34" s="129"/>
      <c r="T34" s="129"/>
      <c r="U34" s="129"/>
      <c r="V34" s="129"/>
      <c r="W34" s="129"/>
      <c r="X34" s="61"/>
      <c r="Y34"/>
      <c r="Z34"/>
      <c r="AA34"/>
    </row>
    <row r="35" spans="1:27" x14ac:dyDescent="0.3">
      <c r="A35" s="178" t="s">
        <v>494</v>
      </c>
      <c r="B35" s="109" t="s">
        <v>495</v>
      </c>
      <c r="C35" s="110">
        <v>506.23</v>
      </c>
      <c r="D35" s="111"/>
      <c r="E35" s="112"/>
      <c r="F35" s="113"/>
      <c r="G35" s="110">
        <v>506.23</v>
      </c>
      <c r="H35" s="114"/>
      <c r="I35" s="114"/>
      <c r="J35" s="114"/>
      <c r="K35" s="117"/>
      <c r="L35" s="245"/>
      <c r="M35" s="153"/>
      <c r="N35" s="113"/>
      <c r="O35" s="98"/>
      <c r="P35" s="114"/>
      <c r="Q35" s="114"/>
      <c r="R35" s="114"/>
      <c r="S35" s="114"/>
      <c r="T35" s="114"/>
      <c r="U35" s="114"/>
      <c r="V35" s="114"/>
      <c r="W35" s="114"/>
      <c r="X35" s="59"/>
      <c r="Y35"/>
      <c r="Z35"/>
      <c r="AA35"/>
    </row>
    <row r="36" spans="1:27" x14ac:dyDescent="0.3">
      <c r="A36" s="108">
        <v>45999</v>
      </c>
      <c r="B36" s="58" t="s">
        <v>463</v>
      </c>
      <c r="C36" s="153">
        <v>372.58</v>
      </c>
      <c r="D36" s="111"/>
      <c r="E36" s="112"/>
      <c r="F36" s="113"/>
      <c r="G36" s="114"/>
      <c r="H36" s="114"/>
      <c r="I36" s="114"/>
      <c r="J36" s="114"/>
      <c r="K36" s="114"/>
      <c r="L36" s="114"/>
      <c r="M36" s="117"/>
      <c r="N36" s="153"/>
      <c r="O36" s="153">
        <v>372.58</v>
      </c>
      <c r="P36" s="114"/>
      <c r="Q36" s="114"/>
      <c r="R36" s="114"/>
      <c r="S36" s="114"/>
      <c r="T36" s="114"/>
      <c r="U36" s="114"/>
      <c r="V36" s="114"/>
      <c r="W36" s="114"/>
      <c r="X36" s="59"/>
      <c r="Y36" s="78"/>
      <c r="Z36"/>
      <c r="AA36"/>
    </row>
    <row r="37" spans="1:27" x14ac:dyDescent="0.3">
      <c r="A37" s="108" t="s">
        <v>196</v>
      </c>
      <c r="B37" s="63" t="s">
        <v>462</v>
      </c>
      <c r="C37" s="153">
        <v>48.37</v>
      </c>
      <c r="D37" s="115"/>
      <c r="E37" s="116"/>
      <c r="F37" s="113"/>
      <c r="G37" s="67"/>
      <c r="H37" s="114"/>
      <c r="I37" s="114"/>
      <c r="J37" s="114"/>
      <c r="K37" s="114"/>
      <c r="L37" s="245"/>
      <c r="M37" s="110">
        <v>48.37</v>
      </c>
      <c r="N37" s="113"/>
      <c r="O37" s="153"/>
      <c r="P37" s="114"/>
      <c r="Q37" s="114"/>
      <c r="R37" s="114"/>
      <c r="S37" s="67"/>
      <c r="T37" s="114"/>
      <c r="U37" s="114"/>
      <c r="V37" s="114"/>
      <c r="W37" s="114"/>
      <c r="X37" s="59"/>
      <c r="Y37" s="78"/>
      <c r="Z37"/>
      <c r="AA37"/>
    </row>
    <row r="38" spans="1:27" x14ac:dyDescent="0.3">
      <c r="A38" s="255" t="s">
        <v>496</v>
      </c>
      <c r="B38" s="256" t="s">
        <v>497</v>
      </c>
      <c r="C38" s="257">
        <v>129</v>
      </c>
      <c r="D38" s="131"/>
      <c r="E38" s="141"/>
      <c r="F38" s="132"/>
      <c r="G38" s="110">
        <v>129</v>
      </c>
      <c r="H38" s="117"/>
      <c r="I38" s="117"/>
      <c r="J38" s="117"/>
      <c r="K38" s="117"/>
      <c r="L38" s="103"/>
      <c r="M38" s="197"/>
      <c r="N38" s="117"/>
      <c r="O38" s="103"/>
      <c r="P38" s="117"/>
      <c r="Q38" s="117"/>
      <c r="R38" s="117"/>
      <c r="S38" s="117"/>
      <c r="T38" s="117"/>
      <c r="U38" s="117"/>
      <c r="V38" s="117"/>
      <c r="W38" s="117"/>
      <c r="X38" s="72"/>
      <c r="Y38" s="78"/>
      <c r="Z38"/>
      <c r="AA38"/>
    </row>
    <row r="39" spans="1:27" x14ac:dyDescent="0.3">
      <c r="A39" s="178" t="s">
        <v>496</v>
      </c>
      <c r="B39" s="175" t="s">
        <v>498</v>
      </c>
      <c r="C39" s="110">
        <v>1909.98</v>
      </c>
      <c r="D39" s="115"/>
      <c r="E39" s="116"/>
      <c r="F39" s="129"/>
      <c r="G39" s="110">
        <v>1909.98</v>
      </c>
      <c r="H39" s="129"/>
      <c r="I39" s="129"/>
      <c r="J39" s="129"/>
      <c r="K39" s="129"/>
      <c r="L39" s="67"/>
      <c r="M39" s="110"/>
      <c r="N39" s="129"/>
      <c r="O39" s="67"/>
      <c r="P39" s="129"/>
      <c r="Q39" s="129"/>
      <c r="R39" s="129"/>
      <c r="S39" s="129"/>
      <c r="T39" s="129"/>
      <c r="U39" s="129"/>
      <c r="V39" s="129"/>
      <c r="W39" s="129"/>
      <c r="X39" s="61"/>
      <c r="Y39" s="78"/>
      <c r="Z39"/>
      <c r="AA39"/>
    </row>
    <row r="40" spans="1:27" x14ac:dyDescent="0.3">
      <c r="A40" s="178" t="s">
        <v>499</v>
      </c>
      <c r="B40" s="62" t="s">
        <v>500</v>
      </c>
      <c r="C40" s="110">
        <v>49.9</v>
      </c>
      <c r="D40" s="247"/>
      <c r="E40" s="247"/>
      <c r="F40" s="247"/>
      <c r="G40" s="110">
        <v>49.9</v>
      </c>
      <c r="H40" s="247"/>
      <c r="I40" s="247"/>
      <c r="J40" s="247"/>
      <c r="K40" s="247"/>
      <c r="L40" s="247"/>
      <c r="M40" s="110"/>
      <c r="N40" s="247"/>
      <c r="O40" s="247"/>
      <c r="P40" s="247"/>
      <c r="Q40" s="247"/>
      <c r="R40" s="247"/>
      <c r="S40" s="247"/>
      <c r="T40" s="247"/>
      <c r="U40" s="247"/>
      <c r="V40" s="247"/>
      <c r="W40" s="247"/>
      <c r="X40" s="247"/>
      <c r="Y40"/>
      <c r="Z40"/>
      <c r="AA40"/>
    </row>
    <row r="41" spans="1:27" x14ac:dyDescent="0.3">
      <c r="A41" s="178" t="s">
        <v>499</v>
      </c>
      <c r="B41" s="109" t="s">
        <v>501</v>
      </c>
      <c r="C41" s="110">
        <v>472</v>
      </c>
      <c r="D41" s="115"/>
      <c r="E41" s="116"/>
      <c r="F41" s="129"/>
      <c r="G41" s="129"/>
      <c r="H41" s="129"/>
      <c r="I41" s="129"/>
      <c r="J41" s="129"/>
      <c r="K41" s="129"/>
      <c r="L41" s="67"/>
      <c r="M41" s="110"/>
      <c r="N41" s="129"/>
      <c r="O41" s="153">
        <v>472</v>
      </c>
      <c r="P41" s="129"/>
      <c r="Q41" s="129"/>
      <c r="R41" s="129"/>
      <c r="S41" s="129"/>
      <c r="T41" s="129"/>
      <c r="U41" s="129"/>
      <c r="V41" s="129"/>
      <c r="W41" s="129"/>
      <c r="X41" s="61"/>
      <c r="Y41"/>
      <c r="Z41"/>
      <c r="AA41"/>
    </row>
    <row r="42" spans="1:27" x14ac:dyDescent="0.3">
      <c r="A42" s="255" t="s">
        <v>499</v>
      </c>
      <c r="B42" s="256" t="s">
        <v>502</v>
      </c>
      <c r="C42" s="257">
        <v>10.8</v>
      </c>
      <c r="D42" s="111"/>
      <c r="E42" s="112"/>
      <c r="F42" s="113"/>
      <c r="G42" s="114"/>
      <c r="H42" s="114"/>
      <c r="I42" s="114"/>
      <c r="J42" s="114"/>
      <c r="K42" s="117"/>
      <c r="L42" s="245"/>
      <c r="M42" s="153">
        <v>10.8</v>
      </c>
      <c r="N42" s="113"/>
      <c r="O42" s="98"/>
      <c r="P42" s="114"/>
      <c r="Q42" s="114"/>
      <c r="R42" s="114"/>
      <c r="S42" s="114"/>
      <c r="T42" s="114"/>
      <c r="U42" s="114"/>
      <c r="V42" s="114"/>
      <c r="W42" s="114"/>
      <c r="X42" s="59"/>
      <c r="Y42"/>
      <c r="Z42"/>
      <c r="AA42"/>
    </row>
    <row r="43" spans="1:27" x14ac:dyDescent="0.3">
      <c r="A43" s="108">
        <v>45666</v>
      </c>
      <c r="B43" s="58" t="s">
        <v>503</v>
      </c>
      <c r="C43" s="153">
        <v>229.15</v>
      </c>
      <c r="D43" s="111"/>
      <c r="E43" s="296"/>
      <c r="F43" s="297"/>
      <c r="G43" s="298"/>
      <c r="H43" s="298"/>
      <c r="I43" s="298">
        <v>229.15</v>
      </c>
      <c r="J43" s="298"/>
      <c r="K43" s="298"/>
      <c r="L43" s="298"/>
      <c r="M43" s="299"/>
      <c r="N43" s="300"/>
      <c r="O43" s="300"/>
      <c r="P43" s="298"/>
      <c r="Q43" s="298"/>
      <c r="R43" s="298"/>
      <c r="S43" s="298"/>
      <c r="T43" s="298"/>
      <c r="U43" s="298"/>
      <c r="V43" s="298"/>
      <c r="W43" s="298"/>
      <c r="X43" s="59"/>
      <c r="Y43" s="78"/>
      <c r="Z43"/>
      <c r="AA43"/>
    </row>
    <row r="44" spans="1:27" x14ac:dyDescent="0.3">
      <c r="A44" s="108">
        <v>46000</v>
      </c>
      <c r="B44" s="63" t="s">
        <v>463</v>
      </c>
      <c r="C44" s="153">
        <v>682.49</v>
      </c>
      <c r="D44" s="115"/>
      <c r="E44" s="301"/>
      <c r="F44" s="297"/>
      <c r="G44" s="301"/>
      <c r="H44" s="298"/>
      <c r="I44" s="298"/>
      <c r="J44" s="298"/>
      <c r="K44" s="298"/>
      <c r="L44" s="302"/>
      <c r="M44" s="303"/>
      <c r="N44" s="297"/>
      <c r="O44" s="300">
        <v>682.49</v>
      </c>
      <c r="P44" s="298"/>
      <c r="Q44" s="298"/>
      <c r="R44" s="298"/>
      <c r="S44" s="301"/>
      <c r="T44" s="298"/>
      <c r="U44" s="298"/>
      <c r="V44" s="298"/>
      <c r="W44" s="298"/>
      <c r="X44" s="59"/>
      <c r="Y44" s="78"/>
      <c r="Z44"/>
      <c r="AA44"/>
    </row>
    <row r="45" spans="1:27" x14ac:dyDescent="0.3">
      <c r="A45" s="108" t="s">
        <v>223</v>
      </c>
      <c r="B45" s="256" t="s">
        <v>462</v>
      </c>
      <c r="C45" s="257">
        <v>48.37</v>
      </c>
      <c r="D45" s="131"/>
      <c r="E45" s="304"/>
      <c r="F45" s="305"/>
      <c r="G45" s="329"/>
      <c r="H45" s="299"/>
      <c r="I45" s="299"/>
      <c r="J45" s="299"/>
      <c r="K45" s="299"/>
      <c r="L45" s="304"/>
      <c r="M45" s="306">
        <v>48.37</v>
      </c>
      <c r="N45" s="299"/>
      <c r="O45" s="304"/>
      <c r="P45" s="299"/>
      <c r="Q45" s="299"/>
      <c r="R45" s="299"/>
      <c r="S45" s="299"/>
      <c r="T45" s="299"/>
      <c r="U45" s="299"/>
      <c r="V45" s="299"/>
      <c r="W45" s="299"/>
      <c r="X45" s="72"/>
      <c r="Y45" s="78"/>
      <c r="Z45"/>
      <c r="AA45"/>
    </row>
    <row r="46" spans="1:27" x14ac:dyDescent="0.3">
      <c r="A46" s="108" t="s">
        <v>228</v>
      </c>
      <c r="B46" s="175" t="s">
        <v>504</v>
      </c>
      <c r="C46" s="110">
        <v>14.99</v>
      </c>
      <c r="D46" s="115"/>
      <c r="E46" s="322"/>
      <c r="F46" s="307"/>
      <c r="G46" s="303"/>
      <c r="H46" s="307"/>
      <c r="I46" s="307"/>
      <c r="J46" s="307"/>
      <c r="K46" s="307">
        <v>14.99</v>
      </c>
      <c r="L46" s="301"/>
      <c r="M46" s="303"/>
      <c r="N46" s="307"/>
      <c r="O46" s="301"/>
      <c r="P46" s="328"/>
      <c r="Q46" s="307"/>
      <c r="R46" s="307"/>
      <c r="S46" s="307"/>
      <c r="T46" s="307"/>
      <c r="U46" s="307"/>
      <c r="V46" s="307"/>
      <c r="W46" s="307"/>
      <c r="X46" s="61"/>
      <c r="Y46" s="78"/>
      <c r="Z46"/>
      <c r="AA46"/>
    </row>
    <row r="47" spans="1:27" x14ac:dyDescent="0.3">
      <c r="A47" s="108" t="s">
        <v>228</v>
      </c>
      <c r="B47" s="62" t="s">
        <v>505</v>
      </c>
      <c r="C47" s="110">
        <v>16.29</v>
      </c>
      <c r="D47" s="247"/>
      <c r="E47" s="323"/>
      <c r="F47" s="308"/>
      <c r="G47" s="303"/>
      <c r="H47" s="308"/>
      <c r="I47" s="308"/>
      <c r="J47" s="308"/>
      <c r="K47" s="308"/>
      <c r="L47" s="303">
        <v>16.29</v>
      </c>
      <c r="M47" s="303"/>
      <c r="N47" s="308"/>
      <c r="O47" s="308"/>
      <c r="P47" s="312"/>
      <c r="Q47" s="308"/>
      <c r="R47" s="308"/>
      <c r="S47" s="308"/>
      <c r="T47" s="308"/>
      <c r="U47" s="308"/>
      <c r="V47" s="308"/>
      <c r="W47" s="308"/>
      <c r="X47" s="247"/>
      <c r="Y47"/>
      <c r="Z47"/>
      <c r="AA47"/>
    </row>
    <row r="48" spans="1:27" x14ac:dyDescent="0.3">
      <c r="A48" s="108" t="s">
        <v>228</v>
      </c>
      <c r="B48" s="109" t="s">
        <v>506</v>
      </c>
      <c r="C48" s="110">
        <v>20</v>
      </c>
      <c r="D48" s="115"/>
      <c r="E48" s="322"/>
      <c r="F48" s="307"/>
      <c r="G48" s="307">
        <v>20</v>
      </c>
      <c r="H48" s="307"/>
      <c r="I48" s="307"/>
      <c r="J48" s="307"/>
      <c r="K48" s="307"/>
      <c r="L48" s="301"/>
      <c r="M48" s="303"/>
      <c r="N48" s="307"/>
      <c r="O48" s="303"/>
      <c r="P48" s="328"/>
      <c r="Q48" s="307"/>
      <c r="R48" s="307"/>
      <c r="S48" s="307"/>
      <c r="T48" s="307"/>
      <c r="U48" s="307"/>
      <c r="V48" s="307"/>
      <c r="W48" s="307"/>
      <c r="X48" s="61"/>
      <c r="Y48"/>
      <c r="Z48"/>
      <c r="AA48"/>
    </row>
    <row r="49" spans="1:27" x14ac:dyDescent="0.3">
      <c r="A49" s="108" t="s">
        <v>228</v>
      </c>
      <c r="B49" s="295" t="s">
        <v>507</v>
      </c>
      <c r="C49" s="257">
        <v>265</v>
      </c>
      <c r="D49" s="111"/>
      <c r="E49" s="302"/>
      <c r="F49" s="307"/>
      <c r="G49" s="307">
        <v>265</v>
      </c>
      <c r="H49" s="307"/>
      <c r="I49" s="307"/>
      <c r="J49" s="307"/>
      <c r="K49" s="307"/>
      <c r="L49" s="301"/>
      <c r="M49" s="303"/>
      <c r="N49" s="307"/>
      <c r="O49" s="301"/>
      <c r="P49" s="297"/>
      <c r="Q49" s="298"/>
      <c r="R49" s="298"/>
      <c r="S49" s="298"/>
      <c r="T49" s="298"/>
      <c r="U49" s="298"/>
      <c r="V49" s="298"/>
      <c r="W49" s="298"/>
      <c r="X49" s="59"/>
      <c r="Y49"/>
      <c r="Z49"/>
      <c r="AA49"/>
    </row>
    <row r="50" spans="1:27" x14ac:dyDescent="0.3">
      <c r="A50" s="108" t="s">
        <v>228</v>
      </c>
      <c r="B50" s="291" t="s">
        <v>508</v>
      </c>
      <c r="C50" s="110">
        <v>550.46</v>
      </c>
      <c r="D50" s="253"/>
      <c r="E50" s="324"/>
      <c r="F50" s="307"/>
      <c r="G50" s="307">
        <v>550.46</v>
      </c>
      <c r="H50" s="307"/>
      <c r="I50" s="301"/>
      <c r="J50" s="307"/>
      <c r="K50" s="307"/>
      <c r="L50" s="301"/>
      <c r="M50" s="303"/>
      <c r="N50" s="307"/>
      <c r="O50" s="301"/>
      <c r="P50" s="305"/>
      <c r="Q50" s="299"/>
      <c r="R50" s="299"/>
      <c r="S50" s="299"/>
      <c r="T50" s="299"/>
      <c r="U50" s="299"/>
      <c r="V50" s="299"/>
      <c r="W50" s="299"/>
      <c r="X50" s="72"/>
      <c r="Y50" s="78"/>
      <c r="Z50"/>
      <c r="AA50"/>
    </row>
    <row r="51" spans="1:27" x14ac:dyDescent="0.3">
      <c r="A51" s="248" t="s">
        <v>228</v>
      </c>
      <c r="B51" s="294" t="s">
        <v>509</v>
      </c>
      <c r="C51" s="197">
        <v>1273.31</v>
      </c>
      <c r="D51" s="284"/>
      <c r="E51" s="323"/>
      <c r="F51" s="308"/>
      <c r="G51" s="307">
        <v>1273.31</v>
      </c>
      <c r="H51" s="308"/>
      <c r="I51" s="308"/>
      <c r="J51" s="308"/>
      <c r="K51" s="301"/>
      <c r="L51" s="308"/>
      <c r="M51" s="308"/>
      <c r="N51" s="308"/>
      <c r="O51" s="308"/>
      <c r="P51" s="312"/>
      <c r="Q51" s="308"/>
      <c r="R51" s="308"/>
      <c r="S51" s="308"/>
      <c r="T51" s="308"/>
      <c r="U51" s="308"/>
      <c r="V51" s="308"/>
      <c r="W51" s="308"/>
      <c r="X51" s="247"/>
      <c r="Y51" s="78"/>
      <c r="Z51"/>
      <c r="AA51"/>
    </row>
    <row r="52" spans="1:27" x14ac:dyDescent="0.3">
      <c r="A52" s="106" t="s">
        <v>231</v>
      </c>
      <c r="B52" s="286" t="s">
        <v>510</v>
      </c>
      <c r="C52" s="110">
        <v>3426</v>
      </c>
      <c r="D52" s="247"/>
      <c r="E52" s="325"/>
      <c r="F52" s="308"/>
      <c r="G52" s="307">
        <v>3426</v>
      </c>
      <c r="H52" s="308"/>
      <c r="I52" s="308"/>
      <c r="J52" s="308"/>
      <c r="K52" s="308"/>
      <c r="L52" s="308"/>
      <c r="M52" s="308"/>
      <c r="N52" s="308"/>
      <c r="O52" s="308"/>
      <c r="P52" s="312"/>
      <c r="Q52" s="308"/>
      <c r="R52" s="308"/>
      <c r="S52" s="308"/>
      <c r="T52" s="308"/>
      <c r="U52" s="308"/>
      <c r="V52" s="308"/>
      <c r="W52" s="308"/>
      <c r="X52" s="247"/>
      <c r="Y52" s="78"/>
      <c r="Z52"/>
      <c r="AA52"/>
    </row>
    <row r="53" spans="1:27" x14ac:dyDescent="0.3">
      <c r="A53" s="320" t="s">
        <v>511</v>
      </c>
      <c r="B53" s="321" t="s">
        <v>512</v>
      </c>
      <c r="C53" s="110">
        <v>10.8</v>
      </c>
      <c r="D53" s="115"/>
      <c r="E53" s="326"/>
      <c r="F53" s="307"/>
      <c r="G53" s="307"/>
      <c r="H53" s="307"/>
      <c r="I53" s="307"/>
      <c r="J53" s="307"/>
      <c r="K53" s="307"/>
      <c r="L53" s="301"/>
      <c r="M53" s="303">
        <v>10.8</v>
      </c>
      <c r="N53" s="307"/>
      <c r="O53" s="301"/>
      <c r="P53" s="328"/>
      <c r="Q53" s="307"/>
      <c r="R53" s="307"/>
      <c r="S53" s="307"/>
      <c r="T53" s="307"/>
      <c r="U53" s="307"/>
      <c r="V53" s="307"/>
      <c r="W53" s="307"/>
      <c r="X53" s="61"/>
      <c r="Y53" s="78"/>
      <c r="Z53"/>
      <c r="AA53"/>
    </row>
    <row r="54" spans="1:27" x14ac:dyDescent="0.3">
      <c r="A54" s="320" t="s">
        <v>513</v>
      </c>
      <c r="B54" s="321" t="s">
        <v>514</v>
      </c>
      <c r="C54" s="110">
        <v>229.16</v>
      </c>
      <c r="D54" s="115"/>
      <c r="E54" s="327"/>
      <c r="F54" s="307"/>
      <c r="G54" s="307"/>
      <c r="H54" s="307"/>
      <c r="I54" s="307">
        <v>229.16</v>
      </c>
      <c r="J54" s="307"/>
      <c r="K54" s="307"/>
      <c r="L54" s="307"/>
      <c r="M54" s="301"/>
      <c r="N54" s="307"/>
      <c r="O54" s="301"/>
      <c r="P54" s="297"/>
      <c r="Q54" s="298"/>
      <c r="R54" s="298"/>
      <c r="S54" s="298"/>
      <c r="T54" s="298"/>
      <c r="U54" s="298"/>
      <c r="V54" s="298"/>
      <c r="W54" s="298"/>
      <c r="X54" s="59"/>
      <c r="Y54" s="78"/>
      <c r="Z54"/>
      <c r="AA54"/>
    </row>
    <row r="55" spans="1:27" x14ac:dyDescent="0.3">
      <c r="A55" s="108">
        <v>45726</v>
      </c>
      <c r="B55" s="275" t="s">
        <v>515</v>
      </c>
      <c r="C55" s="153">
        <v>174.59</v>
      </c>
      <c r="D55" s="111"/>
      <c r="E55" s="296"/>
      <c r="F55" s="297"/>
      <c r="G55" s="298">
        <v>174.59</v>
      </c>
      <c r="H55" s="298"/>
      <c r="I55" s="298"/>
      <c r="J55" s="298"/>
      <c r="K55" s="298"/>
      <c r="L55" s="298"/>
      <c r="M55" s="299"/>
      <c r="N55" s="300"/>
      <c r="O55" s="300"/>
      <c r="P55" s="298"/>
      <c r="Q55" s="298"/>
      <c r="R55" s="298"/>
      <c r="S55" s="298"/>
      <c r="T55" s="298"/>
      <c r="U55" s="298"/>
      <c r="V55" s="298"/>
      <c r="W55" s="298"/>
      <c r="X55" s="59"/>
      <c r="Y55" s="78"/>
      <c r="Z55"/>
      <c r="AA55"/>
    </row>
    <row r="56" spans="1:27" x14ac:dyDescent="0.3">
      <c r="A56" s="106">
        <v>45726</v>
      </c>
      <c r="B56" s="247" t="s">
        <v>516</v>
      </c>
      <c r="C56" s="110">
        <v>1774.09</v>
      </c>
      <c r="D56" s="115"/>
      <c r="E56" s="301"/>
      <c r="F56" s="297"/>
      <c r="G56" s="301">
        <v>1774.09</v>
      </c>
      <c r="H56" s="298"/>
      <c r="I56" s="298"/>
      <c r="J56" s="298"/>
      <c r="K56" s="298"/>
      <c r="L56" s="302"/>
      <c r="M56" s="303"/>
      <c r="N56" s="297"/>
      <c r="O56" s="300"/>
      <c r="P56" s="298"/>
      <c r="Q56" s="298"/>
      <c r="R56" s="298"/>
      <c r="S56" s="301"/>
      <c r="T56" s="298"/>
      <c r="U56" s="298"/>
      <c r="V56" s="298"/>
      <c r="W56" s="298"/>
      <c r="X56" s="59"/>
      <c r="Y56" s="78"/>
      <c r="Z56"/>
      <c r="AA56"/>
    </row>
    <row r="57" spans="1:27" x14ac:dyDescent="0.3">
      <c r="A57" s="106">
        <v>45940</v>
      </c>
      <c r="B57" s="247" t="s">
        <v>517</v>
      </c>
      <c r="C57" s="119">
        <v>17.3</v>
      </c>
      <c r="D57" s="115"/>
      <c r="E57" s="301"/>
      <c r="F57" s="305"/>
      <c r="G57" s="303">
        <v>17.3</v>
      </c>
      <c r="H57" s="299"/>
      <c r="I57" s="299"/>
      <c r="J57" s="299"/>
      <c r="K57" s="299"/>
      <c r="L57" s="304"/>
      <c r="M57" s="306"/>
      <c r="N57" s="299"/>
      <c r="O57" s="304"/>
      <c r="P57" s="299"/>
      <c r="Q57" s="299"/>
      <c r="R57" s="299"/>
      <c r="S57" s="299"/>
      <c r="T57" s="299"/>
      <c r="U57" s="299"/>
      <c r="V57" s="299"/>
      <c r="W57" s="299"/>
      <c r="X57" s="72"/>
      <c r="Y57" s="78"/>
      <c r="Z57"/>
      <c r="AA57"/>
    </row>
    <row r="58" spans="1:27" x14ac:dyDescent="0.3">
      <c r="A58" s="106">
        <v>45940</v>
      </c>
      <c r="B58" s="63" t="s">
        <v>518</v>
      </c>
      <c r="C58" s="110">
        <v>1132</v>
      </c>
      <c r="D58" s="115"/>
      <c r="E58" s="301"/>
      <c r="F58" s="328"/>
      <c r="G58" s="303">
        <v>1132</v>
      </c>
      <c r="H58" s="307"/>
      <c r="I58" s="307"/>
      <c r="J58" s="307"/>
      <c r="K58" s="307"/>
      <c r="L58" s="301"/>
      <c r="M58" s="303"/>
      <c r="N58" s="307"/>
      <c r="O58" s="301"/>
      <c r="P58" s="307"/>
      <c r="Q58" s="307"/>
      <c r="R58" s="307"/>
      <c r="S58" s="307"/>
      <c r="T58" s="307"/>
      <c r="U58" s="307"/>
      <c r="V58" s="307"/>
      <c r="W58" s="307"/>
      <c r="X58" s="61"/>
      <c r="Y58" s="78"/>
      <c r="Z58"/>
      <c r="AA58"/>
    </row>
    <row r="59" spans="1:27" x14ac:dyDescent="0.3">
      <c r="A59" s="161" t="s">
        <v>519</v>
      </c>
      <c r="B59" s="58" t="s">
        <v>520</v>
      </c>
      <c r="C59" s="153">
        <v>704.46</v>
      </c>
      <c r="D59" s="275"/>
      <c r="E59" s="330"/>
      <c r="F59" s="308"/>
      <c r="G59" s="303"/>
      <c r="H59" s="308"/>
      <c r="I59" s="308"/>
      <c r="J59" s="308"/>
      <c r="K59" s="308"/>
      <c r="L59" s="308"/>
      <c r="M59" s="303"/>
      <c r="N59" s="308"/>
      <c r="O59" s="153">
        <v>704.46</v>
      </c>
      <c r="P59" s="308"/>
      <c r="Q59" s="308"/>
      <c r="R59" s="308"/>
      <c r="S59" s="308"/>
      <c r="T59" s="308"/>
      <c r="U59" s="308"/>
      <c r="V59" s="308"/>
      <c r="W59" s="308"/>
      <c r="X59" s="247"/>
      <c r="Y59"/>
      <c r="Z59"/>
      <c r="AA59"/>
    </row>
    <row r="60" spans="1:27" x14ac:dyDescent="0.3">
      <c r="A60" s="161" t="s">
        <v>252</v>
      </c>
      <c r="B60" s="256" t="s">
        <v>521</v>
      </c>
      <c r="C60" s="110">
        <v>48.37</v>
      </c>
      <c r="D60" s="115"/>
      <c r="E60" s="301"/>
      <c r="F60" s="307"/>
      <c r="G60" s="307"/>
      <c r="H60" s="307"/>
      <c r="I60" s="333"/>
      <c r="J60" s="307"/>
      <c r="K60" s="307"/>
      <c r="L60" s="301"/>
      <c r="M60" s="303">
        <v>48.37</v>
      </c>
      <c r="N60" s="307"/>
      <c r="O60" s="300"/>
      <c r="P60" s="307"/>
      <c r="Q60" s="307"/>
      <c r="R60" s="307"/>
      <c r="S60" s="307"/>
      <c r="T60" s="307"/>
      <c r="U60" s="307"/>
      <c r="V60" s="307"/>
      <c r="W60" s="307"/>
      <c r="X60" s="61"/>
      <c r="Y60"/>
      <c r="Z60"/>
      <c r="AA60"/>
    </row>
    <row r="61" spans="1:27" x14ac:dyDescent="0.3">
      <c r="A61" s="161" t="s">
        <v>522</v>
      </c>
      <c r="B61" s="175" t="s">
        <v>523</v>
      </c>
      <c r="C61" s="257">
        <v>10.8</v>
      </c>
      <c r="D61" s="111"/>
      <c r="E61" s="296"/>
      <c r="F61" s="297"/>
      <c r="G61" s="298"/>
      <c r="H61" s="315"/>
      <c r="I61" s="307"/>
      <c r="J61" s="297"/>
      <c r="K61" s="299"/>
      <c r="L61" s="302"/>
      <c r="M61" s="300">
        <v>10.8</v>
      </c>
      <c r="N61" s="297"/>
      <c r="O61" s="296"/>
      <c r="P61" s="298"/>
      <c r="Q61" s="298"/>
      <c r="R61" s="298"/>
      <c r="S61" s="298"/>
      <c r="T61" s="298"/>
      <c r="U61" s="298"/>
      <c r="V61" s="298"/>
      <c r="W61" s="298"/>
      <c r="X61" s="59"/>
      <c r="Y61"/>
      <c r="Z61"/>
      <c r="AA61"/>
    </row>
    <row r="62" spans="1:27" x14ac:dyDescent="0.3">
      <c r="A62" s="161" t="s">
        <v>522</v>
      </c>
      <c r="B62" s="62" t="s">
        <v>524</v>
      </c>
      <c r="C62" s="110">
        <v>152.53</v>
      </c>
      <c r="D62" s="253"/>
      <c r="E62" s="304"/>
      <c r="F62" s="305"/>
      <c r="G62" s="299"/>
      <c r="H62" s="310"/>
      <c r="I62" s="301"/>
      <c r="J62" s="332">
        <v>152.53</v>
      </c>
      <c r="K62" s="307"/>
      <c r="L62" s="311"/>
      <c r="M62" s="306"/>
      <c r="N62" s="305"/>
      <c r="O62" s="304"/>
      <c r="P62" s="299"/>
      <c r="Q62" s="299"/>
      <c r="R62" s="299"/>
      <c r="S62" s="299"/>
      <c r="T62" s="299"/>
      <c r="U62" s="299"/>
      <c r="V62" s="299"/>
      <c r="W62" s="299"/>
      <c r="X62" s="72"/>
      <c r="Y62" s="78"/>
      <c r="Z62"/>
      <c r="AA62"/>
    </row>
    <row r="63" spans="1:27" x14ac:dyDescent="0.3">
      <c r="A63" s="161" t="s">
        <v>525</v>
      </c>
      <c r="B63" s="109" t="s">
        <v>526</v>
      </c>
      <c r="C63" s="197">
        <v>229.16</v>
      </c>
      <c r="D63" s="284"/>
      <c r="E63" s="308"/>
      <c r="F63" s="308"/>
      <c r="G63" s="308"/>
      <c r="H63" s="323"/>
      <c r="I63" s="307">
        <v>229.16</v>
      </c>
      <c r="J63" s="312"/>
      <c r="K63" s="309"/>
      <c r="L63" s="308"/>
      <c r="M63" s="308"/>
      <c r="N63" s="308"/>
      <c r="O63" s="308"/>
      <c r="P63" s="308"/>
      <c r="Q63" s="308"/>
      <c r="R63" s="308"/>
      <c r="S63" s="308"/>
      <c r="T63" s="308"/>
      <c r="U63" s="308"/>
      <c r="V63" s="308"/>
      <c r="W63" s="308"/>
      <c r="X63" s="247"/>
      <c r="Y63" s="78"/>
      <c r="Z63"/>
      <c r="AA63"/>
    </row>
    <row r="64" spans="1:27" x14ac:dyDescent="0.3">
      <c r="A64" s="248">
        <v>45758</v>
      </c>
      <c r="B64" s="318" t="s">
        <v>527</v>
      </c>
      <c r="C64" s="197">
        <v>130</v>
      </c>
      <c r="D64" s="362"/>
      <c r="E64" s="361"/>
      <c r="F64" s="305"/>
      <c r="G64" s="299">
        <v>130</v>
      </c>
      <c r="H64" s="299"/>
      <c r="I64" s="299"/>
      <c r="J64" s="299"/>
      <c r="K64" s="299"/>
      <c r="L64" s="299"/>
      <c r="M64" s="299"/>
      <c r="N64" s="306"/>
      <c r="O64" s="306"/>
      <c r="P64" s="299"/>
      <c r="Q64" s="299"/>
      <c r="R64" s="299"/>
      <c r="S64" s="299"/>
      <c r="T64" s="299"/>
      <c r="U64" s="299"/>
      <c r="V64" s="299"/>
      <c r="W64" s="299"/>
      <c r="X64" s="72"/>
      <c r="Y64" s="78"/>
      <c r="Z64"/>
      <c r="AA64"/>
    </row>
    <row r="65" spans="1:27" x14ac:dyDescent="0.3">
      <c r="A65" s="106">
        <v>45819</v>
      </c>
      <c r="B65" s="63" t="s">
        <v>528</v>
      </c>
      <c r="C65" s="174">
        <v>5100</v>
      </c>
      <c r="D65" s="131"/>
      <c r="E65" s="304"/>
      <c r="F65" s="333"/>
      <c r="G65" s="304">
        <v>5100</v>
      </c>
      <c r="H65" s="333"/>
      <c r="I65" s="333"/>
      <c r="J65" s="333"/>
      <c r="K65" s="333"/>
      <c r="L65" s="304"/>
      <c r="M65" s="329"/>
      <c r="N65" s="333"/>
      <c r="O65" s="329"/>
      <c r="P65" s="333"/>
      <c r="Q65" s="333"/>
      <c r="R65" s="333"/>
      <c r="S65" s="304"/>
      <c r="T65" s="333"/>
      <c r="U65" s="333"/>
      <c r="V65" s="333"/>
      <c r="W65" s="333"/>
      <c r="X65" s="65"/>
      <c r="Y65" s="78"/>
      <c r="Z65"/>
      <c r="AA65"/>
    </row>
    <row r="66" spans="1:27" x14ac:dyDescent="0.3">
      <c r="A66" s="108">
        <v>46002</v>
      </c>
      <c r="B66" s="378" t="s">
        <v>463</v>
      </c>
      <c r="C66" s="119">
        <v>763.81</v>
      </c>
      <c r="D66" s="115"/>
      <c r="E66" s="301"/>
      <c r="F66" s="307"/>
      <c r="G66" s="303"/>
      <c r="H66" s="307"/>
      <c r="I66" s="307"/>
      <c r="J66" s="307"/>
      <c r="K66" s="307"/>
      <c r="L66" s="301"/>
      <c r="M66" s="303"/>
      <c r="N66" s="307"/>
      <c r="O66" s="301">
        <v>763.81</v>
      </c>
      <c r="P66" s="307"/>
      <c r="Q66" s="307"/>
      <c r="R66" s="307"/>
      <c r="S66" s="307"/>
      <c r="T66" s="307"/>
      <c r="U66" s="307"/>
      <c r="V66" s="307"/>
      <c r="W66" s="307"/>
      <c r="X66" s="61"/>
      <c r="Y66" s="78"/>
      <c r="Z66"/>
      <c r="AA66"/>
    </row>
    <row r="67" spans="1:27" x14ac:dyDescent="0.3">
      <c r="A67" s="108" t="s">
        <v>278</v>
      </c>
      <c r="B67" s="359" t="s">
        <v>462</v>
      </c>
      <c r="C67" s="197">
        <v>48.37</v>
      </c>
      <c r="D67" s="360"/>
      <c r="E67" s="361"/>
      <c r="F67" s="299"/>
      <c r="G67" s="306"/>
      <c r="H67" s="299"/>
      <c r="I67" s="299"/>
      <c r="J67" s="299"/>
      <c r="K67" s="299"/>
      <c r="L67" s="361"/>
      <c r="M67" s="197">
        <v>48.37</v>
      </c>
      <c r="N67" s="299"/>
      <c r="O67" s="296"/>
      <c r="P67" s="298"/>
      <c r="Q67" s="298"/>
      <c r="R67" s="298"/>
      <c r="S67" s="298"/>
      <c r="T67" s="298"/>
      <c r="U67" s="298"/>
      <c r="V67" s="298"/>
      <c r="W67" s="298"/>
      <c r="X67" s="59"/>
      <c r="Y67" s="78"/>
      <c r="Z67"/>
      <c r="AA67"/>
    </row>
    <row r="68" spans="1:27" x14ac:dyDescent="0.3">
      <c r="A68" s="106" t="s">
        <v>529</v>
      </c>
      <c r="B68" s="338" t="s">
        <v>530</v>
      </c>
      <c r="C68" s="119">
        <v>10.8</v>
      </c>
      <c r="D68" s="247"/>
      <c r="E68" s="308"/>
      <c r="F68" s="308"/>
      <c r="G68" s="303"/>
      <c r="H68" s="308"/>
      <c r="I68" s="308"/>
      <c r="J68" s="308"/>
      <c r="K68" s="308"/>
      <c r="L68" s="308"/>
      <c r="M68" s="119">
        <v>10.8</v>
      </c>
      <c r="N68" s="308"/>
      <c r="O68" s="312"/>
      <c r="P68" s="308"/>
      <c r="Q68" s="308"/>
      <c r="R68" s="308"/>
      <c r="S68" s="308"/>
      <c r="T68" s="308"/>
      <c r="U68" s="308"/>
      <c r="V68" s="308"/>
      <c r="W68" s="308"/>
      <c r="X68" s="247"/>
      <c r="Y68"/>
      <c r="Z68"/>
      <c r="AA68"/>
    </row>
    <row r="69" spans="1:27" x14ac:dyDescent="0.3">
      <c r="A69" s="161">
        <v>45669</v>
      </c>
      <c r="B69" s="109" t="s">
        <v>531</v>
      </c>
      <c r="C69" s="197">
        <v>229.15</v>
      </c>
      <c r="D69" s="111"/>
      <c r="E69" s="296"/>
      <c r="F69" s="297"/>
      <c r="G69" s="298"/>
      <c r="H69" s="298"/>
      <c r="I69" s="298">
        <v>229.15</v>
      </c>
      <c r="J69" s="298"/>
      <c r="K69" s="298"/>
      <c r="L69" s="298"/>
      <c r="M69" s="299"/>
      <c r="N69" s="300"/>
      <c r="O69" s="300"/>
      <c r="P69" s="298"/>
      <c r="Q69" s="298"/>
      <c r="R69" s="298"/>
      <c r="S69" s="298"/>
      <c r="T69" s="298"/>
      <c r="U69" s="298"/>
      <c r="V69" s="298"/>
      <c r="W69" s="298"/>
      <c r="X69" s="59"/>
      <c r="Y69" s="78"/>
      <c r="Z69"/>
      <c r="AA69"/>
    </row>
    <row r="70" spans="1:27" x14ac:dyDescent="0.3">
      <c r="A70" s="108">
        <v>45759</v>
      </c>
      <c r="B70" s="99" t="s">
        <v>532</v>
      </c>
      <c r="C70" s="110">
        <v>20</v>
      </c>
      <c r="D70" s="317"/>
      <c r="E70" s="301"/>
      <c r="F70" s="297"/>
      <c r="G70" s="301">
        <v>20</v>
      </c>
      <c r="H70" s="298"/>
      <c r="I70" s="298"/>
      <c r="J70" s="298"/>
      <c r="K70" s="298"/>
      <c r="L70" s="302"/>
      <c r="M70" s="303"/>
      <c r="N70" s="297"/>
      <c r="O70" s="300"/>
      <c r="P70" s="298"/>
      <c r="Q70" s="298"/>
      <c r="R70" s="298"/>
      <c r="S70" s="301"/>
      <c r="T70" s="298"/>
      <c r="U70" s="298"/>
      <c r="V70" s="298"/>
      <c r="W70" s="298"/>
      <c r="X70" s="59"/>
      <c r="Y70" s="78"/>
      <c r="Z70"/>
      <c r="AA70"/>
    </row>
    <row r="71" spans="1:27" x14ac:dyDescent="0.3">
      <c r="A71" s="108">
        <v>45759</v>
      </c>
      <c r="B71" s="53" t="s">
        <v>533</v>
      </c>
      <c r="C71" s="119">
        <v>273.60000000000002</v>
      </c>
      <c r="D71" s="253"/>
      <c r="E71" s="304"/>
      <c r="F71" s="305"/>
      <c r="G71" s="303"/>
      <c r="H71" s="299"/>
      <c r="I71" s="299"/>
      <c r="J71" s="299"/>
      <c r="K71" s="299"/>
      <c r="L71" s="304">
        <v>273.60000000000002</v>
      </c>
      <c r="M71" s="306"/>
      <c r="N71" s="299"/>
      <c r="O71" s="304"/>
      <c r="P71" s="299"/>
      <c r="Q71" s="299"/>
      <c r="R71" s="299"/>
      <c r="S71" s="299"/>
      <c r="T71" s="299"/>
      <c r="U71" s="299"/>
      <c r="V71" s="299"/>
      <c r="W71" s="299"/>
      <c r="X71" s="72"/>
      <c r="Y71" s="78"/>
      <c r="Z71"/>
      <c r="AA71"/>
    </row>
    <row r="72" spans="1:27" x14ac:dyDescent="0.3">
      <c r="A72" s="108">
        <v>45759</v>
      </c>
      <c r="B72" s="175" t="s">
        <v>534</v>
      </c>
      <c r="C72" s="174">
        <v>220.16</v>
      </c>
      <c r="D72" s="253"/>
      <c r="E72" s="304"/>
      <c r="F72" s="333"/>
      <c r="G72" s="329">
        <v>220.16</v>
      </c>
      <c r="H72" s="333"/>
      <c r="I72" s="333"/>
      <c r="J72" s="333"/>
      <c r="K72" s="333"/>
      <c r="L72" s="304"/>
      <c r="M72" s="174"/>
      <c r="N72" s="333"/>
      <c r="O72" s="301"/>
      <c r="P72" s="307"/>
      <c r="Q72" s="307"/>
      <c r="R72" s="307"/>
      <c r="S72" s="307"/>
      <c r="T72" s="307"/>
      <c r="U72" s="307"/>
      <c r="V72" s="307"/>
      <c r="W72" s="307"/>
      <c r="X72" s="61"/>
      <c r="Y72" s="78"/>
      <c r="Z72"/>
      <c r="AA72"/>
    </row>
    <row r="73" spans="1:27" x14ac:dyDescent="0.3">
      <c r="A73" s="108">
        <v>45759</v>
      </c>
      <c r="B73" s="363" t="s">
        <v>535</v>
      </c>
      <c r="C73" s="119">
        <v>38.979999999999997</v>
      </c>
      <c r="D73" s="247"/>
      <c r="E73" s="308"/>
      <c r="F73" s="308"/>
      <c r="G73" s="303">
        <v>38.979999999999997</v>
      </c>
      <c r="H73" s="308"/>
      <c r="I73" s="308"/>
      <c r="J73" s="308"/>
      <c r="K73" s="308"/>
      <c r="L73" s="308"/>
      <c r="M73" s="119"/>
      <c r="N73" s="308"/>
      <c r="O73" s="312"/>
      <c r="P73" s="308"/>
      <c r="Q73" s="308"/>
      <c r="R73" s="308"/>
      <c r="S73" s="308"/>
      <c r="T73" s="308"/>
      <c r="U73" s="308"/>
      <c r="V73" s="308"/>
      <c r="W73" s="308"/>
      <c r="X73" s="247"/>
      <c r="Y73"/>
      <c r="Z73"/>
      <c r="AA73"/>
    </row>
    <row r="74" spans="1:27" x14ac:dyDescent="0.3">
      <c r="A74" s="108">
        <v>46003</v>
      </c>
      <c r="B74" s="359" t="s">
        <v>463</v>
      </c>
      <c r="C74" s="153">
        <v>629.91</v>
      </c>
      <c r="D74" s="111"/>
      <c r="E74" s="296"/>
      <c r="F74" s="298"/>
      <c r="G74" s="298"/>
      <c r="H74" s="298"/>
      <c r="I74" s="298"/>
      <c r="J74" s="298"/>
      <c r="K74" s="298"/>
      <c r="L74" s="296"/>
      <c r="M74" s="300"/>
      <c r="N74" s="298"/>
      <c r="O74" s="300">
        <v>629.91</v>
      </c>
      <c r="P74" s="307"/>
      <c r="Q74" s="307"/>
      <c r="R74" s="307"/>
      <c r="S74" s="307"/>
      <c r="T74" s="307"/>
      <c r="U74" s="307"/>
      <c r="V74" s="307"/>
      <c r="W74" s="307"/>
      <c r="X74" s="61"/>
      <c r="Y74"/>
      <c r="Z74"/>
      <c r="AA74"/>
    </row>
    <row r="75" spans="1:27" x14ac:dyDescent="0.3">
      <c r="A75" s="159" t="s">
        <v>329</v>
      </c>
      <c r="B75" s="295" t="s">
        <v>462</v>
      </c>
      <c r="C75" s="257">
        <v>48.37</v>
      </c>
      <c r="D75" s="111"/>
      <c r="E75" s="296"/>
      <c r="F75" s="297"/>
      <c r="G75" s="298"/>
      <c r="H75" s="298"/>
      <c r="I75" s="298"/>
      <c r="J75" s="298"/>
      <c r="K75" s="299"/>
      <c r="L75" s="302"/>
      <c r="M75" s="300">
        <v>48.37</v>
      </c>
      <c r="N75" s="297"/>
      <c r="O75" s="296"/>
      <c r="P75" s="298"/>
      <c r="Q75" s="298"/>
      <c r="R75" s="298"/>
      <c r="S75" s="298"/>
      <c r="T75" s="298"/>
      <c r="U75" s="298"/>
      <c r="V75" s="298"/>
      <c r="W75" s="298"/>
      <c r="X75" s="59"/>
      <c r="Y75"/>
      <c r="Z75"/>
      <c r="AA75"/>
    </row>
    <row r="76" spans="1:27" x14ac:dyDescent="0.3">
      <c r="A76" s="108" t="s">
        <v>536</v>
      </c>
      <c r="B76" s="291" t="s">
        <v>537</v>
      </c>
      <c r="C76" s="110">
        <v>10.8</v>
      </c>
      <c r="D76" s="253"/>
      <c r="E76" s="304"/>
      <c r="F76" s="305"/>
      <c r="G76" s="299"/>
      <c r="H76" s="299"/>
      <c r="I76" s="309"/>
      <c r="J76" s="310"/>
      <c r="K76" s="307"/>
      <c r="L76" s="311"/>
      <c r="M76" s="306">
        <v>10.8</v>
      </c>
      <c r="N76" s="305"/>
      <c r="O76" s="304"/>
      <c r="P76" s="299"/>
      <c r="Q76" s="299"/>
      <c r="R76" s="299"/>
      <c r="S76" s="299"/>
      <c r="T76" s="299"/>
      <c r="U76" s="299"/>
      <c r="V76" s="299"/>
      <c r="W76" s="299"/>
      <c r="X76" s="72"/>
      <c r="Y76" s="78"/>
      <c r="Z76"/>
      <c r="AA76"/>
    </row>
    <row r="77" spans="1:27" x14ac:dyDescent="0.3">
      <c r="A77" s="108" t="s">
        <v>538</v>
      </c>
      <c r="B77" s="294" t="s">
        <v>539</v>
      </c>
      <c r="C77" s="197">
        <v>229.16</v>
      </c>
      <c r="D77" s="284"/>
      <c r="E77" s="308"/>
      <c r="F77" s="308"/>
      <c r="G77" s="308"/>
      <c r="H77" s="323"/>
      <c r="I77" s="303">
        <v>229.16</v>
      </c>
      <c r="J77" s="312"/>
      <c r="K77" s="309"/>
      <c r="L77" s="308"/>
      <c r="M77" s="308"/>
      <c r="N77" s="308"/>
      <c r="O77" s="308"/>
      <c r="P77" s="308"/>
      <c r="Q77" s="308"/>
      <c r="R77" s="308"/>
      <c r="S77" s="308"/>
      <c r="T77" s="308"/>
      <c r="U77" s="308"/>
      <c r="V77" s="308"/>
      <c r="W77" s="308"/>
      <c r="X77" s="247"/>
      <c r="Y77" s="78"/>
      <c r="Z77"/>
      <c r="AA77"/>
    </row>
    <row r="78" spans="1:27" x14ac:dyDescent="0.3">
      <c r="A78" s="108" t="s">
        <v>540</v>
      </c>
      <c r="B78" s="62" t="s">
        <v>541</v>
      </c>
      <c r="C78" s="110">
        <v>400</v>
      </c>
      <c r="D78" s="247"/>
      <c r="E78" s="312"/>
      <c r="F78" s="308"/>
      <c r="G78" s="308"/>
      <c r="H78" s="308"/>
      <c r="I78" s="330"/>
      <c r="J78" s="308"/>
      <c r="K78" s="308"/>
      <c r="L78" s="308"/>
      <c r="M78" s="308"/>
      <c r="N78" s="308"/>
      <c r="O78" s="308"/>
      <c r="P78" s="308"/>
      <c r="Q78" s="308"/>
      <c r="R78" s="308"/>
      <c r="S78" s="308"/>
      <c r="T78" s="308"/>
      <c r="U78" s="300">
        <v>400</v>
      </c>
      <c r="V78" s="308"/>
      <c r="W78" s="308"/>
      <c r="X78" s="247"/>
      <c r="Y78" s="78"/>
      <c r="Z78"/>
      <c r="AA78"/>
    </row>
    <row r="79" spans="1:27" x14ac:dyDescent="0.3">
      <c r="A79" s="159" t="s">
        <v>540</v>
      </c>
      <c r="B79" s="63" t="s">
        <v>542</v>
      </c>
      <c r="C79" s="110">
        <v>5761.7</v>
      </c>
      <c r="D79" s="115"/>
      <c r="E79" s="313"/>
      <c r="F79" s="307"/>
      <c r="G79" s="307"/>
      <c r="H79" s="307"/>
      <c r="I79" s="307"/>
      <c r="J79" s="307"/>
      <c r="K79" s="307"/>
      <c r="L79" s="301"/>
      <c r="M79" s="303"/>
      <c r="N79" s="307">
        <v>5761.7</v>
      </c>
      <c r="O79" s="301"/>
      <c r="P79" s="307"/>
      <c r="Q79" s="307"/>
      <c r="R79" s="307"/>
      <c r="S79" s="307"/>
      <c r="T79" s="307"/>
      <c r="U79" s="307"/>
      <c r="V79" s="307"/>
      <c r="W79" s="307"/>
      <c r="X79" s="61"/>
      <c r="Y79" s="78"/>
      <c r="Z79"/>
      <c r="AA79"/>
    </row>
    <row r="80" spans="1:27" x14ac:dyDescent="0.3">
      <c r="A80" s="161">
        <v>46204</v>
      </c>
      <c r="B80" s="109" t="s">
        <v>543</v>
      </c>
      <c r="C80" s="197">
        <v>240</v>
      </c>
      <c r="D80" s="111"/>
      <c r="E80" s="296"/>
      <c r="F80" s="297"/>
      <c r="G80" s="298"/>
      <c r="H80" s="298"/>
      <c r="I80" s="298"/>
      <c r="J80" s="298"/>
      <c r="K80" s="298"/>
      <c r="L80" s="298">
        <v>240</v>
      </c>
      <c r="M80" s="299"/>
      <c r="N80" s="300"/>
      <c r="O80" s="300"/>
      <c r="P80" s="298"/>
      <c r="Q80" s="298"/>
      <c r="R80" s="298"/>
      <c r="S80" s="298"/>
      <c r="T80" s="298"/>
      <c r="U80" s="298"/>
      <c r="V80" s="298"/>
      <c r="W80" s="298"/>
      <c r="X80" s="59"/>
      <c r="Y80" s="78"/>
      <c r="Z80"/>
      <c r="AA80"/>
    </row>
    <row r="81" spans="1:27" x14ac:dyDescent="0.3">
      <c r="A81" s="108">
        <v>46204</v>
      </c>
      <c r="B81" s="99" t="s">
        <v>544</v>
      </c>
      <c r="C81" s="110">
        <v>186.76</v>
      </c>
      <c r="D81" s="317"/>
      <c r="E81" s="301"/>
      <c r="F81" s="297"/>
      <c r="G81" s="301"/>
      <c r="H81" s="298"/>
      <c r="I81" s="298"/>
      <c r="J81" s="298"/>
      <c r="K81" s="298"/>
      <c r="L81" s="302">
        <v>186.76</v>
      </c>
      <c r="M81" s="303"/>
      <c r="N81" s="297"/>
      <c r="O81" s="300"/>
      <c r="P81" s="298"/>
      <c r="Q81" s="298"/>
      <c r="R81" s="298"/>
      <c r="S81" s="301"/>
      <c r="T81" s="298"/>
      <c r="U81" s="298"/>
      <c r="V81" s="298"/>
      <c r="W81" s="298"/>
      <c r="X81" s="59"/>
      <c r="Y81" s="78"/>
      <c r="Z81"/>
      <c r="AA81"/>
    </row>
    <row r="82" spans="1:27" x14ac:dyDescent="0.3">
      <c r="A82" s="108">
        <v>46327</v>
      </c>
      <c r="B82" s="53" t="s">
        <v>463</v>
      </c>
      <c r="C82" s="119">
        <v>1208.9000000000001</v>
      </c>
      <c r="D82" s="253"/>
      <c r="E82" s="304"/>
      <c r="F82" s="305"/>
      <c r="G82" s="303"/>
      <c r="H82" s="299"/>
      <c r="I82" s="299"/>
      <c r="J82" s="299"/>
      <c r="K82" s="299"/>
      <c r="L82" s="304"/>
      <c r="M82" s="306"/>
      <c r="N82" s="299"/>
      <c r="O82" s="304">
        <v>1208.9000000000001</v>
      </c>
      <c r="P82" s="299"/>
      <c r="Q82" s="299"/>
      <c r="R82" s="299"/>
      <c r="S82" s="299"/>
      <c r="T82" s="299"/>
      <c r="U82" s="299"/>
      <c r="V82" s="299"/>
      <c r="W82" s="299"/>
      <c r="X82" s="72"/>
      <c r="Y82" s="78"/>
      <c r="Z82"/>
      <c r="AA82"/>
    </row>
    <row r="83" spans="1:27" x14ac:dyDescent="0.3">
      <c r="A83" s="108" t="s">
        <v>361</v>
      </c>
      <c r="B83" s="175" t="s">
        <v>462</v>
      </c>
      <c r="C83" s="174">
        <v>48.37</v>
      </c>
      <c r="D83" s="253"/>
      <c r="E83" s="304"/>
      <c r="F83" s="333"/>
      <c r="G83" s="329"/>
      <c r="H83" s="333"/>
      <c r="I83" s="333"/>
      <c r="J83" s="333"/>
      <c r="K83" s="333"/>
      <c r="L83" s="304"/>
      <c r="M83" s="174">
        <v>48.37</v>
      </c>
      <c r="N83" s="333"/>
      <c r="O83" s="301"/>
      <c r="P83" s="307"/>
      <c r="Q83" s="307"/>
      <c r="R83" s="307"/>
      <c r="S83" s="307"/>
      <c r="T83" s="307"/>
      <c r="U83" s="307"/>
      <c r="V83" s="307"/>
      <c r="W83" s="307"/>
      <c r="X83" s="61"/>
      <c r="Y83" s="78"/>
      <c r="Z83"/>
      <c r="AA83"/>
    </row>
    <row r="84" spans="1:27" x14ac:dyDescent="0.3">
      <c r="A84" s="108" t="s">
        <v>545</v>
      </c>
      <c r="B84" s="363" t="s">
        <v>546</v>
      </c>
      <c r="C84" s="119">
        <v>10.8</v>
      </c>
      <c r="D84" s="247"/>
      <c r="E84" s="308"/>
      <c r="F84" s="308"/>
      <c r="G84" s="303"/>
      <c r="H84" s="308"/>
      <c r="I84" s="308"/>
      <c r="J84" s="308"/>
      <c r="K84" s="308"/>
      <c r="L84" s="308"/>
      <c r="M84" s="119">
        <v>10.8</v>
      </c>
      <c r="N84" s="308"/>
      <c r="O84" s="312"/>
      <c r="P84" s="308"/>
      <c r="Q84" s="308"/>
      <c r="R84" s="308"/>
      <c r="S84" s="308"/>
      <c r="T84" s="308"/>
      <c r="U84" s="308"/>
      <c r="V84" s="308"/>
      <c r="W84" s="308"/>
      <c r="X84" s="247"/>
      <c r="Y84"/>
      <c r="Z84"/>
      <c r="AA84"/>
    </row>
    <row r="85" spans="1:27" x14ac:dyDescent="0.3">
      <c r="A85" s="108" t="s">
        <v>545</v>
      </c>
      <c r="B85" s="359" t="s">
        <v>468</v>
      </c>
      <c r="C85" s="153">
        <v>152.53</v>
      </c>
      <c r="D85" s="111"/>
      <c r="E85" s="296"/>
      <c r="F85" s="298"/>
      <c r="G85" s="298"/>
      <c r="H85" s="298"/>
      <c r="I85" s="298"/>
      <c r="J85" s="298">
        <v>152.53</v>
      </c>
      <c r="K85" s="298"/>
      <c r="L85" s="296"/>
      <c r="M85" s="300"/>
      <c r="N85" s="298"/>
      <c r="O85" s="300"/>
      <c r="P85" s="307"/>
      <c r="Q85" s="307"/>
      <c r="R85" s="307"/>
      <c r="S85" s="307"/>
      <c r="T85" s="307"/>
      <c r="U85" s="307"/>
      <c r="V85" s="307"/>
      <c r="W85" s="307"/>
      <c r="X85" s="61"/>
      <c r="Y85"/>
      <c r="Z85"/>
      <c r="AA85"/>
    </row>
    <row r="86" spans="1:27" x14ac:dyDescent="0.3">
      <c r="A86" s="159" t="s">
        <v>368</v>
      </c>
      <c r="B86" s="295" t="s">
        <v>547</v>
      </c>
      <c r="C86" s="257">
        <v>229.15</v>
      </c>
      <c r="D86" s="111"/>
      <c r="E86" s="296"/>
      <c r="F86" s="297"/>
      <c r="G86" s="298"/>
      <c r="H86" s="298"/>
      <c r="I86" s="298">
        <v>229.15</v>
      </c>
      <c r="J86" s="298"/>
      <c r="K86" s="299"/>
      <c r="L86" s="302"/>
      <c r="M86" s="300"/>
      <c r="N86" s="297"/>
      <c r="O86" s="296"/>
      <c r="P86" s="298"/>
      <c r="Q86" s="298"/>
      <c r="R86" s="298"/>
      <c r="S86" s="298"/>
      <c r="T86" s="298"/>
      <c r="U86" s="298"/>
      <c r="V86" s="298"/>
      <c r="W86" s="298"/>
      <c r="X86" s="59"/>
      <c r="Y86"/>
      <c r="Z86"/>
      <c r="AA86"/>
    </row>
    <row r="87" spans="1:27" x14ac:dyDescent="0.3">
      <c r="A87" s="161">
        <v>46358</v>
      </c>
      <c r="B87" s="109" t="s">
        <v>463</v>
      </c>
      <c r="C87" s="197">
        <v>951.61</v>
      </c>
      <c r="D87" s="111"/>
      <c r="E87" s="296"/>
      <c r="F87" s="297"/>
      <c r="G87" s="298"/>
      <c r="H87" s="298"/>
      <c r="I87" s="298"/>
      <c r="J87" s="298"/>
      <c r="K87" s="298"/>
      <c r="L87" s="298"/>
      <c r="M87" s="299"/>
      <c r="N87" s="300"/>
      <c r="O87" s="300">
        <v>951.61</v>
      </c>
      <c r="P87" s="298"/>
      <c r="Q87" s="298"/>
      <c r="R87" s="298"/>
      <c r="S87" s="298"/>
      <c r="T87" s="298"/>
      <c r="U87" s="298"/>
      <c r="V87" s="298"/>
      <c r="W87" s="298"/>
      <c r="X87" s="59"/>
      <c r="Y87" s="78"/>
      <c r="Z87"/>
      <c r="AA87"/>
    </row>
    <row r="88" spans="1:27" x14ac:dyDescent="0.3">
      <c r="A88" s="161">
        <v>46358</v>
      </c>
      <c r="B88" s="99" t="s">
        <v>548</v>
      </c>
      <c r="C88" s="110">
        <v>262.32</v>
      </c>
      <c r="D88" s="317"/>
      <c r="E88" s="301"/>
      <c r="F88" s="297"/>
      <c r="G88" s="301">
        <v>262.32</v>
      </c>
      <c r="H88" s="298"/>
      <c r="I88" s="298"/>
      <c r="J88" s="298"/>
      <c r="K88" s="298"/>
      <c r="L88" s="302"/>
      <c r="M88" s="303"/>
      <c r="N88" s="297"/>
      <c r="O88" s="300"/>
      <c r="P88" s="298"/>
      <c r="Q88" s="298"/>
      <c r="R88" s="298"/>
      <c r="S88" s="301"/>
      <c r="T88" s="298"/>
      <c r="U88" s="298"/>
      <c r="V88" s="298"/>
      <c r="W88" s="298"/>
      <c r="X88" s="59"/>
      <c r="Y88" s="78"/>
      <c r="Z88"/>
      <c r="AA88"/>
    </row>
    <row r="89" spans="1:27" x14ac:dyDescent="0.3">
      <c r="A89" s="108" t="s">
        <v>549</v>
      </c>
      <c r="B89" s="53" t="s">
        <v>462</v>
      </c>
      <c r="C89" s="119">
        <v>48.37</v>
      </c>
      <c r="D89" s="253"/>
      <c r="E89" s="304"/>
      <c r="F89" s="305"/>
      <c r="G89" s="303"/>
      <c r="H89" s="299"/>
      <c r="I89" s="299"/>
      <c r="J89" s="299"/>
      <c r="K89" s="299"/>
      <c r="L89" s="304"/>
      <c r="M89" s="306">
        <v>48.37</v>
      </c>
      <c r="N89" s="299"/>
      <c r="O89" s="304"/>
      <c r="P89" s="299"/>
      <c r="Q89" s="299"/>
      <c r="R89" s="299"/>
      <c r="S89" s="299"/>
      <c r="T89" s="299"/>
      <c r="U89" s="299"/>
      <c r="V89" s="299"/>
      <c r="W89" s="299"/>
      <c r="X89" s="72"/>
      <c r="Y89" s="78"/>
      <c r="Z89"/>
      <c r="AA89"/>
    </row>
    <row r="90" spans="1:27" x14ac:dyDescent="0.3">
      <c r="A90" s="108" t="s">
        <v>550</v>
      </c>
      <c r="B90" s="175" t="s">
        <v>551</v>
      </c>
      <c r="C90" s="174">
        <v>105.6</v>
      </c>
      <c r="D90" s="253"/>
      <c r="E90" s="304"/>
      <c r="F90" s="333"/>
      <c r="G90" s="329"/>
      <c r="H90" s="333"/>
      <c r="I90" s="333"/>
      <c r="J90" s="333"/>
      <c r="K90" s="333"/>
      <c r="L90" s="304">
        <v>105.6</v>
      </c>
      <c r="M90" s="174"/>
      <c r="N90" s="333"/>
      <c r="O90" s="301"/>
      <c r="P90" s="307"/>
      <c r="Q90" s="307"/>
      <c r="R90" s="307"/>
      <c r="S90" s="307"/>
      <c r="T90" s="307"/>
      <c r="U90" s="307"/>
      <c r="V90" s="307"/>
      <c r="W90" s="307"/>
      <c r="X90" s="61"/>
      <c r="Y90" s="78"/>
      <c r="Z90"/>
      <c r="AA90"/>
    </row>
    <row r="91" spans="1:27" x14ac:dyDescent="0.3">
      <c r="A91" s="108" t="s">
        <v>402</v>
      </c>
      <c r="B91" s="363" t="s">
        <v>552</v>
      </c>
      <c r="C91" s="119">
        <v>10.8</v>
      </c>
      <c r="D91" s="247"/>
      <c r="E91" s="308"/>
      <c r="F91" s="308"/>
      <c r="G91" s="303"/>
      <c r="H91" s="308"/>
      <c r="I91" s="308"/>
      <c r="J91" s="308"/>
      <c r="K91" s="308"/>
      <c r="L91" s="308"/>
      <c r="M91" s="119">
        <v>10.8</v>
      </c>
      <c r="N91" s="308"/>
      <c r="O91" s="312"/>
      <c r="P91" s="308"/>
      <c r="Q91" s="308"/>
      <c r="R91" s="308"/>
      <c r="S91" s="308"/>
      <c r="T91" s="308"/>
      <c r="U91" s="308"/>
      <c r="V91" s="308"/>
      <c r="W91" s="308"/>
      <c r="X91" s="247"/>
      <c r="Y91"/>
      <c r="Z91"/>
      <c r="AA91"/>
    </row>
    <row r="92" spans="1:27" x14ac:dyDescent="0.3">
      <c r="A92" s="161">
        <v>46056</v>
      </c>
      <c r="B92" s="275" t="s">
        <v>553</v>
      </c>
      <c r="C92" s="153">
        <v>229.16</v>
      </c>
      <c r="D92" s="275"/>
      <c r="E92" s="275"/>
      <c r="F92" s="275"/>
      <c r="G92" s="275"/>
      <c r="H92" s="275"/>
      <c r="I92" s="298">
        <v>229.16</v>
      </c>
      <c r="J92" s="275"/>
      <c r="K92" s="275"/>
      <c r="L92" s="275"/>
      <c r="M92" s="275"/>
      <c r="N92" s="275"/>
      <c r="O92" s="275"/>
      <c r="P92" s="298"/>
      <c r="Q92" s="298"/>
      <c r="R92" s="297"/>
      <c r="S92" s="298"/>
      <c r="T92" s="298"/>
      <c r="U92" s="298"/>
      <c r="V92" s="298"/>
      <c r="W92" s="298"/>
      <c r="X92" s="59"/>
      <c r="Y92" s="78"/>
      <c r="Z92"/>
      <c r="AA92"/>
    </row>
    <row r="93" spans="1:27" x14ac:dyDescent="0.3">
      <c r="A93" s="161">
        <v>46268</v>
      </c>
      <c r="B93" s="175" t="s">
        <v>554</v>
      </c>
      <c r="C93" s="110">
        <v>168</v>
      </c>
      <c r="D93" s="115"/>
      <c r="E93" s="301"/>
      <c r="F93" s="307"/>
      <c r="G93" s="307"/>
      <c r="H93" s="307"/>
      <c r="I93" s="307"/>
      <c r="J93" s="307"/>
      <c r="K93" s="307"/>
      <c r="L93" s="307">
        <v>168</v>
      </c>
      <c r="M93" s="307"/>
      <c r="N93" s="303"/>
      <c r="O93" s="303"/>
      <c r="P93" s="307"/>
      <c r="Q93" s="307"/>
      <c r="R93" s="297"/>
      <c r="S93" s="301"/>
      <c r="T93" s="298"/>
      <c r="U93" s="298"/>
      <c r="V93" s="298"/>
      <c r="W93" s="298"/>
      <c r="X93" s="59"/>
      <c r="Y93" s="78"/>
      <c r="Z93"/>
      <c r="AA93"/>
    </row>
    <row r="94" spans="1:27" x14ac:dyDescent="0.3">
      <c r="A94" s="161">
        <v>46359</v>
      </c>
      <c r="B94" s="104" t="s">
        <v>463</v>
      </c>
      <c r="C94" s="153">
        <v>1827.47</v>
      </c>
      <c r="D94" s="383"/>
      <c r="E94" s="296"/>
      <c r="F94" s="297"/>
      <c r="G94" s="296"/>
      <c r="H94" s="298"/>
      <c r="I94" s="298"/>
      <c r="J94" s="298"/>
      <c r="K94" s="298"/>
      <c r="L94" s="302"/>
      <c r="M94" s="300"/>
      <c r="N94" s="297"/>
      <c r="O94" s="300">
        <v>1827.47</v>
      </c>
      <c r="P94" s="299"/>
      <c r="Q94" s="299"/>
      <c r="R94" s="299"/>
      <c r="S94" s="299"/>
      <c r="T94" s="299"/>
      <c r="U94" s="299"/>
      <c r="V94" s="299"/>
      <c r="W94" s="299"/>
      <c r="X94" s="72"/>
      <c r="Y94" s="78"/>
      <c r="Z94"/>
      <c r="AA94"/>
    </row>
    <row r="95" spans="1:27" x14ac:dyDescent="0.3">
      <c r="A95" s="108" t="s">
        <v>555</v>
      </c>
      <c r="B95" s="53" t="s">
        <v>462</v>
      </c>
      <c r="C95" s="119">
        <v>48.37</v>
      </c>
      <c r="D95" s="253"/>
      <c r="E95" s="304"/>
      <c r="F95" s="305"/>
      <c r="G95" s="303"/>
      <c r="H95" s="299"/>
      <c r="I95" s="299"/>
      <c r="J95" s="299"/>
      <c r="K95" s="299"/>
      <c r="L95" s="304"/>
      <c r="M95" s="306">
        <v>48.37</v>
      </c>
      <c r="N95" s="299"/>
      <c r="O95" s="304"/>
      <c r="P95" s="307"/>
      <c r="Q95" s="307"/>
      <c r="R95" s="307"/>
      <c r="S95" s="307"/>
      <c r="T95" s="307"/>
      <c r="U95" s="307"/>
      <c r="V95" s="307"/>
      <c r="W95" s="307"/>
      <c r="X95" s="61"/>
      <c r="Y95" s="78"/>
      <c r="Z95"/>
      <c r="AA95"/>
    </row>
    <row r="96" spans="1:27" x14ac:dyDescent="0.3">
      <c r="A96" s="108" t="s">
        <v>556</v>
      </c>
      <c r="B96" s="175" t="s">
        <v>557</v>
      </c>
      <c r="C96" s="174">
        <v>13.2</v>
      </c>
      <c r="D96" s="253"/>
      <c r="E96" s="304"/>
      <c r="F96" s="333"/>
      <c r="G96" s="329"/>
      <c r="H96" s="333"/>
      <c r="I96" s="333"/>
      <c r="J96" s="333"/>
      <c r="K96" s="333"/>
      <c r="L96" s="304"/>
      <c r="M96" s="174">
        <v>13.2</v>
      </c>
      <c r="N96" s="333"/>
      <c r="O96" s="301"/>
      <c r="P96" s="308"/>
      <c r="Q96" s="308"/>
      <c r="R96" s="308"/>
      <c r="S96" s="308"/>
      <c r="T96" s="308"/>
      <c r="U96" s="308"/>
      <c r="V96" s="308"/>
      <c r="W96" s="308"/>
      <c r="X96" s="284"/>
      <c r="Y96"/>
      <c r="Z96"/>
      <c r="AA96"/>
    </row>
    <row r="97" spans="1:27" x14ac:dyDescent="0.3">
      <c r="A97" s="108" t="s">
        <v>440</v>
      </c>
      <c r="B97" s="359" t="s">
        <v>558</v>
      </c>
      <c r="C97" s="119">
        <v>156</v>
      </c>
      <c r="D97" s="247"/>
      <c r="E97" s="308"/>
      <c r="F97" s="308"/>
      <c r="G97" s="303"/>
      <c r="H97" s="308"/>
      <c r="I97" s="308"/>
      <c r="J97" s="308"/>
      <c r="K97" s="323"/>
      <c r="L97" s="307">
        <v>156</v>
      </c>
      <c r="M97" s="380"/>
      <c r="N97" s="308"/>
      <c r="O97" s="312"/>
      <c r="P97" s="307"/>
      <c r="Q97" s="307"/>
      <c r="R97" s="307"/>
      <c r="S97" s="307"/>
      <c r="T97" s="307"/>
      <c r="U97" s="307"/>
      <c r="V97" s="307"/>
      <c r="W97" s="331"/>
      <c r="X97" s="61"/>
      <c r="Y97"/>
      <c r="Z97"/>
      <c r="AA97"/>
    </row>
    <row r="98" spans="1:27" x14ac:dyDescent="0.3">
      <c r="A98" s="108" t="s">
        <v>559</v>
      </c>
      <c r="B98" s="359" t="s">
        <v>560</v>
      </c>
      <c r="C98" s="153">
        <v>229.35</v>
      </c>
      <c r="D98" s="111"/>
      <c r="E98" s="296"/>
      <c r="F98" s="298"/>
      <c r="G98" s="298"/>
      <c r="H98" s="298"/>
      <c r="I98" s="298">
        <v>229.35</v>
      </c>
      <c r="J98" s="298"/>
      <c r="K98" s="298"/>
      <c r="L98" s="296"/>
      <c r="M98" s="300"/>
      <c r="N98" s="298"/>
      <c r="O98" s="300"/>
      <c r="P98" s="298"/>
      <c r="Q98" s="298"/>
      <c r="R98" s="298"/>
      <c r="S98" s="298"/>
      <c r="T98" s="298"/>
      <c r="U98" s="298"/>
      <c r="V98" s="298"/>
      <c r="W98" s="315"/>
      <c r="X98" s="65"/>
      <c r="Y98"/>
      <c r="Z98"/>
      <c r="AA98"/>
    </row>
    <row r="99" spans="1:27" x14ac:dyDescent="0.3">
      <c r="A99" s="423"/>
      <c r="B99" s="424"/>
      <c r="C99" s="425"/>
      <c r="D99" s="426"/>
      <c r="E99" s="427"/>
      <c r="F99" s="427"/>
      <c r="G99" s="427"/>
      <c r="H99" s="427"/>
      <c r="I99" s="427"/>
      <c r="J99" s="427"/>
      <c r="K99" s="427"/>
      <c r="L99" s="427"/>
      <c r="M99" s="427"/>
      <c r="N99" s="427"/>
      <c r="O99" s="427"/>
      <c r="P99" s="427"/>
      <c r="Q99" s="427"/>
      <c r="R99" s="427"/>
      <c r="S99" s="427"/>
      <c r="T99" s="427"/>
      <c r="U99" s="427"/>
      <c r="V99" s="427"/>
      <c r="W99" s="434"/>
      <c r="X99" s="428"/>
      <c r="Y99" s="78"/>
    </row>
    <row r="100" spans="1:27" x14ac:dyDescent="0.3">
      <c r="A100" s="429" t="s">
        <v>4</v>
      </c>
      <c r="B100" s="430"/>
      <c r="C100" s="431">
        <f t="shared" ref="C100:W100" si="1">SUM(C3:C99)</f>
        <v>44594.220000000008</v>
      </c>
      <c r="D100" s="431">
        <f t="shared" si="1"/>
        <v>0</v>
      </c>
      <c r="E100" s="431">
        <f t="shared" si="1"/>
        <v>0</v>
      </c>
      <c r="F100" s="431">
        <f t="shared" si="1"/>
        <v>0</v>
      </c>
      <c r="G100" s="431">
        <f t="shared" si="1"/>
        <v>19555.259999999998</v>
      </c>
      <c r="H100" s="431">
        <f t="shared" si="1"/>
        <v>0</v>
      </c>
      <c r="I100" s="431">
        <f t="shared" si="1"/>
        <v>2750.27</v>
      </c>
      <c r="J100" s="431">
        <f t="shared" si="1"/>
        <v>607.63</v>
      </c>
      <c r="K100" s="431">
        <f t="shared" si="1"/>
        <v>441.27</v>
      </c>
      <c r="L100" s="431">
        <f t="shared" si="1"/>
        <v>1924.8799999999999</v>
      </c>
      <c r="M100" s="431">
        <f t="shared" si="1"/>
        <v>733.06</v>
      </c>
      <c r="N100" s="431">
        <f t="shared" si="1"/>
        <v>7172.18</v>
      </c>
      <c r="O100" s="431">
        <f t="shared" si="1"/>
        <v>11009.669999999998</v>
      </c>
      <c r="P100" s="431">
        <f t="shared" si="1"/>
        <v>0</v>
      </c>
      <c r="Q100" s="431">
        <f t="shared" si="1"/>
        <v>0</v>
      </c>
      <c r="R100" s="431">
        <f t="shared" si="1"/>
        <v>0</v>
      </c>
      <c r="S100" s="431">
        <f t="shared" si="1"/>
        <v>0</v>
      </c>
      <c r="T100" s="431">
        <f t="shared" si="1"/>
        <v>0</v>
      </c>
      <c r="U100" s="431">
        <f t="shared" si="1"/>
        <v>400</v>
      </c>
      <c r="V100" s="431">
        <f t="shared" si="1"/>
        <v>0</v>
      </c>
      <c r="W100" s="435">
        <f t="shared" si="1"/>
        <v>0</v>
      </c>
      <c r="X100" s="432"/>
      <c r="Y100" s="433"/>
    </row>
    <row r="103" spans="1:27" x14ac:dyDescent="0.3">
      <c r="A103" s="193"/>
      <c r="B103" s="187"/>
      <c r="C103" s="188"/>
      <c r="D103" s="187"/>
      <c r="E103" s="188"/>
      <c r="F103" s="188"/>
      <c r="G103" s="188"/>
    </row>
    <row r="106" spans="1:27" x14ac:dyDescent="0.3">
      <c r="A106" s="194"/>
    </row>
    <row r="108" spans="1:27" x14ac:dyDescent="0.3">
      <c r="A108" s="193"/>
      <c r="B108" s="187"/>
      <c r="C108" s="188"/>
      <c r="D108" s="187"/>
      <c r="E108" s="188"/>
      <c r="F108" s="188"/>
      <c r="G108" s="188"/>
    </row>
    <row r="118" spans="3:5" x14ac:dyDescent="0.3">
      <c r="E118" s="189"/>
    </row>
    <row r="119" spans="3:5" x14ac:dyDescent="0.3">
      <c r="C119" s="189"/>
      <c r="E119" s="189"/>
    </row>
    <row r="132" spans="5:20" x14ac:dyDescent="0.3">
      <c r="T132" s="189"/>
    </row>
    <row r="137" spans="5:20" x14ac:dyDescent="0.3">
      <c r="T137" s="190"/>
    </row>
    <row r="138" spans="5:20" x14ac:dyDescent="0.3">
      <c r="T138" s="189"/>
    </row>
    <row r="139" spans="5:20" x14ac:dyDescent="0.3">
      <c r="P139" s="189"/>
      <c r="Q139" s="189"/>
      <c r="R139" s="189"/>
    </row>
    <row r="143" spans="5:20" x14ac:dyDescent="0.3">
      <c r="E143" s="189"/>
    </row>
    <row r="154" spans="5:20" x14ac:dyDescent="0.3">
      <c r="T154" s="190"/>
    </row>
    <row r="157" spans="5:20" x14ac:dyDescent="0.3">
      <c r="E157" s="190"/>
    </row>
    <row r="162" spans="20:20" x14ac:dyDescent="0.3">
      <c r="T162" s="190"/>
    </row>
    <row r="172" spans="20:20" x14ac:dyDescent="0.3">
      <c r="T172" s="191"/>
    </row>
    <row r="174" spans="20:20" x14ac:dyDescent="0.3">
      <c r="T174" s="191"/>
    </row>
    <row r="179" spans="5:20" x14ac:dyDescent="0.3">
      <c r="E179" s="191"/>
    </row>
    <row r="180" spans="5:20" x14ac:dyDescent="0.3">
      <c r="T180" s="191"/>
    </row>
    <row r="183" spans="5:20" x14ac:dyDescent="0.3">
      <c r="E183" s="191"/>
    </row>
    <row r="228" spans="25:25" x14ac:dyDescent="0.3">
      <c r="Y228" s="78"/>
    </row>
  </sheetData>
  <sheetProtection selectLockedCells="1" selectUnlockedCells="1"/>
  <mergeCells count="1">
    <mergeCell ref="A2:B2"/>
  </mergeCells>
  <pageMargins left="0.75" right="0.75" top="1" bottom="1"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46937-ECEE-4E39-897A-7D68AAAFC376}">
  <sheetPr>
    <tabColor rgb="FF00B0F0"/>
  </sheetPr>
  <dimension ref="A1:C7"/>
  <sheetViews>
    <sheetView workbookViewId="0">
      <selection activeCell="Q44" sqref="Q44"/>
    </sheetView>
  </sheetViews>
  <sheetFormatPr defaultRowHeight="13.2" x14ac:dyDescent="0.25"/>
  <cols>
    <col min="1" max="1" width="17.33203125" customWidth="1"/>
    <col min="2" max="2" width="10.109375" customWidth="1"/>
    <col min="3" max="3" width="13.88671875" customWidth="1"/>
  </cols>
  <sheetData>
    <row r="1" spans="1:3" x14ac:dyDescent="0.25">
      <c r="A1" s="19"/>
      <c r="B1" s="20" t="s">
        <v>561</v>
      </c>
      <c r="C1" s="20" t="s">
        <v>562</v>
      </c>
    </row>
    <row r="2" spans="1:3" x14ac:dyDescent="0.25">
      <c r="A2" s="21" t="s">
        <v>563</v>
      </c>
      <c r="B2" s="22">
        <v>46112</v>
      </c>
      <c r="C2" s="23" t="str">
        <f>TEXT(B2,"DD/MM/YYYY")&amp;" "</f>
        <v xml:space="preserve">31/03/2026 </v>
      </c>
    </row>
    <row r="3" spans="1:3" x14ac:dyDescent="0.25">
      <c r="A3" s="21" t="s">
        <v>564</v>
      </c>
      <c r="B3" s="24">
        <f>DATE(YEAR(B2+1)-1,MONTH(B2+1),DAY(B2+1))-1</f>
        <v>45747</v>
      </c>
      <c r="C3" s="23" t="str">
        <f>TEXT(B3,"DD/MM/YYYY")&amp;" "</f>
        <v xml:space="preserve">31/03/2025 </v>
      </c>
    </row>
    <row r="4" spans="1:3" x14ac:dyDescent="0.25">
      <c r="A4" s="21" t="s">
        <v>565</v>
      </c>
      <c r="B4" s="14">
        <f>YEAR(B2)</f>
        <v>2026</v>
      </c>
      <c r="C4" s="23" t="str">
        <f>TEXT(B4,"0000")&amp;" "</f>
        <v xml:space="preserve">2026 </v>
      </c>
    </row>
    <row r="5" spans="1:3" x14ac:dyDescent="0.25">
      <c r="A5" s="21" t="s">
        <v>566</v>
      </c>
      <c r="B5" s="14">
        <f>YEAR(B3)</f>
        <v>2025</v>
      </c>
      <c r="C5" s="23" t="str">
        <f>TEXT(B5,"0000")&amp;" "</f>
        <v xml:space="preserve">2025 </v>
      </c>
    </row>
    <row r="6" spans="1:3" x14ac:dyDescent="0.25">
      <c r="A6" s="21" t="s">
        <v>567</v>
      </c>
      <c r="B6" s="25"/>
      <c r="C6" s="23" t="str">
        <f>TEXT(B3+1,"DD MMMM YYYY")&amp;" "</f>
        <v xml:space="preserve">01 April 2025 </v>
      </c>
    </row>
    <row r="7" spans="1:3" x14ac:dyDescent="0.25">
      <c r="A7" s="21" t="s">
        <v>568</v>
      </c>
      <c r="B7" s="25"/>
      <c r="C7" s="23" t="str">
        <f>TEXT(B2,"DD MMMM YYYY")&amp;" "</f>
        <v xml:space="preserve">31 March 2026 </v>
      </c>
    </row>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B363-176E-4893-B280-AF87A5B6DA23}">
  <sheetPr>
    <tabColor rgb="FF00B0F0"/>
  </sheetPr>
  <dimension ref="A1:D35"/>
  <sheetViews>
    <sheetView workbookViewId="0">
      <selection sqref="A1:D35"/>
    </sheetView>
  </sheetViews>
  <sheetFormatPr defaultRowHeight="13.2" x14ac:dyDescent="0.25"/>
  <cols>
    <col min="1" max="1" width="39.5546875" customWidth="1"/>
    <col min="2" max="2" width="38.44140625" customWidth="1"/>
    <col min="3" max="3" width="10.6640625" customWidth="1"/>
  </cols>
  <sheetData>
    <row r="1" spans="1:4" x14ac:dyDescent="0.25">
      <c r="A1" s="26" t="s">
        <v>569</v>
      </c>
      <c r="B1" s="27"/>
      <c r="C1" s="27"/>
      <c r="D1" s="27"/>
    </row>
    <row r="2" spans="1:4" x14ac:dyDescent="0.25">
      <c r="A2" s="28" t="s">
        <v>570</v>
      </c>
      <c r="B2" s="17" t="s">
        <v>571</v>
      </c>
      <c r="C2" s="17"/>
      <c r="D2" s="17"/>
    </row>
    <row r="3" spans="1:4" x14ac:dyDescent="0.25">
      <c r="A3" s="28"/>
      <c r="B3" s="17"/>
      <c r="C3" s="17"/>
      <c r="D3" s="17"/>
    </row>
    <row r="4" spans="1:4" x14ac:dyDescent="0.25">
      <c r="A4" s="28" t="s">
        <v>572</v>
      </c>
      <c r="B4" s="17" t="s">
        <v>573</v>
      </c>
      <c r="C4" s="17"/>
      <c r="D4" s="17"/>
    </row>
    <row r="5" spans="1:4" x14ac:dyDescent="0.25">
      <c r="A5" s="28"/>
      <c r="B5" s="17"/>
      <c r="C5" s="17"/>
      <c r="D5" s="17"/>
    </row>
    <row r="6" spans="1:4" x14ac:dyDescent="0.25">
      <c r="A6" s="28" t="s">
        <v>574</v>
      </c>
      <c r="B6" s="17" t="s">
        <v>575</v>
      </c>
      <c r="C6" s="17"/>
      <c r="D6" s="17"/>
    </row>
    <row r="7" spans="1:4" x14ac:dyDescent="0.25">
      <c r="A7" s="28"/>
      <c r="B7" s="17" t="s">
        <v>576</v>
      </c>
      <c r="C7" s="17"/>
      <c r="D7" s="17"/>
    </row>
    <row r="8" spans="1:4" x14ac:dyDescent="0.25">
      <c r="A8" s="28"/>
      <c r="B8" s="17" t="s">
        <v>577</v>
      </c>
      <c r="C8" s="17"/>
      <c r="D8" s="17"/>
    </row>
    <row r="9" spans="1:4" x14ac:dyDescent="0.25">
      <c r="A9" s="28"/>
      <c r="B9" s="17" t="s">
        <v>578</v>
      </c>
      <c r="C9" s="17"/>
      <c r="D9" s="17"/>
    </row>
    <row r="10" spans="1:4" x14ac:dyDescent="0.25">
      <c r="A10" s="28"/>
      <c r="B10" s="17"/>
      <c r="C10" s="17"/>
      <c r="D10" s="17"/>
    </row>
    <row r="11" spans="1:4" x14ac:dyDescent="0.25">
      <c r="A11" s="28" t="s">
        <v>579</v>
      </c>
      <c r="B11" s="463" t="s">
        <v>580</v>
      </c>
      <c r="C11" s="17"/>
      <c r="D11" s="17"/>
    </row>
    <row r="12" spans="1:4" x14ac:dyDescent="0.25">
      <c r="A12" s="28"/>
      <c r="B12" s="17"/>
      <c r="C12" s="17"/>
      <c r="D12" s="17"/>
    </row>
    <row r="13" spans="1:4" x14ac:dyDescent="0.25">
      <c r="A13" s="29" t="s">
        <v>581</v>
      </c>
      <c r="B13" s="30" t="s">
        <v>582</v>
      </c>
      <c r="C13" s="17"/>
      <c r="D13" s="17"/>
    </row>
    <row r="14" spans="1:4" x14ac:dyDescent="0.25">
      <c r="A14" s="30"/>
      <c r="B14" s="17" t="s">
        <v>583</v>
      </c>
      <c r="C14" s="17"/>
      <c r="D14" s="17"/>
    </row>
    <row r="15" spans="1:4" x14ac:dyDescent="0.25">
      <c r="A15" s="28"/>
      <c r="B15" s="17" t="s">
        <v>584</v>
      </c>
      <c r="C15" s="17"/>
      <c r="D15" s="17"/>
    </row>
    <row r="16" spans="1:4" x14ac:dyDescent="0.25">
      <c r="A16" s="28"/>
      <c r="B16" s="30" t="s">
        <v>585</v>
      </c>
      <c r="C16" s="17"/>
      <c r="D16" s="17"/>
    </row>
    <row r="17" spans="1:4" x14ac:dyDescent="0.25">
      <c r="A17" s="28"/>
      <c r="B17" s="17" t="s">
        <v>586</v>
      </c>
      <c r="C17" s="17"/>
      <c r="D17" s="17"/>
    </row>
    <row r="18" spans="1:4" x14ac:dyDescent="0.25">
      <c r="A18" s="28"/>
      <c r="B18" s="30" t="s">
        <v>587</v>
      </c>
      <c r="C18" s="17"/>
      <c r="D18" s="17"/>
    </row>
    <row r="19" spans="1:4" x14ac:dyDescent="0.25">
      <c r="A19" s="28"/>
      <c r="B19" s="30" t="s">
        <v>588</v>
      </c>
      <c r="C19" s="17"/>
      <c r="D19" s="17"/>
    </row>
    <row r="20" spans="1:4" x14ac:dyDescent="0.25">
      <c r="A20" s="28"/>
      <c r="B20" s="30" t="s">
        <v>589</v>
      </c>
      <c r="C20" s="17" t="s">
        <v>590</v>
      </c>
      <c r="D20" s="466">
        <v>45627</v>
      </c>
    </row>
    <row r="21" spans="1:4" x14ac:dyDescent="0.25">
      <c r="A21" s="28"/>
      <c r="B21" s="17"/>
      <c r="C21" s="17"/>
      <c r="D21" s="17"/>
    </row>
    <row r="22" spans="1:4" x14ac:dyDescent="0.25">
      <c r="A22" s="29" t="s">
        <v>591</v>
      </c>
      <c r="B22" s="17" t="s">
        <v>592</v>
      </c>
      <c r="C22" s="17" t="s">
        <v>593</v>
      </c>
      <c r="D22" s="466">
        <v>45627</v>
      </c>
    </row>
    <row r="23" spans="1:4" x14ac:dyDescent="0.25">
      <c r="A23" s="28"/>
      <c r="B23" s="17"/>
      <c r="C23" s="17"/>
      <c r="D23" s="17"/>
    </row>
    <row r="24" spans="1:4" x14ac:dyDescent="0.25">
      <c r="A24" s="28" t="s">
        <v>594</v>
      </c>
      <c r="B24" s="17" t="s">
        <v>595</v>
      </c>
      <c r="C24" s="17"/>
      <c r="D24" s="17"/>
    </row>
    <row r="25" spans="1:4" x14ac:dyDescent="0.25">
      <c r="A25" s="28"/>
      <c r="B25" s="17" t="s">
        <v>596</v>
      </c>
      <c r="C25" s="17"/>
      <c r="D25" s="17"/>
    </row>
    <row r="26" spans="1:4" x14ac:dyDescent="0.25">
      <c r="A26" s="28"/>
      <c r="B26" s="17" t="s">
        <v>597</v>
      </c>
      <c r="C26" s="17"/>
      <c r="D26" s="17"/>
    </row>
    <row r="27" spans="1:4" x14ac:dyDescent="0.25">
      <c r="A27" s="28"/>
      <c r="B27" s="17" t="s">
        <v>598</v>
      </c>
      <c r="C27" s="17"/>
      <c r="D27" s="17"/>
    </row>
    <row r="28" spans="1:4" x14ac:dyDescent="0.25">
      <c r="A28" s="28"/>
      <c r="B28" s="17" t="s">
        <v>599</v>
      </c>
      <c r="C28" s="17"/>
      <c r="D28" s="17"/>
    </row>
    <row r="29" spans="1:4" x14ac:dyDescent="0.25">
      <c r="A29" s="28"/>
      <c r="B29" s="17"/>
      <c r="C29" s="17"/>
      <c r="D29" s="17"/>
    </row>
    <row r="30" spans="1:4" x14ac:dyDescent="0.25">
      <c r="A30" s="28" t="s">
        <v>600</v>
      </c>
      <c r="B30" s="17" t="s">
        <v>601</v>
      </c>
      <c r="C30" s="17"/>
      <c r="D30" s="17"/>
    </row>
    <row r="31" spans="1:4" x14ac:dyDescent="0.25">
      <c r="A31" s="28"/>
      <c r="B31" s="17" t="s">
        <v>602</v>
      </c>
      <c r="C31" s="17"/>
      <c r="D31" s="17"/>
    </row>
    <row r="32" spans="1:4" x14ac:dyDescent="0.25">
      <c r="A32" s="28"/>
      <c r="B32" s="17" t="s">
        <v>603</v>
      </c>
      <c r="C32" s="17"/>
      <c r="D32" s="17"/>
    </row>
    <row r="33" spans="1:4" x14ac:dyDescent="0.25">
      <c r="A33" s="28"/>
      <c r="B33" s="17" t="s">
        <v>576</v>
      </c>
      <c r="C33" s="17"/>
      <c r="D33" s="17"/>
    </row>
    <row r="34" spans="1:4" x14ac:dyDescent="0.25">
      <c r="A34" s="28"/>
      <c r="B34" s="17" t="s">
        <v>604</v>
      </c>
      <c r="C34" s="17"/>
      <c r="D34" s="17"/>
    </row>
    <row r="35" spans="1:4" x14ac:dyDescent="0.25">
      <c r="A35" s="27"/>
      <c r="B35" s="27"/>
      <c r="C35" s="27"/>
      <c r="D35" s="27"/>
    </row>
  </sheetData>
  <sheetProtection selectLockedCells="1" selectUnlockedCells="1"/>
  <hyperlinks>
    <hyperlink ref="B11" r:id="rId1" xr:uid="{24CEFF11-D22F-42B8-B718-8B44444EA7B9}"/>
  </hyperlinks>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0DE60-6109-4A96-81DE-2536D1A91DAC}">
  <sheetPr>
    <tabColor rgb="FF00B0F0"/>
  </sheetPr>
  <dimension ref="A1:E27"/>
  <sheetViews>
    <sheetView tabSelected="1" workbookViewId="0">
      <selection activeCell="K11" sqref="K11"/>
    </sheetView>
  </sheetViews>
  <sheetFormatPr defaultRowHeight="13.2" x14ac:dyDescent="0.25"/>
  <cols>
    <col min="1" max="1" width="28.33203125" style="31" customWidth="1"/>
    <col min="2" max="2" width="6.5546875" style="32" customWidth="1"/>
    <col min="3" max="4" width="14.109375" style="33" customWidth="1"/>
    <col min="5" max="5" width="14.109375" style="34" customWidth="1"/>
  </cols>
  <sheetData>
    <row r="1" spans="1:5" x14ac:dyDescent="0.25">
      <c r="A1" s="26" t="s">
        <v>605</v>
      </c>
      <c r="B1" s="35"/>
      <c r="C1" s="36"/>
      <c r="D1" s="36"/>
      <c r="E1" s="37"/>
    </row>
    <row r="2" spans="1:5" x14ac:dyDescent="0.25">
      <c r="A2" s="17"/>
      <c r="B2" s="39"/>
      <c r="C2" s="11" t="s">
        <v>606</v>
      </c>
      <c r="D2" s="11" t="s">
        <v>607</v>
      </c>
      <c r="E2" s="40" t="s">
        <v>608</v>
      </c>
    </row>
    <row r="3" spans="1:5" x14ac:dyDescent="0.25">
      <c r="A3" s="17"/>
      <c r="B3" s="41" t="s">
        <v>609</v>
      </c>
      <c r="C3" s="13" t="s">
        <v>610</v>
      </c>
      <c r="D3" s="13" t="s">
        <v>610</v>
      </c>
      <c r="E3" s="465">
        <v>46112</v>
      </c>
    </row>
    <row r="4" spans="1:5" x14ac:dyDescent="0.25">
      <c r="A4" s="29" t="s">
        <v>611</v>
      </c>
      <c r="B4" s="39"/>
      <c r="C4" s="15" t="s">
        <v>612</v>
      </c>
      <c r="D4" s="15" t="s">
        <v>612</v>
      </c>
      <c r="E4" s="16" t="s">
        <v>612</v>
      </c>
    </row>
    <row r="5" spans="1:5" x14ac:dyDescent="0.25">
      <c r="A5" s="42" t="s">
        <v>613</v>
      </c>
      <c r="B5" s="39"/>
      <c r="C5" s="18">
        <f>'SMCRC Summary'!F2</f>
        <v>1750</v>
      </c>
      <c r="D5" s="18">
        <v>0</v>
      </c>
      <c r="E5" s="43">
        <f>SUM(C5:D5)</f>
        <v>1750</v>
      </c>
    </row>
    <row r="6" spans="1:5" x14ac:dyDescent="0.25">
      <c r="A6" s="42" t="s">
        <v>614</v>
      </c>
      <c r="B6" s="39"/>
      <c r="C6" s="18">
        <f>'SMCRC Summary'!F3</f>
        <v>34698.210000000006</v>
      </c>
      <c r="D6" s="18">
        <v>0</v>
      </c>
      <c r="E6" s="43">
        <f>SUM(C6:D6)</f>
        <v>34698.210000000006</v>
      </c>
    </row>
    <row r="7" spans="1:5" x14ac:dyDescent="0.25">
      <c r="A7" s="42" t="s">
        <v>615</v>
      </c>
      <c r="B7" s="39"/>
      <c r="C7" s="18">
        <f>'SMCRC Summary'!F4</f>
        <v>2346</v>
      </c>
      <c r="D7" s="18">
        <v>0</v>
      </c>
      <c r="E7" s="43">
        <f>SUM(C7:D7)</f>
        <v>2346</v>
      </c>
    </row>
    <row r="8" spans="1:5" x14ac:dyDescent="0.25">
      <c r="A8" s="42"/>
      <c r="B8" s="39"/>
      <c r="C8" s="18"/>
      <c r="D8" s="18"/>
      <c r="E8" s="43"/>
    </row>
    <row r="9" spans="1:5" x14ac:dyDescent="0.25">
      <c r="A9" s="29" t="s">
        <v>4</v>
      </c>
      <c r="B9" s="168"/>
      <c r="C9" s="464">
        <f>SUM(C5:C8)</f>
        <v>38794.210000000006</v>
      </c>
      <c r="D9" s="464">
        <f>SUM(D5:D8)</f>
        <v>0</v>
      </c>
      <c r="E9" s="464">
        <f>SUM(E5:E8)</f>
        <v>38794.210000000006</v>
      </c>
    </row>
    <row r="10" spans="1:5" x14ac:dyDescent="0.25">
      <c r="A10" s="42"/>
      <c r="B10" s="39"/>
      <c r="C10" s="18"/>
      <c r="D10" s="18"/>
      <c r="E10" s="43"/>
    </row>
    <row r="11" spans="1:5" x14ac:dyDescent="0.25">
      <c r="A11" s="29" t="s">
        <v>616</v>
      </c>
      <c r="B11" s="39"/>
      <c r="C11" s="15" t="s">
        <v>612</v>
      </c>
      <c r="D11" s="15" t="s">
        <v>612</v>
      </c>
      <c r="E11" s="16" t="s">
        <v>612</v>
      </c>
    </row>
    <row r="12" spans="1:5" x14ac:dyDescent="0.25">
      <c r="A12" s="42" t="s">
        <v>617</v>
      </c>
      <c r="B12" s="39"/>
      <c r="C12" s="18">
        <f>'SMCRC Summary'!F10</f>
        <v>19555.259999999998</v>
      </c>
      <c r="D12" s="18">
        <v>0</v>
      </c>
      <c r="E12" s="43">
        <f>SUM(C12:D12)</f>
        <v>19555.259999999998</v>
      </c>
    </row>
    <row r="13" spans="1:5" x14ac:dyDescent="0.25">
      <c r="A13" s="17" t="s">
        <v>456</v>
      </c>
      <c r="B13" s="39"/>
      <c r="C13" s="18">
        <f>'SMCRC Summary'!F17</f>
        <v>11009.669999999998</v>
      </c>
      <c r="D13" s="18">
        <v>0</v>
      </c>
      <c r="E13" s="43">
        <f t="shared" ref="E13:E20" si="0">SUM(C13:D13)</f>
        <v>11009.669999999998</v>
      </c>
    </row>
    <row r="14" spans="1:5" x14ac:dyDescent="0.25">
      <c r="A14" s="17" t="s">
        <v>455</v>
      </c>
      <c r="B14" s="39"/>
      <c r="C14" s="18">
        <f>'SMCRC Summary'!F16</f>
        <v>7172.18</v>
      </c>
      <c r="D14" s="18">
        <v>0</v>
      </c>
      <c r="E14" s="43">
        <f t="shared" si="0"/>
        <v>7172.18</v>
      </c>
    </row>
    <row r="15" spans="1:5" x14ac:dyDescent="0.25">
      <c r="A15" s="42" t="s">
        <v>618</v>
      </c>
      <c r="B15" s="39"/>
      <c r="C15" s="18">
        <f>'SMCRC Summary'!F11</f>
        <v>2750.27</v>
      </c>
      <c r="D15" s="18">
        <v>0</v>
      </c>
      <c r="E15" s="43">
        <f t="shared" si="0"/>
        <v>2750.27</v>
      </c>
    </row>
    <row r="16" spans="1:5" x14ac:dyDescent="0.25">
      <c r="A16" s="42" t="s">
        <v>619</v>
      </c>
      <c r="B16" s="39"/>
      <c r="C16" s="18">
        <f>'SMCRC Summary'!F14</f>
        <v>1924.8799999999999</v>
      </c>
      <c r="D16" s="18">
        <v>0</v>
      </c>
      <c r="E16" s="43">
        <f t="shared" si="0"/>
        <v>1924.8799999999999</v>
      </c>
    </row>
    <row r="17" spans="1:5" x14ac:dyDescent="0.25">
      <c r="A17" s="17" t="s">
        <v>620</v>
      </c>
      <c r="B17" s="39"/>
      <c r="C17" s="18">
        <f>'SMCRC Summary'!F15</f>
        <v>733.06</v>
      </c>
      <c r="D17" s="18">
        <v>0</v>
      </c>
      <c r="E17" s="43">
        <f t="shared" si="0"/>
        <v>733.06</v>
      </c>
    </row>
    <row r="18" spans="1:5" x14ac:dyDescent="0.25">
      <c r="A18" s="17" t="s">
        <v>621</v>
      </c>
      <c r="B18" s="39"/>
      <c r="C18" s="18">
        <f>'SMCRC Summary'!F12</f>
        <v>607.63</v>
      </c>
      <c r="D18" s="18">
        <v>0</v>
      </c>
      <c r="E18" s="43">
        <f t="shared" si="0"/>
        <v>607.63</v>
      </c>
    </row>
    <row r="19" spans="1:5" x14ac:dyDescent="0.25">
      <c r="A19" s="17" t="s">
        <v>622</v>
      </c>
      <c r="B19" s="39"/>
      <c r="C19" s="18">
        <f>'SMCRC Summary'!F13</f>
        <v>441.27</v>
      </c>
      <c r="D19" s="18">
        <v>0</v>
      </c>
      <c r="E19" s="43">
        <f t="shared" si="0"/>
        <v>441.27</v>
      </c>
    </row>
    <row r="20" spans="1:5" x14ac:dyDescent="0.25">
      <c r="A20" s="17" t="s">
        <v>623</v>
      </c>
      <c r="B20" s="39"/>
      <c r="C20" s="18">
        <f>'SMCRC Summary'!F18</f>
        <v>400</v>
      </c>
      <c r="D20" s="18">
        <v>0</v>
      </c>
      <c r="E20" s="43">
        <f t="shared" si="0"/>
        <v>400</v>
      </c>
    </row>
    <row r="21" spans="1:5" x14ac:dyDescent="0.25">
      <c r="A21" s="17"/>
      <c r="B21" s="39"/>
      <c r="C21" s="18"/>
      <c r="D21" s="18"/>
      <c r="E21" s="18"/>
    </row>
    <row r="22" spans="1:5" x14ac:dyDescent="0.25">
      <c r="A22" s="29" t="s">
        <v>4</v>
      </c>
      <c r="B22" s="39"/>
      <c r="C22" s="464">
        <f>SUM(C12:C21)</f>
        <v>44594.219999999987</v>
      </c>
      <c r="D22" s="464">
        <f>SUM(D12:D21)</f>
        <v>0</v>
      </c>
      <c r="E22" s="464">
        <f>SUM(E12:E21)</f>
        <v>44594.219999999987</v>
      </c>
    </row>
    <row r="23" spans="1:5" x14ac:dyDescent="0.25">
      <c r="A23" s="17"/>
      <c r="B23" s="39"/>
      <c r="C23" s="18"/>
      <c r="D23" s="18"/>
      <c r="E23" s="43"/>
    </row>
    <row r="24" spans="1:5" x14ac:dyDescent="0.25">
      <c r="A24" s="29" t="s">
        <v>624</v>
      </c>
      <c r="B24" s="39"/>
      <c r="C24" s="43">
        <f>C9-C22</f>
        <v>-5800.0099999999802</v>
      </c>
      <c r="D24" s="43">
        <f t="shared" ref="D24:E24" si="1">D9-D22</f>
        <v>0</v>
      </c>
      <c r="E24" s="43">
        <f t="shared" si="1"/>
        <v>-5800.0099999999802</v>
      </c>
    </row>
    <row r="25" spans="1:5" x14ac:dyDescent="0.25">
      <c r="A25" s="17"/>
      <c r="B25" s="39"/>
      <c r="C25" s="18"/>
      <c r="D25" s="18"/>
      <c r="E25" s="43"/>
    </row>
    <row r="26" spans="1:5" x14ac:dyDescent="0.25">
      <c r="A26" s="29"/>
      <c r="B26" s="39"/>
      <c r="C26" s="18"/>
      <c r="D26" s="18"/>
      <c r="E26" s="18"/>
    </row>
    <row r="27" spans="1:5" x14ac:dyDescent="0.25">
      <c r="A27" s="17"/>
      <c r="B27" s="39"/>
      <c r="C27" s="46"/>
      <c r="D27" s="46"/>
      <c r="E27" s="47"/>
    </row>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932F-3508-4F93-91A0-EE3660A0389C}">
  <sheetPr>
    <tabColor rgb="FF00B0F0"/>
  </sheetPr>
  <dimension ref="A1:E13"/>
  <sheetViews>
    <sheetView workbookViewId="0">
      <selection activeCell="J8" sqref="J8"/>
    </sheetView>
  </sheetViews>
  <sheetFormatPr defaultRowHeight="13.2" x14ac:dyDescent="0.25"/>
  <cols>
    <col min="1" max="1" width="23.44140625" customWidth="1"/>
    <col min="2" max="2" width="5" bestFit="1" customWidth="1"/>
    <col min="3" max="3" width="11.6640625" bestFit="1" customWidth="1"/>
    <col min="4" max="4" width="10" bestFit="1" customWidth="1"/>
    <col min="5" max="5" width="9.88671875" bestFit="1" customWidth="1"/>
  </cols>
  <sheetData>
    <row r="1" spans="1:5" x14ac:dyDescent="0.25">
      <c r="A1" s="26" t="s">
        <v>625</v>
      </c>
      <c r="B1" s="35"/>
      <c r="C1" s="27"/>
      <c r="D1" s="27"/>
      <c r="E1" s="38"/>
    </row>
    <row r="2" spans="1:5" x14ac:dyDescent="0.25">
      <c r="A2" s="17"/>
      <c r="B2" s="39"/>
      <c r="C2" s="11" t="s">
        <v>606</v>
      </c>
      <c r="D2" s="11" t="s">
        <v>607</v>
      </c>
      <c r="E2" s="12" t="s">
        <v>608</v>
      </c>
    </row>
    <row r="3" spans="1:5" x14ac:dyDescent="0.25">
      <c r="A3" s="17"/>
      <c r="B3" s="41" t="s">
        <v>609</v>
      </c>
      <c r="C3" s="13" t="s">
        <v>610</v>
      </c>
      <c r="D3" s="13" t="s">
        <v>610</v>
      </c>
      <c r="E3" s="462">
        <v>46112</v>
      </c>
    </row>
    <row r="4" spans="1:5" x14ac:dyDescent="0.25">
      <c r="A4" s="29" t="s">
        <v>626</v>
      </c>
      <c r="B4" s="39"/>
      <c r="C4" s="15" t="s">
        <v>612</v>
      </c>
      <c r="D4" s="15" t="s">
        <v>612</v>
      </c>
      <c r="E4" s="16" t="s">
        <v>612</v>
      </c>
    </row>
    <row r="5" spans="1:5" x14ac:dyDescent="0.25">
      <c r="A5" s="48" t="str">
        <f>"Balance as at "&amp;Setup!C2</f>
        <v xml:space="preserve">Balance as at 31/03/2026 </v>
      </c>
      <c r="B5" s="39"/>
      <c r="C5" s="18">
        <f>'SMCRC Summary'!F25</f>
        <v>21507.37</v>
      </c>
      <c r="D5" s="18">
        <v>0</v>
      </c>
      <c r="E5" s="43">
        <f>+C5</f>
        <v>21507.37</v>
      </c>
    </row>
    <row r="6" spans="1:5" x14ac:dyDescent="0.25">
      <c r="A6" s="17" t="s">
        <v>627</v>
      </c>
      <c r="B6" s="39"/>
      <c r="C6" s="18">
        <f>'SMCRC Summary'!F22</f>
        <v>-5800.0099999999948</v>
      </c>
      <c r="D6" s="18">
        <v>0</v>
      </c>
      <c r="E6" s="43">
        <f>SUM(C6:D6)</f>
        <v>-5800.0099999999948</v>
      </c>
    </row>
    <row r="7" spans="1:5" x14ac:dyDescent="0.25">
      <c r="A7" s="17" t="str">
        <f>"Balance as at "&amp;Setup!C1</f>
        <v xml:space="preserve">Balance as at Text </v>
      </c>
      <c r="B7" s="39"/>
      <c r="C7" s="44">
        <f>SUM(C5:C6)</f>
        <v>15707.360000000004</v>
      </c>
      <c r="D7" s="44">
        <f>SUM(D5:D6)</f>
        <v>0</v>
      </c>
      <c r="E7" s="45">
        <f>SUM(E5:E6)</f>
        <v>15707.360000000004</v>
      </c>
    </row>
    <row r="8" spans="1:5" x14ac:dyDescent="0.25">
      <c r="A8" s="17"/>
      <c r="B8" s="39"/>
      <c r="C8" s="18"/>
      <c r="D8" s="18"/>
      <c r="E8" s="43"/>
    </row>
    <row r="9" spans="1:5" x14ac:dyDescent="0.25">
      <c r="A9" s="29" t="s">
        <v>628</v>
      </c>
      <c r="B9" s="39"/>
      <c r="C9" s="18"/>
      <c r="D9" s="18"/>
      <c r="E9" s="43"/>
    </row>
    <row r="10" spans="1:5" x14ac:dyDescent="0.25">
      <c r="A10" s="17" t="s">
        <v>629</v>
      </c>
      <c r="B10" s="39"/>
      <c r="C10" s="18">
        <v>15919.29</v>
      </c>
      <c r="D10" s="18">
        <v>0</v>
      </c>
      <c r="E10" s="43">
        <f>'SMCRC Summary'!F29</f>
        <v>15707.36</v>
      </c>
    </row>
    <row r="11" spans="1:5" x14ac:dyDescent="0.25">
      <c r="A11" s="17" t="s">
        <v>630</v>
      </c>
      <c r="B11" s="39"/>
      <c r="C11" s="18">
        <v>0</v>
      </c>
      <c r="D11" s="18">
        <v>0</v>
      </c>
      <c r="E11" s="43">
        <f>SUM(C11:D11)</f>
        <v>0</v>
      </c>
    </row>
    <row r="12" spans="1:5" x14ac:dyDescent="0.25">
      <c r="A12" s="42"/>
      <c r="B12" s="39"/>
      <c r="C12" s="44">
        <f>SUM(C10:C11)</f>
        <v>15919.29</v>
      </c>
      <c r="D12" s="44">
        <f>SUM(D10:D11)</f>
        <v>0</v>
      </c>
      <c r="E12" s="45">
        <f>SUM(E10:E11)</f>
        <v>15707.36</v>
      </c>
    </row>
    <row r="13" spans="1:5" x14ac:dyDescent="0.25">
      <c r="A13" s="49"/>
      <c r="B13" s="50"/>
      <c r="C13" s="18"/>
      <c r="D13" s="18"/>
      <c r="E13" s="43"/>
    </row>
  </sheetData>
  <sheetProtection selectLockedCells="1" selectUnlockedCells="1"/>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C40F7-31E1-4546-B247-C72A26C1A2C7}">
  <sheetPr>
    <tabColor rgb="FF00B0F0"/>
  </sheetPr>
  <dimension ref="A1:X31"/>
  <sheetViews>
    <sheetView topLeftCell="L1" workbookViewId="0">
      <selection activeCell="X7" sqref="X7"/>
    </sheetView>
  </sheetViews>
  <sheetFormatPr defaultRowHeight="13.2" x14ac:dyDescent="0.25"/>
  <cols>
    <col min="1" max="1" width="16.33203125" style="17" customWidth="1"/>
    <col min="2" max="2" width="2.109375" customWidth="1"/>
    <col min="3" max="3" width="10.44140625" bestFit="1" customWidth="1"/>
    <col min="4" max="4" width="12.109375" customWidth="1"/>
    <col min="5" max="5" width="33.5546875" bestFit="1" customWidth="1"/>
    <col min="6" max="6" width="20.109375" bestFit="1" customWidth="1"/>
    <col min="7" max="7" width="22.109375" bestFit="1" customWidth="1"/>
    <col min="8" max="8" width="14.33203125" bestFit="1" customWidth="1"/>
    <col min="9" max="9" width="15.6640625" bestFit="1" customWidth="1"/>
    <col min="10" max="10" width="14.109375" bestFit="1" customWidth="1"/>
    <col min="11" max="11" width="19.5546875" bestFit="1" customWidth="1"/>
    <col min="12" max="12" width="16.109375" bestFit="1" customWidth="1"/>
    <col min="13" max="13" width="16.33203125" bestFit="1" customWidth="1"/>
    <col min="14" max="14" width="10.6640625" bestFit="1" customWidth="1"/>
    <col min="15" max="15" width="23.44140625" bestFit="1" customWidth="1"/>
    <col min="16" max="16" width="15.44140625" bestFit="1" customWidth="1"/>
    <col min="17" max="17" width="16" bestFit="1" customWidth="1"/>
    <col min="18" max="18" width="23.44140625" bestFit="1" customWidth="1"/>
    <col min="19" max="19" width="7.6640625" customWidth="1"/>
    <col min="20" max="20" width="32.44140625" bestFit="1" customWidth="1"/>
    <col min="21" max="21" width="26.88671875" bestFit="1" customWidth="1"/>
    <col min="22" max="22" width="20.44140625" bestFit="1" customWidth="1"/>
    <col min="23" max="23" width="16" bestFit="1" customWidth="1"/>
    <col min="24" max="24" width="16.109375" customWidth="1"/>
  </cols>
  <sheetData>
    <row r="1" spans="1:21" x14ac:dyDescent="0.25">
      <c r="A1" s="471" t="s">
        <v>631</v>
      </c>
      <c r="B1" s="471"/>
      <c r="C1" s="471"/>
      <c r="D1" s="471"/>
      <c r="E1" s="471"/>
      <c r="F1" s="471"/>
      <c r="G1" s="471"/>
      <c r="H1" s="471"/>
      <c r="I1" s="471"/>
      <c r="J1" s="471"/>
      <c r="K1" s="471"/>
      <c r="L1" s="471"/>
      <c r="M1" s="471"/>
      <c r="N1" s="471"/>
      <c r="O1" s="471"/>
      <c r="P1" s="471"/>
      <c r="Q1" s="471"/>
      <c r="R1" s="471"/>
      <c r="U1" s="220" t="s">
        <v>632</v>
      </c>
    </row>
    <row r="2" spans="1:21" s="220" customFormat="1" x14ac:dyDescent="0.25">
      <c r="A2" s="227" t="s">
        <v>633</v>
      </c>
      <c r="B2" s="225"/>
      <c r="C2" s="226" t="s">
        <v>2</v>
      </c>
      <c r="D2" s="226" t="s">
        <v>634</v>
      </c>
      <c r="E2" s="226" t="s">
        <v>17</v>
      </c>
      <c r="F2" s="226" t="s">
        <v>18</v>
      </c>
      <c r="G2" s="226" t="s">
        <v>19</v>
      </c>
      <c r="H2" s="226" t="s">
        <v>635</v>
      </c>
      <c r="I2" s="226" t="s">
        <v>21</v>
      </c>
      <c r="J2" s="226" t="s">
        <v>22</v>
      </c>
      <c r="K2" s="226" t="s">
        <v>636</v>
      </c>
      <c r="L2" s="226" t="s">
        <v>24</v>
      </c>
      <c r="M2" s="226" t="s">
        <v>25</v>
      </c>
      <c r="N2" s="226" t="s">
        <v>26</v>
      </c>
      <c r="O2" s="226" t="s">
        <v>27</v>
      </c>
      <c r="P2" s="226" t="s">
        <v>28</v>
      </c>
      <c r="Q2" s="226" t="s">
        <v>29</v>
      </c>
      <c r="R2" s="226" t="s">
        <v>30</v>
      </c>
      <c r="T2" s="467" t="s">
        <v>637</v>
      </c>
      <c r="U2" s="468">
        <f>AVERAGE(U3:U14)</f>
        <v>-483.33416666666653</v>
      </c>
    </row>
    <row r="3" spans="1:21" x14ac:dyDescent="0.25">
      <c r="A3" s="228">
        <v>45748</v>
      </c>
      <c r="C3" s="224">
        <f>'Apr 25'!C24</f>
        <v>2434.25</v>
      </c>
      <c r="D3" s="224">
        <f>'Apr 25'!D24</f>
        <v>2434.25</v>
      </c>
      <c r="E3" s="224">
        <f>'Apr 25'!E24</f>
        <v>0</v>
      </c>
      <c r="F3" s="224">
        <f>'Apr 25'!F24</f>
        <v>0</v>
      </c>
      <c r="G3" s="224">
        <f>'Apr 25'!G24</f>
        <v>0</v>
      </c>
      <c r="H3" s="224">
        <f>'Apr 25'!H24</f>
        <v>0</v>
      </c>
      <c r="I3" s="224">
        <f>'Apr 25'!I24</f>
        <v>0</v>
      </c>
      <c r="J3" s="224">
        <f>'Apr 25'!J24</f>
        <v>2204.25</v>
      </c>
      <c r="K3" s="224">
        <f>'Apr 25'!K24</f>
        <v>230</v>
      </c>
      <c r="L3" s="224">
        <f>'Apr 25'!L24</f>
        <v>0</v>
      </c>
      <c r="M3" s="224">
        <f>'Apr 25'!M24</f>
        <v>0</v>
      </c>
      <c r="N3" s="224">
        <f>'Apr 25'!N24</f>
        <v>0</v>
      </c>
      <c r="O3" s="224">
        <f>'Apr 25'!O24</f>
        <v>0</v>
      </c>
      <c r="P3" s="224">
        <f>'Apr 25'!P24</f>
        <v>0</v>
      </c>
      <c r="Q3" s="224">
        <f>'Apr 25'!Q24</f>
        <v>0</v>
      </c>
      <c r="T3" s="243">
        <v>45383</v>
      </c>
      <c r="U3" s="242">
        <f>C3-C19</f>
        <v>-138.9699999999998</v>
      </c>
    </row>
    <row r="4" spans="1:21" x14ac:dyDescent="0.25">
      <c r="A4" s="228">
        <v>45778</v>
      </c>
      <c r="C4" s="224">
        <f>'May 25'!C24</f>
        <v>2778.75</v>
      </c>
      <c r="D4" s="224">
        <f>'May 25'!D24</f>
        <v>2778.75</v>
      </c>
      <c r="E4" s="224">
        <f>'May 25'!E24</f>
        <v>0</v>
      </c>
      <c r="F4" s="224">
        <f>'May 25'!F24</f>
        <v>0</v>
      </c>
      <c r="G4" s="224">
        <f>'May 25'!G24</f>
        <v>0</v>
      </c>
      <c r="H4" s="224">
        <f>'May 25'!H24</f>
        <v>0</v>
      </c>
      <c r="I4" s="224">
        <f>'May 25'!I24</f>
        <v>0</v>
      </c>
      <c r="J4" s="224">
        <f>'May 25'!J24</f>
        <v>2548.75</v>
      </c>
      <c r="K4" s="224">
        <f>'May 25'!K24</f>
        <v>230</v>
      </c>
      <c r="L4" s="224">
        <f>'May 25'!L24</f>
        <v>0</v>
      </c>
      <c r="M4" s="224">
        <f>'May 25'!M24</f>
        <v>0</v>
      </c>
      <c r="N4" s="224">
        <f>'May 25'!N24</f>
        <v>0</v>
      </c>
      <c r="O4" s="224">
        <f>'May 25'!O24</f>
        <v>0</v>
      </c>
      <c r="P4" s="224">
        <f>'May 25'!P24</f>
        <v>0</v>
      </c>
      <c r="Q4" s="224">
        <f>'May 25'!Q24</f>
        <v>0</v>
      </c>
      <c r="T4" s="243">
        <v>45413</v>
      </c>
      <c r="U4" s="242">
        <f t="shared" ref="U4:U14" si="0">C4-C20</f>
        <v>678.90000000000009</v>
      </c>
    </row>
    <row r="5" spans="1:21" x14ac:dyDescent="0.25">
      <c r="A5" s="228">
        <v>45809</v>
      </c>
      <c r="C5" s="224">
        <f>'Jun 25'!C24</f>
        <v>3511.75</v>
      </c>
      <c r="D5" s="224">
        <f>'Jun 25'!D24</f>
        <v>3511.75</v>
      </c>
      <c r="E5" s="224">
        <f>'Jun 25'!E24</f>
        <v>0</v>
      </c>
      <c r="F5" s="224">
        <f>'Jun 25'!F24</f>
        <v>0</v>
      </c>
      <c r="G5" s="224">
        <f>'Jun 25'!G24</f>
        <v>500</v>
      </c>
      <c r="H5" s="224">
        <f>'Jun 25'!H24</f>
        <v>0</v>
      </c>
      <c r="I5" s="224">
        <f>'Jun 25'!I24</f>
        <v>0</v>
      </c>
      <c r="J5" s="224">
        <f>'Jun 25'!J24</f>
        <v>2781.75</v>
      </c>
      <c r="K5" s="224">
        <f>'Jun 25'!K24</f>
        <v>230</v>
      </c>
      <c r="L5" s="224">
        <f>'Jun 25'!L24</f>
        <v>0</v>
      </c>
      <c r="M5" s="224">
        <f>'Jun 25'!M24</f>
        <v>0</v>
      </c>
      <c r="N5" s="224">
        <f>'Jun 25'!N24</f>
        <v>0</v>
      </c>
      <c r="O5" s="224">
        <f>'Jun 25'!O24</f>
        <v>0</v>
      </c>
      <c r="P5" s="224">
        <f>'Jun 25'!P24</f>
        <v>0</v>
      </c>
      <c r="Q5" s="224">
        <f>'Jun 25'!Q24</f>
        <v>0</v>
      </c>
      <c r="T5" s="243">
        <v>45444</v>
      </c>
      <c r="U5" s="242">
        <f t="shared" si="0"/>
        <v>-588.60999999999967</v>
      </c>
    </row>
    <row r="6" spans="1:21" x14ac:dyDescent="0.25">
      <c r="A6" s="228">
        <v>45839</v>
      </c>
      <c r="C6" s="224">
        <f>'Jul 25'!C24</f>
        <v>3230.25</v>
      </c>
      <c r="D6" s="224">
        <f>'Jul 25'!D24</f>
        <v>3230.25</v>
      </c>
      <c r="E6" s="224">
        <f>'Jul 25'!E24</f>
        <v>0</v>
      </c>
      <c r="F6" s="224">
        <f>'Jul 25'!F24</f>
        <v>0</v>
      </c>
      <c r="G6" s="224">
        <f>'Jul 25'!G24</f>
        <v>0</v>
      </c>
      <c r="H6" s="224">
        <f>'Jul 25'!H24</f>
        <v>0</v>
      </c>
      <c r="I6" s="224">
        <f>'Jul 25'!I24</f>
        <v>0</v>
      </c>
      <c r="J6" s="224">
        <f>'Jul 25'!J24</f>
        <v>3000.25</v>
      </c>
      <c r="K6" s="224">
        <f>'Jul 25'!K24</f>
        <v>230</v>
      </c>
      <c r="L6" s="224">
        <f>'Jul 25'!L24</f>
        <v>0</v>
      </c>
      <c r="M6" s="224">
        <f>'Jul 25'!M24</f>
        <v>0</v>
      </c>
      <c r="N6" s="224">
        <f>'Jul 25'!N24</f>
        <v>0</v>
      </c>
      <c r="O6" s="224">
        <f>'Jul 25'!O24</f>
        <v>0</v>
      </c>
      <c r="P6" s="224">
        <f>'Jul 25'!P24</f>
        <v>0</v>
      </c>
      <c r="Q6" s="224">
        <f>'Jul 25'!Q24</f>
        <v>0</v>
      </c>
      <c r="T6" s="243">
        <v>45474</v>
      </c>
      <c r="U6" s="242">
        <f t="shared" si="0"/>
        <v>1452.98</v>
      </c>
    </row>
    <row r="7" spans="1:21" x14ac:dyDescent="0.25">
      <c r="A7" s="228">
        <v>45870</v>
      </c>
      <c r="C7" s="224">
        <f>'Aug 25'!C24</f>
        <v>2905.08</v>
      </c>
      <c r="D7" s="224">
        <f>'Aug 25'!D24</f>
        <v>2905.08</v>
      </c>
      <c r="E7" s="224">
        <f>'Aug 25'!E24</f>
        <v>0</v>
      </c>
      <c r="F7" s="224">
        <f>'Aug 25'!F24</f>
        <v>0</v>
      </c>
      <c r="G7" s="224">
        <f>'Aug 25'!G24</f>
        <v>0</v>
      </c>
      <c r="H7" s="224">
        <f>'Aug 25'!H24</f>
        <v>0</v>
      </c>
      <c r="I7" s="224">
        <f>'Aug 25'!I24</f>
        <v>0</v>
      </c>
      <c r="J7" s="224">
        <f>'Aug 25'!J24</f>
        <v>2675.08</v>
      </c>
      <c r="K7" s="224">
        <f>'Aug 25'!K24</f>
        <v>230</v>
      </c>
      <c r="L7" s="224">
        <f>'Aug 25'!L24</f>
        <v>0</v>
      </c>
      <c r="M7" s="224">
        <f>'Aug 25'!M24</f>
        <v>0</v>
      </c>
      <c r="N7" s="224">
        <f>'Aug 25'!N24</f>
        <v>0</v>
      </c>
      <c r="O7" s="224">
        <f>'Aug 25'!O24</f>
        <v>0</v>
      </c>
      <c r="P7" s="224">
        <f>'Aug 25'!P24</f>
        <v>0</v>
      </c>
      <c r="Q7" s="224">
        <f>'Aug 25'!Q24</f>
        <v>0</v>
      </c>
      <c r="T7" s="243">
        <v>45505</v>
      </c>
      <c r="U7" s="242">
        <f t="shared" si="0"/>
        <v>-87.550000000000637</v>
      </c>
    </row>
    <row r="8" spans="1:21" x14ac:dyDescent="0.25">
      <c r="A8" s="228">
        <v>45901</v>
      </c>
      <c r="C8" s="224">
        <f>'Sep 25'!C24</f>
        <v>3295.75</v>
      </c>
      <c r="D8" s="224">
        <f>'Sep 25'!D24</f>
        <v>3295.75</v>
      </c>
      <c r="E8" s="224">
        <f>'Sep 25'!E24</f>
        <v>0</v>
      </c>
      <c r="F8" s="224">
        <f>'Sep 25'!F24</f>
        <v>0</v>
      </c>
      <c r="G8" s="224">
        <f>'Sep 25'!G24</f>
        <v>100</v>
      </c>
      <c r="H8" s="224">
        <f>'Sep 25'!H24</f>
        <v>0</v>
      </c>
      <c r="I8" s="224">
        <f>'Sep 25'!I24</f>
        <v>0</v>
      </c>
      <c r="J8" s="224">
        <f>'Sep 25'!J24</f>
        <v>2965.75</v>
      </c>
      <c r="K8" s="224">
        <f>'Sep 25'!K24</f>
        <v>230</v>
      </c>
      <c r="L8" s="224">
        <f>'Sep 25'!L24</f>
        <v>0</v>
      </c>
      <c r="M8" s="224">
        <f>'Sep 25'!M24</f>
        <v>0</v>
      </c>
      <c r="N8" s="224">
        <f>'Sep 25'!N24</f>
        <v>0</v>
      </c>
      <c r="O8" s="224">
        <f>'Sep 25'!O24</f>
        <v>0</v>
      </c>
      <c r="P8" s="224">
        <f>'Sep 25'!P24</f>
        <v>0</v>
      </c>
      <c r="Q8" s="224">
        <f>'Sep 25'!Q24</f>
        <v>0</v>
      </c>
      <c r="T8" s="243">
        <v>45536</v>
      </c>
      <c r="U8" s="242">
        <f t="shared" si="0"/>
        <v>-3470.2699999999995</v>
      </c>
    </row>
    <row r="9" spans="1:21" x14ac:dyDescent="0.25">
      <c r="A9" s="228">
        <v>45931</v>
      </c>
      <c r="C9" s="224">
        <f>'Oct 25'!C24</f>
        <v>2547</v>
      </c>
      <c r="D9" s="224">
        <f>'Oct 25'!D24</f>
        <v>2547</v>
      </c>
      <c r="E9" s="224">
        <f>'Oct 25'!E24</f>
        <v>0</v>
      </c>
      <c r="F9" s="224">
        <f>'Oct 25'!F24</f>
        <v>0</v>
      </c>
      <c r="G9" s="224">
        <f>'Oct 25'!G24</f>
        <v>250</v>
      </c>
      <c r="H9" s="224">
        <f>'Oct 25'!H24</f>
        <v>0</v>
      </c>
      <c r="I9" s="224">
        <f>'Oct 25'!I24</f>
        <v>0</v>
      </c>
      <c r="J9" s="224">
        <f>'Oct 25'!J24</f>
        <v>2205</v>
      </c>
      <c r="K9" s="224">
        <f>'Oct 25'!K24</f>
        <v>92</v>
      </c>
      <c r="L9" s="224">
        <f>'Oct 25'!L24</f>
        <v>0</v>
      </c>
      <c r="M9" s="224">
        <f>'Oct 25'!M24</f>
        <v>0</v>
      </c>
      <c r="N9" s="224">
        <f>'Oct 25'!N24</f>
        <v>0</v>
      </c>
      <c r="O9" s="224">
        <f>'Oct 25'!O24</f>
        <v>0</v>
      </c>
      <c r="P9" s="224">
        <f>'Oct 25'!P24</f>
        <v>0</v>
      </c>
      <c r="Q9" s="224">
        <f>'Oct 25'!Q24</f>
        <v>0</v>
      </c>
      <c r="T9" s="243">
        <v>45566</v>
      </c>
      <c r="U9" s="242">
        <f t="shared" si="0"/>
        <v>-1696.3000000000002</v>
      </c>
    </row>
    <row r="10" spans="1:21" x14ac:dyDescent="0.25">
      <c r="A10" s="228">
        <v>45962</v>
      </c>
      <c r="C10" s="224">
        <f>'Nov 25'!C24</f>
        <v>4804.5</v>
      </c>
      <c r="D10" s="224">
        <f>'Nov 25'!D24</f>
        <v>4804.5</v>
      </c>
      <c r="E10" s="224">
        <f>'Nov 25'!E24</f>
        <v>0</v>
      </c>
      <c r="F10" s="224">
        <f>'Nov 25'!F24</f>
        <v>0</v>
      </c>
      <c r="G10" s="224">
        <f>'Nov 25'!G24</f>
        <v>0</v>
      </c>
      <c r="H10" s="224">
        <f>'Nov 25'!H24</f>
        <v>0</v>
      </c>
      <c r="I10" s="224">
        <f>'Nov 25'!I24</f>
        <v>0</v>
      </c>
      <c r="J10" s="224">
        <f>'Nov 25'!J24</f>
        <v>4712.5</v>
      </c>
      <c r="K10" s="224">
        <f>'Nov 25'!K24</f>
        <v>92</v>
      </c>
      <c r="L10" s="224">
        <f>'Nov 25'!L24</f>
        <v>0</v>
      </c>
      <c r="M10" s="224">
        <f>'Nov 25'!M24</f>
        <v>0</v>
      </c>
      <c r="N10" s="224">
        <f>'Nov 25'!N24</f>
        <v>0</v>
      </c>
      <c r="O10" s="224">
        <f>'Nov 25'!O24</f>
        <v>0</v>
      </c>
      <c r="P10" s="224">
        <f>'Nov 25'!P24</f>
        <v>0</v>
      </c>
      <c r="Q10" s="224">
        <f>'Nov 25'!Q24</f>
        <v>0</v>
      </c>
      <c r="T10" s="243">
        <v>45597</v>
      </c>
      <c r="U10" s="242">
        <f t="shared" si="0"/>
        <v>-1248.4799999999996</v>
      </c>
    </row>
    <row r="11" spans="1:21" x14ac:dyDescent="0.25">
      <c r="A11" s="228">
        <v>45992</v>
      </c>
      <c r="C11" s="224">
        <f>'Dec 25'!C24</f>
        <v>2452</v>
      </c>
      <c r="D11" s="224">
        <f>'Dec 25'!D24</f>
        <v>2452</v>
      </c>
      <c r="E11" s="224">
        <f>'Dec 25'!E24</f>
        <v>0</v>
      </c>
      <c r="F11" s="224">
        <f>'Dec 25'!F24</f>
        <v>0</v>
      </c>
      <c r="G11" s="224">
        <f>'Dec 25'!G24</f>
        <v>0</v>
      </c>
      <c r="H11" s="224">
        <f>'Dec 25'!H24</f>
        <v>0</v>
      </c>
      <c r="I11" s="224">
        <f>'Dec 25'!I24</f>
        <v>0</v>
      </c>
      <c r="J11" s="224">
        <f>'Dec 25'!J24</f>
        <v>2360</v>
      </c>
      <c r="K11" s="224">
        <f>'Dec 25'!K24</f>
        <v>92</v>
      </c>
      <c r="L11" s="224">
        <f>'Dec 25'!L24</f>
        <v>0</v>
      </c>
      <c r="M11" s="224">
        <f>'Dec 25'!M24</f>
        <v>0</v>
      </c>
      <c r="N11" s="224">
        <f>'Dec 25'!N24</f>
        <v>0</v>
      </c>
      <c r="O11" s="224">
        <f>'Dec 25'!O24</f>
        <v>0</v>
      </c>
      <c r="P11" s="224">
        <f>'Dec 25'!P24</f>
        <v>0</v>
      </c>
      <c r="Q11" s="224">
        <f>'Dec 25'!Q24</f>
        <v>0</v>
      </c>
      <c r="T11" s="243">
        <v>45627</v>
      </c>
      <c r="U11" s="242">
        <f t="shared" si="0"/>
        <v>-5409.83</v>
      </c>
    </row>
    <row r="12" spans="1:21" x14ac:dyDescent="0.25">
      <c r="A12" s="228">
        <v>46023</v>
      </c>
      <c r="C12" s="224">
        <f>'Jan 26'!C24</f>
        <v>3871.75</v>
      </c>
      <c r="D12" s="224">
        <f>'Jan 26'!D24</f>
        <v>3871.75</v>
      </c>
      <c r="E12" s="224">
        <f>'Jan 26'!E24</f>
        <v>0</v>
      </c>
      <c r="F12" s="224">
        <f>'Jan 26'!F24</f>
        <v>0</v>
      </c>
      <c r="G12" s="224">
        <f>'Jan 26'!G24</f>
        <v>700</v>
      </c>
      <c r="H12" s="224">
        <f>'Jan 26'!H24</f>
        <v>0</v>
      </c>
      <c r="I12" s="224">
        <f>'Jan 26'!I24</f>
        <v>0</v>
      </c>
      <c r="J12" s="224">
        <f>'Jan 26'!J24</f>
        <v>2941.75</v>
      </c>
      <c r="K12" s="224">
        <f>'Jan 26'!K24</f>
        <v>230</v>
      </c>
      <c r="L12" s="224">
        <f>'Jan 26'!L24</f>
        <v>0</v>
      </c>
      <c r="M12" s="224">
        <f>'Jan 26'!M24</f>
        <v>0</v>
      </c>
      <c r="N12" s="224">
        <f>'Jan 26'!N24</f>
        <v>0</v>
      </c>
      <c r="O12" s="224">
        <f>'Jan 26'!O24</f>
        <v>0</v>
      </c>
      <c r="P12" s="224">
        <f>'Jan 26'!P24</f>
        <v>0</v>
      </c>
      <c r="Q12" s="224">
        <f>'Jan 26'!Q24</f>
        <v>0</v>
      </c>
      <c r="T12" s="243">
        <v>45658</v>
      </c>
      <c r="U12" s="242">
        <f t="shared" si="0"/>
        <v>1795.2400000000002</v>
      </c>
    </row>
    <row r="13" spans="1:21" x14ac:dyDescent="0.25">
      <c r="A13" s="228">
        <v>46054</v>
      </c>
      <c r="C13" s="224">
        <f>'Feb 26'!C24</f>
        <v>3192.5</v>
      </c>
      <c r="D13" s="224">
        <f>'Feb 26'!D24</f>
        <v>3192.5</v>
      </c>
      <c r="E13" s="224">
        <f>'Feb 26'!E24</f>
        <v>0</v>
      </c>
      <c r="F13" s="224">
        <f>'Feb 26'!F24</f>
        <v>0</v>
      </c>
      <c r="G13" s="224">
        <f>'Feb 26'!G24</f>
        <v>0</v>
      </c>
      <c r="H13" s="224">
        <f>'Feb 26'!H24</f>
        <v>0</v>
      </c>
      <c r="I13" s="224">
        <f>'Feb 26'!I24</f>
        <v>0</v>
      </c>
      <c r="J13" s="224">
        <f>'Feb 26'!J24</f>
        <v>2962.5</v>
      </c>
      <c r="K13" s="224">
        <f>'Feb 26'!K24</f>
        <v>230</v>
      </c>
      <c r="L13" s="224">
        <f>'Feb 26'!L24</f>
        <v>0</v>
      </c>
      <c r="M13" s="224">
        <f>'Feb 26'!M24</f>
        <v>0</v>
      </c>
      <c r="N13" s="224">
        <f>'Feb 26'!N24</f>
        <v>0</v>
      </c>
      <c r="O13" s="224">
        <f>'Feb 26'!O24</f>
        <v>0</v>
      </c>
      <c r="P13" s="224">
        <f>'Feb 26'!P24</f>
        <v>0</v>
      </c>
      <c r="Q13" s="224">
        <f>'Feb 26'!Q24</f>
        <v>0</v>
      </c>
      <c r="T13" s="243">
        <v>45689</v>
      </c>
      <c r="U13" s="242">
        <f t="shared" si="0"/>
        <v>1813.8000000000002</v>
      </c>
    </row>
    <row r="14" spans="1:21" x14ac:dyDescent="0.25">
      <c r="A14" s="228">
        <v>46082</v>
      </c>
      <c r="C14" s="224">
        <f>'Mar 26'!C24</f>
        <v>3770.63</v>
      </c>
      <c r="D14" s="224">
        <f>'Mar 26'!D24</f>
        <v>3770.63</v>
      </c>
      <c r="E14" s="224">
        <f>'Mar 26'!E24</f>
        <v>0</v>
      </c>
      <c r="F14" s="224">
        <f>'Mar 26'!F24</f>
        <v>0</v>
      </c>
      <c r="G14" s="224">
        <f>'Mar 26'!G24</f>
        <v>200</v>
      </c>
      <c r="H14" s="224">
        <f>'Mar 26'!H24</f>
        <v>0</v>
      </c>
      <c r="I14" s="224">
        <f>'Mar 26'!I24</f>
        <v>0</v>
      </c>
      <c r="J14" s="224">
        <f>'Mar 26'!J24</f>
        <v>3340.63</v>
      </c>
      <c r="K14" s="224">
        <f>'Mar 26'!K24</f>
        <v>230</v>
      </c>
      <c r="L14" s="224">
        <f>'Mar 26'!L24</f>
        <v>0</v>
      </c>
      <c r="M14" s="224">
        <f>'Mar 26'!M24</f>
        <v>0</v>
      </c>
      <c r="N14" s="224">
        <f>'Mar 26'!N24</f>
        <v>0</v>
      </c>
      <c r="O14" s="224">
        <f>'Mar 26'!O24</f>
        <v>0</v>
      </c>
      <c r="P14" s="224">
        <f>'Mar 26'!P24</f>
        <v>0</v>
      </c>
      <c r="Q14" s="224">
        <f>'Mar 26'!Q24</f>
        <v>0</v>
      </c>
      <c r="T14" s="243">
        <v>45717</v>
      </c>
      <c r="U14" s="242">
        <f t="shared" si="0"/>
        <v>1099.0800000000004</v>
      </c>
    </row>
    <row r="15" spans="1:21" x14ac:dyDescent="0.25">
      <c r="A15" s="235" t="s">
        <v>4</v>
      </c>
      <c r="B15" s="236"/>
      <c r="C15" s="237">
        <f>SUM(C3:C14)</f>
        <v>38794.21</v>
      </c>
      <c r="D15" s="237"/>
      <c r="E15" s="237">
        <f t="shared" ref="E15:Q15" si="1">SUM(E3:E14)</f>
        <v>0</v>
      </c>
      <c r="F15" s="237">
        <f t="shared" si="1"/>
        <v>0</v>
      </c>
      <c r="G15" s="237">
        <f t="shared" si="1"/>
        <v>1750</v>
      </c>
      <c r="H15" s="237">
        <f t="shared" si="1"/>
        <v>0</v>
      </c>
      <c r="I15" s="237">
        <f t="shared" si="1"/>
        <v>0</v>
      </c>
      <c r="J15" s="237">
        <f t="shared" si="1"/>
        <v>34698.21</v>
      </c>
      <c r="K15" s="237">
        <f t="shared" si="1"/>
        <v>2346</v>
      </c>
      <c r="L15" s="237">
        <f t="shared" si="1"/>
        <v>0</v>
      </c>
      <c r="M15" s="237">
        <f t="shared" si="1"/>
        <v>0</v>
      </c>
      <c r="N15" s="237">
        <f t="shared" si="1"/>
        <v>0</v>
      </c>
      <c r="O15" s="237">
        <f t="shared" si="1"/>
        <v>0</v>
      </c>
      <c r="P15" s="237">
        <f t="shared" si="1"/>
        <v>0</v>
      </c>
      <c r="Q15" s="237">
        <f t="shared" si="1"/>
        <v>0</v>
      </c>
      <c r="R15" s="238"/>
    </row>
    <row r="17" spans="1:24" x14ac:dyDescent="0.25">
      <c r="A17" s="472" t="s">
        <v>638</v>
      </c>
      <c r="B17" s="472"/>
      <c r="C17" s="472"/>
      <c r="D17" s="472"/>
      <c r="E17" s="472"/>
      <c r="F17" s="472"/>
      <c r="G17" s="472"/>
      <c r="H17" s="472"/>
      <c r="I17" s="472"/>
      <c r="J17" s="472"/>
      <c r="K17" s="472"/>
      <c r="L17" s="472"/>
      <c r="M17" s="472"/>
      <c r="N17" s="472"/>
      <c r="O17" s="472"/>
      <c r="P17" s="472"/>
      <c r="Q17" s="472"/>
      <c r="R17" s="472"/>
      <c r="S17" s="472"/>
      <c r="T17" s="472"/>
      <c r="U17" s="472"/>
      <c r="V17" s="472"/>
      <c r="W17" s="472"/>
      <c r="X17" s="472"/>
    </row>
    <row r="18" spans="1:24" x14ac:dyDescent="0.25">
      <c r="A18" s="227" t="s">
        <v>633</v>
      </c>
      <c r="B18" s="225"/>
      <c r="C18" s="225" t="s">
        <v>4</v>
      </c>
      <c r="D18" s="225"/>
      <c r="E18" s="226" t="s">
        <v>639</v>
      </c>
      <c r="F18" s="226" t="s">
        <v>447</v>
      </c>
      <c r="G18" s="226" t="s">
        <v>448</v>
      </c>
      <c r="H18" s="226" t="s">
        <v>449</v>
      </c>
      <c r="I18" s="226" t="s">
        <v>450</v>
      </c>
      <c r="J18" s="226" t="s">
        <v>451</v>
      </c>
      <c r="K18" s="226" t="s">
        <v>452</v>
      </c>
      <c r="L18" s="226" t="s">
        <v>453</v>
      </c>
      <c r="M18" s="226" t="s">
        <v>640</v>
      </c>
      <c r="N18" s="226" t="s">
        <v>455</v>
      </c>
      <c r="O18" s="226" t="s">
        <v>456</v>
      </c>
      <c r="P18" s="226" t="s">
        <v>457</v>
      </c>
      <c r="Q18" s="226" t="s">
        <v>26</v>
      </c>
      <c r="R18" s="226" t="s">
        <v>27</v>
      </c>
      <c r="S18" s="226" t="s">
        <v>458</v>
      </c>
      <c r="T18" s="226" t="s">
        <v>641</v>
      </c>
      <c r="U18" s="226" t="s">
        <v>6</v>
      </c>
      <c r="V18" s="226" t="s">
        <v>460</v>
      </c>
      <c r="W18" s="226" t="s">
        <v>29</v>
      </c>
      <c r="X18" s="226" t="s">
        <v>30</v>
      </c>
    </row>
    <row r="19" spans="1:24" x14ac:dyDescent="0.25">
      <c r="A19" s="228">
        <v>45748</v>
      </c>
      <c r="C19" s="224">
        <f>'Apr 25'!C41</f>
        <v>2573.2199999999998</v>
      </c>
      <c r="D19" s="441">
        <f>'Apr 25'!D41</f>
        <v>2573.2200000000003</v>
      </c>
      <c r="E19" s="224">
        <f>'Apr 25'!E41</f>
        <v>0</v>
      </c>
      <c r="F19" s="224">
        <f>'Apr 25'!F41</f>
        <v>0</v>
      </c>
      <c r="G19" s="224">
        <f>'Apr 25'!G41</f>
        <v>0</v>
      </c>
      <c r="H19" s="224">
        <f>'Apr 25'!H41</f>
        <v>0</v>
      </c>
      <c r="I19" s="224">
        <f>'Apr 25'!I41</f>
        <v>226.36</v>
      </c>
      <c r="J19" s="224">
        <f>'Apr 25'!J41</f>
        <v>150.24</v>
      </c>
      <c r="K19" s="224">
        <f>'Apr 25'!K41</f>
        <v>0</v>
      </c>
      <c r="L19" s="224">
        <f>'Apr 25'!L41</f>
        <v>347.2</v>
      </c>
      <c r="M19" s="224">
        <f>'Apr 25'!M41</f>
        <v>79.539999999999992</v>
      </c>
      <c r="N19" s="224">
        <f>'Apr 25'!N41</f>
        <v>352.62</v>
      </c>
      <c r="O19" s="224">
        <f>'Apr 25'!O41</f>
        <v>1417.26</v>
      </c>
      <c r="P19" s="224">
        <f>'Apr 25'!P41</f>
        <v>0</v>
      </c>
      <c r="Q19" s="224">
        <f>'Apr 25'!Q41</f>
        <v>0</v>
      </c>
      <c r="R19" s="224">
        <f>'Apr 25'!R41</f>
        <v>0</v>
      </c>
      <c r="S19" s="224">
        <f>'Apr 25'!S41</f>
        <v>0</v>
      </c>
      <c r="T19" s="224">
        <f>'Apr 25'!T41</f>
        <v>0</v>
      </c>
      <c r="U19" s="224">
        <f>'Apr 25'!U41</f>
        <v>0</v>
      </c>
      <c r="V19" s="224">
        <f>'Apr 25'!V41</f>
        <v>0</v>
      </c>
      <c r="W19" s="224">
        <f>'Apr 25'!W41</f>
        <v>0</v>
      </c>
    </row>
    <row r="20" spans="1:24" x14ac:dyDescent="0.25">
      <c r="A20" s="228">
        <v>45778</v>
      </c>
      <c r="C20" s="224">
        <f>'May 25'!C41</f>
        <v>2099.85</v>
      </c>
      <c r="D20" s="443">
        <f>'May 25'!D41</f>
        <v>2099.85</v>
      </c>
      <c r="E20" s="224">
        <f>'May 25'!E41</f>
        <v>0</v>
      </c>
      <c r="F20" s="224">
        <f>'May 25'!F41</f>
        <v>0</v>
      </c>
      <c r="G20" s="224">
        <f>'May 25'!G41</f>
        <v>0</v>
      </c>
      <c r="H20" s="224">
        <f>'May 25'!H41</f>
        <v>0</v>
      </c>
      <c r="I20" s="224">
        <f>'May 25'!I41</f>
        <v>232.16</v>
      </c>
      <c r="J20" s="224">
        <f>'May 25'!J41</f>
        <v>0</v>
      </c>
      <c r="K20" s="224">
        <f>'May 25'!K41</f>
        <v>426.28</v>
      </c>
      <c r="L20" s="224">
        <f>'May 25'!L41</f>
        <v>119.42999999999999</v>
      </c>
      <c r="M20" s="224">
        <f>'May 25'!M41</f>
        <v>59.42</v>
      </c>
      <c r="N20" s="224">
        <f>'May 25'!N41</f>
        <v>352.62</v>
      </c>
      <c r="O20" s="224">
        <f>'May 25'!O41</f>
        <v>909.94</v>
      </c>
      <c r="P20" s="224">
        <f>'May 25'!P41</f>
        <v>0</v>
      </c>
      <c r="Q20" s="224">
        <f>'May 25'!Q41</f>
        <v>0</v>
      </c>
      <c r="R20" s="224">
        <f>'May 25'!R41</f>
        <v>0</v>
      </c>
      <c r="S20" s="224">
        <f>'May 25'!S41</f>
        <v>0</v>
      </c>
      <c r="T20" s="224">
        <f>'May 25'!T41</f>
        <v>0</v>
      </c>
      <c r="U20" s="224">
        <f>'May 25'!U41</f>
        <v>0</v>
      </c>
      <c r="V20" s="224">
        <f>'May 25'!V41</f>
        <v>0</v>
      </c>
      <c r="W20" s="224">
        <f>'May 25'!W41</f>
        <v>0</v>
      </c>
    </row>
    <row r="21" spans="1:24" x14ac:dyDescent="0.25">
      <c r="A21" s="228">
        <v>45809</v>
      </c>
      <c r="C21" s="224">
        <f>'Jun 25'!C41</f>
        <v>4100.3599999999997</v>
      </c>
      <c r="D21" s="443">
        <f>'Jun 25'!D41</f>
        <v>4100.3600000000006</v>
      </c>
      <c r="E21" s="224">
        <f>'Jun 25'!E41</f>
        <v>0</v>
      </c>
      <c r="F21" s="224">
        <f>'Jun 25'!F41</f>
        <v>0</v>
      </c>
      <c r="G21" s="224">
        <f>'Jun 25'!G41</f>
        <v>2555.94</v>
      </c>
      <c r="H21" s="224">
        <f>'Jun 25'!H41</f>
        <v>0</v>
      </c>
      <c r="I21" s="224">
        <f>'Jun 25'!I41</f>
        <v>229.15</v>
      </c>
      <c r="J21" s="224">
        <f>'Jun 25'!J41</f>
        <v>0</v>
      </c>
      <c r="K21" s="224">
        <f>'Jun 25'!K41</f>
        <v>0</v>
      </c>
      <c r="L21" s="224">
        <f>'Jun 25'!L41</f>
        <v>312</v>
      </c>
      <c r="M21" s="224">
        <f>'Jun 25'!M41</f>
        <v>59.17</v>
      </c>
      <c r="N21" s="224">
        <f>'Jun 25'!N41</f>
        <v>352.62</v>
      </c>
      <c r="O21" s="224">
        <f>'Jun 25'!O41</f>
        <v>591.48</v>
      </c>
      <c r="P21" s="224">
        <f>'Jun 25'!P41</f>
        <v>0</v>
      </c>
      <c r="Q21" s="224">
        <f>'Jun 25'!Q41</f>
        <v>0</v>
      </c>
      <c r="R21" s="224">
        <f>'Jun 25'!R41</f>
        <v>0</v>
      </c>
      <c r="S21" s="224">
        <f>'Jun 25'!S41</f>
        <v>0</v>
      </c>
      <c r="T21" s="224">
        <f>'Jun 25'!T41</f>
        <v>0</v>
      </c>
      <c r="U21" s="224">
        <f>'Jun 25'!U41</f>
        <v>0</v>
      </c>
      <c r="V21" s="224">
        <f>'Jun 25'!V41</f>
        <v>0</v>
      </c>
      <c r="W21" s="224">
        <f>'Jun 25'!W41</f>
        <v>0</v>
      </c>
    </row>
    <row r="22" spans="1:24" x14ac:dyDescent="0.25">
      <c r="A22" s="228">
        <v>45839</v>
      </c>
      <c r="C22" s="224">
        <f>'Jul 25'!C41</f>
        <v>1777.27</v>
      </c>
      <c r="D22" s="443">
        <f>'Jul 25'!D41</f>
        <v>1777.27</v>
      </c>
      <c r="E22" s="224">
        <f>'Jul 25'!E41</f>
        <v>0</v>
      </c>
      <c r="F22" s="224">
        <f>'Jul 25'!F41</f>
        <v>0</v>
      </c>
      <c r="G22" s="224">
        <f>'Jul 25'!G41</f>
        <v>506.23</v>
      </c>
      <c r="H22" s="224">
        <f>'Jul 25'!H41</f>
        <v>0</v>
      </c>
      <c r="I22" s="224">
        <f>'Jul 25'!I41</f>
        <v>229.16</v>
      </c>
      <c r="J22" s="224">
        <f>'Jul 25'!J41</f>
        <v>152.33000000000001</v>
      </c>
      <c r="K22" s="224">
        <f>'Jul 25'!K41</f>
        <v>0</v>
      </c>
      <c r="L22" s="224">
        <f>'Jul 25'!L41</f>
        <v>0</v>
      </c>
      <c r="M22" s="224">
        <f>'Jul 25'!M41</f>
        <v>59.17</v>
      </c>
      <c r="N22" s="224">
        <f>'Jul 25'!N41</f>
        <v>352.62</v>
      </c>
      <c r="O22" s="224">
        <f>'Jul 25'!O41</f>
        <v>477.76</v>
      </c>
      <c r="P22" s="224">
        <f>'Jul 25'!P41</f>
        <v>0</v>
      </c>
      <c r="Q22" s="224">
        <f>'Jul 25'!Q41</f>
        <v>0</v>
      </c>
      <c r="R22" s="224">
        <f>'Jul 25'!R41</f>
        <v>0</v>
      </c>
      <c r="S22" s="224">
        <f>'Jul 25'!S41</f>
        <v>0</v>
      </c>
      <c r="T22" s="224">
        <f>'Jul 25'!T41</f>
        <v>0</v>
      </c>
      <c r="U22" s="224">
        <f>'Jul 25'!U41</f>
        <v>0</v>
      </c>
      <c r="V22" s="224">
        <f>'Jul 25'!V41</f>
        <v>0</v>
      </c>
      <c r="W22" s="224">
        <f>'Jul 25'!W41</f>
        <v>0</v>
      </c>
    </row>
    <row r="23" spans="1:24" x14ac:dyDescent="0.25">
      <c r="A23" s="228">
        <v>45870</v>
      </c>
      <c r="C23" s="224">
        <f>'Aug 25'!C41</f>
        <v>2992.6300000000006</v>
      </c>
      <c r="D23" s="443">
        <f>'Aug 25'!D41</f>
        <v>2992.63</v>
      </c>
      <c r="E23" s="224">
        <f>'Aug 25'!E41</f>
        <v>0</v>
      </c>
      <c r="F23" s="224">
        <f>'Aug 25'!F41</f>
        <v>0</v>
      </c>
      <c r="G23" s="224">
        <f>'Aug 25'!G41</f>
        <v>2088.88</v>
      </c>
      <c r="H23" s="224">
        <f>'Aug 25'!H41</f>
        <v>0</v>
      </c>
      <c r="I23" s="224">
        <f>'Aug 25'!I41</f>
        <v>0</v>
      </c>
      <c r="J23" s="224">
        <f>'Aug 25'!J41</f>
        <v>0</v>
      </c>
      <c r="K23" s="224">
        <f>'Aug 25'!K41</f>
        <v>0</v>
      </c>
      <c r="L23" s="224">
        <f>'Aug 25'!L41</f>
        <v>0</v>
      </c>
      <c r="M23" s="224">
        <f>'Aug 25'!M41</f>
        <v>59.17</v>
      </c>
      <c r="N23" s="224">
        <f>'Aug 25'!N41</f>
        <v>0</v>
      </c>
      <c r="O23" s="224">
        <f>'Aug 25'!O41</f>
        <v>844.57999999999993</v>
      </c>
      <c r="P23" s="224">
        <f>'Aug 25'!P41</f>
        <v>0</v>
      </c>
      <c r="Q23" s="224">
        <f>'Aug 25'!Q41</f>
        <v>0</v>
      </c>
      <c r="R23" s="224">
        <f>'Aug 25'!R41</f>
        <v>0</v>
      </c>
      <c r="S23" s="224">
        <f>'Aug 25'!S41</f>
        <v>0</v>
      </c>
      <c r="T23" s="224">
        <f>'Aug 25'!T41</f>
        <v>0</v>
      </c>
      <c r="U23" s="224">
        <f>'Aug 25'!U41</f>
        <v>0</v>
      </c>
      <c r="V23" s="224">
        <f>'Aug 25'!V41</f>
        <v>0</v>
      </c>
      <c r="W23" s="224">
        <f>'Aug 25'!W41</f>
        <v>0</v>
      </c>
    </row>
    <row r="24" spans="1:24" x14ac:dyDescent="0.25">
      <c r="A24" s="228">
        <v>45901</v>
      </c>
      <c r="C24" s="224">
        <f>'Sep 25'!C41</f>
        <v>6766.0199999999995</v>
      </c>
      <c r="D24" s="443">
        <f>'Sep 25'!D41</f>
        <v>6766.02</v>
      </c>
      <c r="E24" s="224">
        <f>'Sep 25'!E41</f>
        <v>0</v>
      </c>
      <c r="F24" s="224">
        <f>'Sep 25'!F41</f>
        <v>0</v>
      </c>
      <c r="G24" s="224">
        <f>'Sep 25'!G41</f>
        <v>5534.77</v>
      </c>
      <c r="H24" s="224">
        <f>'Sep 25'!H41</f>
        <v>0</v>
      </c>
      <c r="I24" s="224">
        <f>'Sep 25'!I41</f>
        <v>458.31</v>
      </c>
      <c r="J24" s="224">
        <f>'Sep 25'!J41</f>
        <v>0</v>
      </c>
      <c r="K24" s="224">
        <f>'Sep 25'!K41</f>
        <v>14.99</v>
      </c>
      <c r="L24" s="224">
        <f>'Sep 25'!L41</f>
        <v>16.29</v>
      </c>
      <c r="M24" s="224">
        <f>'Sep 25'!M41</f>
        <v>59.17</v>
      </c>
      <c r="N24" s="224">
        <f>'Sep 25'!N41</f>
        <v>0</v>
      </c>
      <c r="O24" s="224">
        <f>'Sep 25'!O41</f>
        <v>682.49</v>
      </c>
      <c r="P24" s="224">
        <f>'Sep 25'!P41</f>
        <v>0</v>
      </c>
      <c r="Q24" s="224">
        <f>'Sep 25'!Q41</f>
        <v>0</v>
      </c>
      <c r="R24" s="224">
        <f>'Sep 25'!R41</f>
        <v>0</v>
      </c>
      <c r="S24" s="224">
        <f>'Sep 25'!S41</f>
        <v>0</v>
      </c>
      <c r="T24" s="224">
        <f>'Sep 25'!T41</f>
        <v>0</v>
      </c>
      <c r="U24" s="224">
        <f>'Sep 25'!U41</f>
        <v>0</v>
      </c>
      <c r="V24" s="224">
        <f>'Sep 25'!V41</f>
        <v>0</v>
      </c>
      <c r="W24" s="224">
        <f>'Sep 25'!W41</f>
        <v>0</v>
      </c>
    </row>
    <row r="25" spans="1:24" x14ac:dyDescent="0.25">
      <c r="A25" s="228">
        <v>45931</v>
      </c>
      <c r="C25" s="224">
        <f>'Oct 25'!C41</f>
        <v>4243.3</v>
      </c>
      <c r="D25" s="443">
        <f>'Oct 25'!D41</f>
        <v>4243.2999999999993</v>
      </c>
      <c r="E25" s="224">
        <f>'Oct 25'!E41</f>
        <v>0</v>
      </c>
      <c r="F25" s="224">
        <f>'Oct 25'!F41</f>
        <v>0</v>
      </c>
      <c r="G25" s="224">
        <f>'Oct 25'!G41</f>
        <v>3097.9799999999996</v>
      </c>
      <c r="H25" s="224">
        <f>'Oct 25'!H41</f>
        <v>0</v>
      </c>
      <c r="I25" s="224">
        <f>'Oct 25'!I41</f>
        <v>229.16</v>
      </c>
      <c r="J25" s="224">
        <f>'Oct 25'!J41</f>
        <v>152.53</v>
      </c>
      <c r="K25" s="224">
        <f>'Oct 25'!K41</f>
        <v>0</v>
      </c>
      <c r="L25" s="224">
        <f>'Oct 25'!L41</f>
        <v>0</v>
      </c>
      <c r="M25" s="224">
        <f>'Oct 25'!M41</f>
        <v>59.17</v>
      </c>
      <c r="N25" s="224">
        <f>'Oct 25'!N41</f>
        <v>0</v>
      </c>
      <c r="O25" s="224">
        <f>'Oct 25'!O41</f>
        <v>704.46</v>
      </c>
      <c r="P25" s="224">
        <f>'Oct 25'!P41</f>
        <v>0</v>
      </c>
      <c r="Q25" s="224">
        <f>'Oct 25'!Q41</f>
        <v>0</v>
      </c>
      <c r="R25" s="224">
        <f>'Oct 25'!R41</f>
        <v>0</v>
      </c>
      <c r="S25" s="224">
        <f>'Oct 25'!S41</f>
        <v>0</v>
      </c>
      <c r="T25" s="224">
        <f>'Oct 25'!T41</f>
        <v>0</v>
      </c>
      <c r="U25" s="224">
        <f>'Oct 25'!U41</f>
        <v>0</v>
      </c>
      <c r="V25" s="224">
        <f>'Oct 25'!V41</f>
        <v>0</v>
      </c>
      <c r="W25" s="224">
        <f>'Oct 25'!W41</f>
        <v>0</v>
      </c>
    </row>
    <row r="26" spans="1:24" x14ac:dyDescent="0.25">
      <c r="A26" s="228">
        <v>45962</v>
      </c>
      <c r="C26" s="224">
        <f>'Nov 25'!C41</f>
        <v>6052.98</v>
      </c>
      <c r="D26" s="443">
        <f>'Nov 25'!D41</f>
        <v>6052.98</v>
      </c>
      <c r="E26" s="224">
        <f>'Nov 25'!E41</f>
        <v>0</v>
      </c>
      <c r="F26" s="224">
        <f>'Nov 25'!F41</f>
        <v>0</v>
      </c>
      <c r="G26" s="224">
        <f>'Nov 25'!G41</f>
        <v>5230</v>
      </c>
      <c r="H26" s="224">
        <f>'Nov 25'!H41</f>
        <v>0</v>
      </c>
      <c r="I26" s="224">
        <f>'Nov 25'!I41</f>
        <v>0</v>
      </c>
      <c r="J26" s="224">
        <f>'Nov 25'!J41</f>
        <v>0</v>
      </c>
      <c r="K26" s="224">
        <f>'Nov 25'!K41</f>
        <v>0</v>
      </c>
      <c r="L26" s="224">
        <f>'Nov 25'!L41</f>
        <v>0</v>
      </c>
      <c r="M26" s="224">
        <f>'Nov 25'!M41</f>
        <v>59.17</v>
      </c>
      <c r="N26" s="224">
        <f>'Nov 25'!N41</f>
        <v>0</v>
      </c>
      <c r="O26" s="224">
        <f>'Nov 25'!O41</f>
        <v>763.81</v>
      </c>
      <c r="P26" s="224">
        <f>'Nov 25'!P41</f>
        <v>0</v>
      </c>
      <c r="Q26" s="224">
        <f>'Nov 25'!Q41</f>
        <v>0</v>
      </c>
      <c r="R26" s="224">
        <f>'Nov 25'!R41</f>
        <v>0</v>
      </c>
      <c r="S26" s="224">
        <f>'Nov 25'!S41</f>
        <v>0</v>
      </c>
      <c r="T26" s="224">
        <f>'Nov 25'!T41</f>
        <v>0</v>
      </c>
      <c r="U26" s="224">
        <f>'Nov 25'!U41</f>
        <v>0</v>
      </c>
      <c r="V26" s="224">
        <f>'Nov 25'!V41</f>
        <v>0</v>
      </c>
      <c r="W26" s="224">
        <f>'Nov 25'!W41</f>
        <v>0</v>
      </c>
    </row>
    <row r="27" spans="1:24" x14ac:dyDescent="0.25">
      <c r="A27" s="228">
        <v>45992</v>
      </c>
      <c r="C27" s="224">
        <f>'Dec 25'!C41</f>
        <v>7861.83</v>
      </c>
      <c r="D27" s="443">
        <f>'Dec 25'!D41</f>
        <v>7861.83</v>
      </c>
      <c r="E27" s="224">
        <f>'Dec 25'!E41</f>
        <v>0</v>
      </c>
      <c r="F27" s="224">
        <f>'Dec 25'!F41</f>
        <v>0</v>
      </c>
      <c r="G27" s="224">
        <f>'Dec 25'!G41</f>
        <v>279.14</v>
      </c>
      <c r="H27" s="224">
        <f>'Dec 25'!H41</f>
        <v>0</v>
      </c>
      <c r="I27" s="224">
        <f>'Dec 25'!I41</f>
        <v>458.31</v>
      </c>
      <c r="J27" s="224">
        <f>'Dec 25'!J41</f>
        <v>0</v>
      </c>
      <c r="K27" s="224">
        <f>'Dec 25'!K41</f>
        <v>0</v>
      </c>
      <c r="L27" s="224">
        <f>'Dec 25'!L41</f>
        <v>273.60000000000002</v>
      </c>
      <c r="M27" s="224">
        <f>'Dec 25'!M41</f>
        <v>59.17</v>
      </c>
      <c r="N27" s="224">
        <f>'Dec 25'!N41</f>
        <v>5761.7</v>
      </c>
      <c r="O27" s="224">
        <f>'Dec 25'!O41</f>
        <v>629.91</v>
      </c>
      <c r="P27" s="224">
        <f>'Dec 25'!P41</f>
        <v>0</v>
      </c>
      <c r="Q27" s="224">
        <f>'Dec 25'!Q41</f>
        <v>0</v>
      </c>
      <c r="R27" s="224">
        <f>'Dec 25'!R41</f>
        <v>0</v>
      </c>
      <c r="S27" s="224">
        <f>'Dec 25'!S41</f>
        <v>0</v>
      </c>
      <c r="T27" s="224">
        <f>'Dec 25'!T41</f>
        <v>0</v>
      </c>
      <c r="U27" s="224">
        <f>'Dec 25'!U41</f>
        <v>400</v>
      </c>
      <c r="V27" s="224">
        <f>'Dec 25'!V41</f>
        <v>0</v>
      </c>
      <c r="W27" s="224">
        <f>'Dec 25'!W41</f>
        <v>0</v>
      </c>
    </row>
    <row r="28" spans="1:24" x14ac:dyDescent="0.25">
      <c r="A28" s="228">
        <v>46023</v>
      </c>
      <c r="C28" s="224">
        <f>'Jan 26'!C41</f>
        <v>2076.5099999999998</v>
      </c>
      <c r="D28" s="443">
        <f>'Jan 26'!D41</f>
        <v>2076.5100000000002</v>
      </c>
      <c r="E28" s="224">
        <f>'Jan 26'!E41</f>
        <v>0</v>
      </c>
      <c r="F28" s="224">
        <f>'Jan 26'!F41</f>
        <v>0</v>
      </c>
      <c r="G28" s="224">
        <f>'Jan 26'!G41</f>
        <v>0</v>
      </c>
      <c r="H28" s="224">
        <f>'Jan 26'!H41</f>
        <v>0</v>
      </c>
      <c r="I28" s="224">
        <f>'Jan 26'!I41</f>
        <v>229.15</v>
      </c>
      <c r="J28" s="224">
        <f>'Jan 26'!J41</f>
        <v>152.53</v>
      </c>
      <c r="K28" s="224">
        <f>'Jan 26'!K41</f>
        <v>0</v>
      </c>
      <c r="L28" s="224">
        <f>'Jan 26'!L41</f>
        <v>426.76</v>
      </c>
      <c r="M28" s="224">
        <f>'Jan 26'!M41</f>
        <v>59.17</v>
      </c>
      <c r="N28" s="224">
        <f>'Jan 26'!N41</f>
        <v>0</v>
      </c>
      <c r="O28" s="224">
        <f>'Jan 26'!O41</f>
        <v>1208.9000000000001</v>
      </c>
      <c r="P28" s="224">
        <f>'Jan 26'!P41</f>
        <v>0</v>
      </c>
      <c r="Q28" s="224">
        <f>'Jan 26'!Q41</f>
        <v>0</v>
      </c>
      <c r="R28" s="224">
        <f>'Jan 26'!R41</f>
        <v>0</v>
      </c>
      <c r="S28" s="224">
        <f>'Jan 26'!S41</f>
        <v>0</v>
      </c>
      <c r="T28" s="224">
        <f>'Jan 26'!T41</f>
        <v>0</v>
      </c>
      <c r="U28" s="224">
        <f>'Jan 26'!U41</f>
        <v>0</v>
      </c>
      <c r="V28" s="224">
        <f>'Jan 26'!V41</f>
        <v>0</v>
      </c>
      <c r="W28" s="224">
        <f>'Jan 26'!W41</f>
        <v>0</v>
      </c>
    </row>
    <row r="29" spans="1:24" x14ac:dyDescent="0.25">
      <c r="A29" s="228">
        <v>46054</v>
      </c>
      <c r="C29" s="224">
        <f>'Feb 26'!C41</f>
        <v>1378.6999999999998</v>
      </c>
      <c r="D29" s="443">
        <f>'Feb 26'!D41</f>
        <v>1378.7</v>
      </c>
      <c r="E29" s="224">
        <f>'Feb 26'!E41</f>
        <v>0</v>
      </c>
      <c r="F29" s="224">
        <f>'Feb 26'!F41</f>
        <v>0</v>
      </c>
      <c r="G29" s="224">
        <f>'Feb 26'!G41</f>
        <v>262.32</v>
      </c>
      <c r="H29" s="224">
        <f>'Feb 26'!H41</f>
        <v>0</v>
      </c>
      <c r="I29" s="224">
        <f>'Feb 26'!I41</f>
        <v>0</v>
      </c>
      <c r="J29" s="224">
        <f>'Feb 26'!J41</f>
        <v>0</v>
      </c>
      <c r="K29" s="224">
        <f>'Feb 26'!K41</f>
        <v>0</v>
      </c>
      <c r="L29" s="224">
        <f>'Feb 26'!L41</f>
        <v>105.6</v>
      </c>
      <c r="M29" s="224">
        <f>'Feb 26'!M41</f>
        <v>59.17</v>
      </c>
      <c r="N29" s="224">
        <f>'Feb 26'!N41</f>
        <v>0</v>
      </c>
      <c r="O29" s="224">
        <f>'Feb 26'!O41</f>
        <v>951.61</v>
      </c>
      <c r="P29" s="224">
        <f>'Feb 26'!P41</f>
        <v>0</v>
      </c>
      <c r="Q29" s="224">
        <f>'Feb 26'!Q41</f>
        <v>0</v>
      </c>
      <c r="R29" s="224">
        <f>'Feb 26'!R41</f>
        <v>0</v>
      </c>
      <c r="S29" s="224">
        <f>'Feb 26'!S41</f>
        <v>0</v>
      </c>
      <c r="T29" s="224">
        <f>'Feb 26'!T41</f>
        <v>0</v>
      </c>
      <c r="U29" s="224">
        <f>'Feb 26'!U41</f>
        <v>0</v>
      </c>
      <c r="V29" s="224">
        <f>'Feb 26'!V41</f>
        <v>0</v>
      </c>
      <c r="W29" s="224">
        <f>'Feb 26'!W41</f>
        <v>0</v>
      </c>
    </row>
    <row r="30" spans="1:24" x14ac:dyDescent="0.25">
      <c r="A30" s="228">
        <v>46082</v>
      </c>
      <c r="C30" s="224">
        <f>'Mar 26'!C41</f>
        <v>2671.5499999999997</v>
      </c>
      <c r="D30" s="443">
        <f>'Mar 26'!D41</f>
        <v>2671.55</v>
      </c>
      <c r="E30" s="224">
        <f>'Mar 26'!E41</f>
        <v>0</v>
      </c>
      <c r="F30" s="224">
        <f>'Mar 26'!F41</f>
        <v>0</v>
      </c>
      <c r="G30" s="224">
        <f>'Mar 26'!G41</f>
        <v>0</v>
      </c>
      <c r="H30" s="224">
        <f>'Mar 26'!H41</f>
        <v>0</v>
      </c>
      <c r="I30" s="224">
        <f>'Mar 26'!I41</f>
        <v>458.51</v>
      </c>
      <c r="J30" s="224">
        <f>'Mar 26'!J41</f>
        <v>0</v>
      </c>
      <c r="K30" s="224">
        <f>'Mar 26'!K41</f>
        <v>0</v>
      </c>
      <c r="L30" s="224">
        <f>'Mar 26'!L41</f>
        <v>324</v>
      </c>
      <c r="M30" s="224">
        <f>'Mar 26'!M41</f>
        <v>61.569999999999993</v>
      </c>
      <c r="N30" s="224">
        <f>'Mar 26'!N41</f>
        <v>0</v>
      </c>
      <c r="O30" s="224">
        <f>'Mar 26'!O41</f>
        <v>1827.47</v>
      </c>
      <c r="P30" s="224">
        <f>'Mar 26'!P41</f>
        <v>0</v>
      </c>
      <c r="Q30" s="224">
        <f>'Mar 26'!Q41</f>
        <v>0</v>
      </c>
      <c r="R30" s="224">
        <f>'Mar 26'!R41</f>
        <v>0</v>
      </c>
      <c r="S30" s="224">
        <f>'Mar 26'!S41</f>
        <v>0</v>
      </c>
      <c r="T30" s="224">
        <f>'Mar 26'!T41</f>
        <v>0</v>
      </c>
      <c r="U30" s="224">
        <f>'Mar 26'!U41</f>
        <v>0</v>
      </c>
      <c r="V30" s="224">
        <f>'Mar 26'!V41</f>
        <v>0</v>
      </c>
      <c r="W30" s="224">
        <f>'Mar 26'!W41</f>
        <v>0</v>
      </c>
    </row>
    <row r="31" spans="1:24" x14ac:dyDescent="0.25">
      <c r="A31" s="239" t="s">
        <v>4</v>
      </c>
      <c r="B31" s="240"/>
      <c r="C31" s="241">
        <f>SUM(C19:C30)</f>
        <v>44594.22</v>
      </c>
      <c r="D31" s="442"/>
      <c r="E31" s="241">
        <f t="shared" ref="E31:W31" si="2">SUM(E19:E30)</f>
        <v>0</v>
      </c>
      <c r="F31" s="241">
        <f t="shared" si="2"/>
        <v>0</v>
      </c>
      <c r="G31" s="241">
        <f t="shared" si="2"/>
        <v>19555.259999999998</v>
      </c>
      <c r="H31" s="241">
        <f t="shared" si="2"/>
        <v>0</v>
      </c>
      <c r="I31" s="241">
        <f t="shared" si="2"/>
        <v>2750.2700000000004</v>
      </c>
      <c r="J31" s="241">
        <f t="shared" si="2"/>
        <v>607.63</v>
      </c>
      <c r="K31" s="241">
        <f t="shared" si="2"/>
        <v>441.27</v>
      </c>
      <c r="L31" s="241">
        <f t="shared" si="2"/>
        <v>1924.8799999999999</v>
      </c>
      <c r="M31" s="241">
        <f t="shared" si="2"/>
        <v>733.06</v>
      </c>
      <c r="N31" s="241">
        <f t="shared" si="2"/>
        <v>7172.18</v>
      </c>
      <c r="O31" s="241">
        <f t="shared" si="2"/>
        <v>11009.669999999998</v>
      </c>
      <c r="P31" s="241">
        <f t="shared" si="2"/>
        <v>0</v>
      </c>
      <c r="Q31" s="241">
        <f t="shared" si="2"/>
        <v>0</v>
      </c>
      <c r="R31" s="241">
        <f t="shared" si="2"/>
        <v>0</v>
      </c>
      <c r="S31" s="241">
        <f t="shared" si="2"/>
        <v>0</v>
      </c>
      <c r="T31" s="241">
        <f t="shared" si="2"/>
        <v>0</v>
      </c>
      <c r="U31" s="241">
        <f t="shared" si="2"/>
        <v>400</v>
      </c>
      <c r="V31" s="241">
        <f t="shared" si="2"/>
        <v>0</v>
      </c>
      <c r="W31" s="241">
        <f t="shared" si="2"/>
        <v>0</v>
      </c>
      <c r="X31" s="241"/>
    </row>
  </sheetData>
  <sheetProtection selectLockedCells="1" selectUnlockedCells="1"/>
  <mergeCells count="2">
    <mergeCell ref="A1:R1"/>
    <mergeCell ref="A17:X17"/>
  </mergeCells>
  <conditionalFormatting sqref="D3">
    <cfRule type="cellIs" dxfId="87" priority="14" operator="equal">
      <formula>$C$3</formula>
    </cfRule>
  </conditionalFormatting>
  <conditionalFormatting sqref="D4">
    <cfRule type="cellIs" dxfId="86" priority="13" operator="equal">
      <formula>$C$4</formula>
    </cfRule>
  </conditionalFormatting>
  <conditionalFormatting sqref="D5">
    <cfRule type="cellIs" dxfId="85" priority="12" operator="equal">
      <formula>$C$5</formula>
    </cfRule>
  </conditionalFormatting>
  <conditionalFormatting sqref="D6">
    <cfRule type="cellIs" dxfId="84" priority="11" operator="equal">
      <formula>$C$6</formula>
    </cfRule>
  </conditionalFormatting>
  <conditionalFormatting sqref="D7">
    <cfRule type="cellIs" dxfId="83" priority="9" operator="equal">
      <formula>$C$7</formula>
    </cfRule>
  </conditionalFormatting>
  <conditionalFormatting sqref="D8">
    <cfRule type="cellIs" dxfId="82" priority="8" operator="equal">
      <formula>$C$8</formula>
    </cfRule>
  </conditionalFormatting>
  <conditionalFormatting sqref="D9">
    <cfRule type="cellIs" dxfId="81" priority="7" operator="equal">
      <formula>$C$9</formula>
    </cfRule>
  </conditionalFormatting>
  <conditionalFormatting sqref="D10">
    <cfRule type="cellIs" dxfId="80" priority="6" operator="equal">
      <formula>$C$10</formula>
    </cfRule>
  </conditionalFormatting>
  <conditionalFormatting sqref="D11">
    <cfRule type="cellIs" dxfId="79" priority="5" operator="equal">
      <formula>$C$11</formula>
    </cfRule>
  </conditionalFormatting>
  <conditionalFormatting sqref="D12">
    <cfRule type="cellIs" dxfId="78" priority="4" operator="equal">
      <formula>$C$12</formula>
    </cfRule>
  </conditionalFormatting>
  <conditionalFormatting sqref="D13">
    <cfRule type="cellIs" dxfId="77" priority="3" operator="equal">
      <formula>$C$13</formula>
    </cfRule>
  </conditionalFormatting>
  <conditionalFormatting sqref="D14">
    <cfRule type="cellIs" dxfId="76" priority="2" operator="equal">
      <formula>$C$14</formula>
    </cfRule>
  </conditionalFormatting>
  <conditionalFormatting sqref="D19">
    <cfRule type="cellIs" dxfId="75" priority="1" operator="equal">
      <formula>$C$19</formula>
    </cfRule>
  </conditionalFormatting>
  <conditionalFormatting sqref="U3:U14">
    <cfRule type="cellIs" dxfId="74" priority="15" operator="lessThan">
      <formula>0</formula>
    </cfRule>
    <cfRule type="cellIs" dxfId="73" priority="16" operator="greaterThan">
      <formula>0</formula>
    </cfRule>
  </conditionalFormatting>
  <pageMargins left="0.7" right="0.7" top="0.75" bottom="0.75"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FA7DF-F1F7-4A68-B1C0-FEB1454E6F60}">
  <sheetPr>
    <tabColor rgb="FF92D050"/>
  </sheetPr>
  <dimension ref="A1:Z169"/>
  <sheetViews>
    <sheetView topLeftCell="A65" workbookViewId="0">
      <selection activeCell="F35" sqref="F35"/>
    </sheetView>
  </sheetViews>
  <sheetFormatPr defaultRowHeight="13.2" x14ac:dyDescent="0.25"/>
  <cols>
    <col min="1" max="1" width="16.109375" customWidth="1"/>
    <col min="2" max="2" width="45.6640625" customWidth="1"/>
    <col min="3" max="3" width="10.44140625" bestFit="1" customWidth="1"/>
    <col min="4" max="4" width="18.109375" customWidth="1"/>
    <col min="5" max="5" width="34.88671875" bestFit="1" customWidth="1"/>
    <col min="6" max="6" width="20.6640625" bestFit="1" customWidth="1"/>
    <col min="7" max="7" width="23" bestFit="1" customWidth="1"/>
    <col min="8" max="8" width="14.109375" bestFit="1" customWidth="1"/>
    <col min="9" max="9" width="15.88671875" bestFit="1" customWidth="1"/>
    <col min="10" max="10" width="14.5546875" bestFit="1" customWidth="1"/>
    <col min="11" max="11" width="19.88671875" bestFit="1" customWidth="1"/>
    <col min="12" max="12" width="17.5546875" bestFit="1" customWidth="1"/>
    <col min="13" max="13" width="10.88671875" bestFit="1" customWidth="1"/>
    <col min="14" max="14" width="24.6640625" bestFit="1" customWidth="1"/>
    <col min="15" max="15" width="15.33203125" bestFit="1"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6.4414062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15.6" x14ac:dyDescent="0.3">
      <c r="A2" s="55" t="s">
        <v>14</v>
      </c>
      <c r="B2" s="56" t="s">
        <v>15</v>
      </c>
      <c r="C2" s="57" t="s">
        <v>2</v>
      </c>
      <c r="D2" s="57" t="s">
        <v>16</v>
      </c>
      <c r="E2" s="57" t="s">
        <v>17</v>
      </c>
      <c r="F2" s="57" t="s">
        <v>18</v>
      </c>
      <c r="G2" s="57" t="s">
        <v>19</v>
      </c>
      <c r="H2" s="57" t="s">
        <v>643</v>
      </c>
      <c r="I2" s="57" t="s">
        <v>21</v>
      </c>
      <c r="J2" s="57" t="s">
        <v>22</v>
      </c>
      <c r="K2" s="57" t="s">
        <v>23</v>
      </c>
      <c r="L2" s="57" t="s">
        <v>24</v>
      </c>
      <c r="M2" s="57" t="s">
        <v>25</v>
      </c>
      <c r="N2" s="57" t="s">
        <v>26</v>
      </c>
      <c r="O2" s="57" t="s">
        <v>27</v>
      </c>
      <c r="P2" s="57" t="s">
        <v>28</v>
      </c>
      <c r="Q2" s="57" t="s">
        <v>29</v>
      </c>
      <c r="R2" s="208" t="s">
        <v>30</v>
      </c>
      <c r="S2" s="53"/>
      <c r="T2" s="53"/>
      <c r="U2" s="53"/>
      <c r="V2" s="53"/>
      <c r="W2" s="53"/>
      <c r="X2" s="53"/>
      <c r="Y2" s="53"/>
      <c r="Z2" s="53"/>
    </row>
    <row r="3" spans="1:26" ht="15.6" x14ac:dyDescent="0.3">
      <c r="A3" s="215">
        <v>45661</v>
      </c>
      <c r="B3" s="58" t="s">
        <v>33</v>
      </c>
      <c r="C3" s="145">
        <v>321</v>
      </c>
      <c r="D3" s="162" t="s">
        <v>34</v>
      </c>
      <c r="E3" s="147"/>
      <c r="F3" s="146"/>
      <c r="G3" s="146"/>
      <c r="H3" s="146"/>
      <c r="I3" s="59"/>
      <c r="J3" s="145">
        <v>321</v>
      </c>
      <c r="K3" s="145"/>
      <c r="L3" s="59"/>
      <c r="M3" s="59"/>
      <c r="N3" s="59"/>
      <c r="O3" s="60"/>
      <c r="P3" s="60"/>
      <c r="Q3" s="60"/>
      <c r="R3" s="60"/>
      <c r="S3" s="53"/>
      <c r="T3" s="53"/>
      <c r="U3" s="53"/>
      <c r="V3" s="53"/>
      <c r="W3" s="53"/>
      <c r="X3" s="53"/>
      <c r="Y3" s="53"/>
      <c r="Z3" s="53"/>
    </row>
    <row r="4" spans="1:26" ht="15.6" x14ac:dyDescent="0.3">
      <c r="A4" s="216">
        <v>45720</v>
      </c>
      <c r="B4" s="63" t="s">
        <v>35</v>
      </c>
      <c r="C4" s="119">
        <v>82.5</v>
      </c>
      <c r="D4" s="293" t="s">
        <v>36</v>
      </c>
      <c r="E4" s="147"/>
      <c r="F4" s="146"/>
      <c r="G4" s="146"/>
      <c r="H4" s="146"/>
      <c r="I4" s="61"/>
      <c r="J4" s="119">
        <v>82.5</v>
      </c>
      <c r="K4" s="119"/>
      <c r="L4" s="61"/>
      <c r="M4" s="61"/>
      <c r="N4" s="61"/>
      <c r="O4" s="62"/>
      <c r="P4" s="62"/>
      <c r="Q4" s="62"/>
      <c r="R4" s="62"/>
      <c r="S4" s="53"/>
      <c r="T4" s="53"/>
      <c r="U4" s="53"/>
      <c r="V4" s="53"/>
      <c r="W4" s="53"/>
      <c r="X4" s="53"/>
      <c r="Y4" s="53"/>
      <c r="Z4" s="53"/>
    </row>
    <row r="5" spans="1:26" ht="15.6" x14ac:dyDescent="0.3">
      <c r="A5" s="216">
        <v>45720</v>
      </c>
      <c r="B5" s="63" t="s">
        <v>37</v>
      </c>
      <c r="C5" s="119">
        <v>66</v>
      </c>
      <c r="D5" s="163" t="s">
        <v>38</v>
      </c>
      <c r="E5" s="147"/>
      <c r="F5" s="146"/>
      <c r="G5" s="146"/>
      <c r="H5" s="146"/>
      <c r="I5" s="61"/>
      <c r="J5" s="119">
        <v>66</v>
      </c>
      <c r="K5" s="119"/>
      <c r="L5" s="61"/>
      <c r="M5" s="61"/>
      <c r="N5" s="61"/>
      <c r="O5" s="62"/>
      <c r="P5" s="62"/>
      <c r="Q5" s="62"/>
      <c r="R5" s="62"/>
      <c r="S5" s="53"/>
      <c r="T5" s="53"/>
      <c r="U5" s="53"/>
      <c r="V5" s="53"/>
      <c r="W5" s="53"/>
      <c r="X5" s="53"/>
      <c r="Y5" s="53"/>
      <c r="Z5" s="53"/>
    </row>
    <row r="6" spans="1:26" ht="15.6" x14ac:dyDescent="0.3">
      <c r="A6" s="216">
        <v>45751</v>
      </c>
      <c r="B6" s="63" t="s">
        <v>39</v>
      </c>
      <c r="C6" s="119">
        <v>66</v>
      </c>
      <c r="D6" s="163" t="s">
        <v>40</v>
      </c>
      <c r="E6" s="150"/>
      <c r="F6" s="146"/>
      <c r="G6" s="146"/>
      <c r="H6" s="146"/>
      <c r="I6" s="61"/>
      <c r="J6" s="119">
        <v>66</v>
      </c>
      <c r="K6" s="119"/>
      <c r="L6" s="61"/>
      <c r="M6" s="61"/>
      <c r="N6" s="61"/>
      <c r="O6" s="62"/>
      <c r="P6" s="62"/>
      <c r="Q6" s="62"/>
      <c r="R6" s="62"/>
      <c r="S6" s="53"/>
      <c r="T6" s="53"/>
      <c r="U6" s="53"/>
      <c r="V6" s="53"/>
      <c r="W6" s="53"/>
      <c r="X6" s="53"/>
      <c r="Y6" s="53"/>
      <c r="Z6" s="53"/>
    </row>
    <row r="7" spans="1:26" ht="15.6" x14ac:dyDescent="0.3">
      <c r="A7" s="216">
        <v>45751</v>
      </c>
      <c r="B7" s="63" t="s">
        <v>41</v>
      </c>
      <c r="C7" s="119">
        <v>138</v>
      </c>
      <c r="D7" s="204" t="s">
        <v>42</v>
      </c>
      <c r="E7" s="150"/>
      <c r="F7" s="148"/>
      <c r="G7" s="146"/>
      <c r="H7" s="146"/>
      <c r="I7" s="61"/>
      <c r="J7" s="119"/>
      <c r="K7" s="119">
        <v>138</v>
      </c>
      <c r="L7" s="61"/>
      <c r="M7" s="61"/>
      <c r="N7" s="61"/>
      <c r="O7" s="62"/>
      <c r="P7" s="62"/>
      <c r="Q7" s="62"/>
      <c r="R7" s="62"/>
      <c r="S7" s="53"/>
      <c r="T7" s="53"/>
      <c r="U7" s="53"/>
      <c r="V7" s="53"/>
      <c r="W7" s="53"/>
      <c r="X7" s="53"/>
      <c r="Y7" s="53"/>
      <c r="Z7" s="53"/>
    </row>
    <row r="8" spans="1:26" ht="15.6" x14ac:dyDescent="0.3">
      <c r="A8" s="216">
        <v>45751</v>
      </c>
      <c r="B8" s="63" t="s">
        <v>43</v>
      </c>
      <c r="C8" s="119">
        <v>335</v>
      </c>
      <c r="D8" s="163" t="s">
        <v>44</v>
      </c>
      <c r="E8" s="149"/>
      <c r="F8" s="148"/>
      <c r="G8" s="146"/>
      <c r="H8" s="146"/>
      <c r="I8" s="61"/>
      <c r="J8" s="119">
        <v>335</v>
      </c>
      <c r="K8" s="119"/>
      <c r="L8" s="61"/>
      <c r="M8" s="61"/>
      <c r="N8" s="61"/>
      <c r="O8" s="62"/>
      <c r="P8" s="62"/>
      <c r="Q8" s="62"/>
      <c r="R8" s="62"/>
      <c r="S8" s="53"/>
      <c r="T8" s="53"/>
      <c r="U8" s="53"/>
      <c r="V8" s="53"/>
      <c r="W8" s="53"/>
      <c r="X8" s="53"/>
      <c r="Y8" s="53"/>
      <c r="Z8" s="53"/>
    </row>
    <row r="9" spans="1:26" ht="15.6" x14ac:dyDescent="0.3">
      <c r="A9" s="216">
        <v>45842</v>
      </c>
      <c r="B9" s="63" t="s">
        <v>45</v>
      </c>
      <c r="C9" s="119">
        <v>204</v>
      </c>
      <c r="D9" s="163" t="s">
        <v>46</v>
      </c>
      <c r="E9" s="149"/>
      <c r="F9" s="148"/>
      <c r="G9" s="146"/>
      <c r="H9" s="146"/>
      <c r="I9" s="61"/>
      <c r="J9" s="119">
        <v>204</v>
      </c>
      <c r="K9" s="119"/>
      <c r="L9" s="61"/>
      <c r="M9" s="61"/>
      <c r="N9" s="61"/>
      <c r="O9" s="62"/>
      <c r="P9" s="62"/>
      <c r="Q9" s="62"/>
      <c r="R9" s="62"/>
      <c r="S9" s="53"/>
      <c r="T9" s="53"/>
      <c r="U9" s="53"/>
      <c r="V9" s="53"/>
      <c r="W9" s="53"/>
      <c r="X9" s="53"/>
      <c r="Y9" s="53"/>
      <c r="Z9" s="53"/>
    </row>
    <row r="10" spans="1:26" ht="15.6" x14ac:dyDescent="0.3">
      <c r="A10" s="216">
        <v>45842</v>
      </c>
      <c r="B10" s="63" t="s">
        <v>47</v>
      </c>
      <c r="C10" s="119">
        <v>66</v>
      </c>
      <c r="D10" s="163" t="s">
        <v>48</v>
      </c>
      <c r="E10" s="149"/>
      <c r="F10" s="148"/>
      <c r="G10" s="146"/>
      <c r="H10" s="146"/>
      <c r="I10" s="61"/>
      <c r="J10" s="119">
        <v>66</v>
      </c>
      <c r="K10" s="119"/>
      <c r="L10" s="61"/>
      <c r="M10" s="61"/>
      <c r="N10" s="61"/>
      <c r="O10" s="62"/>
      <c r="P10" s="62"/>
      <c r="Q10" s="62"/>
      <c r="R10" s="62"/>
      <c r="S10" s="53"/>
      <c r="T10" s="53"/>
      <c r="U10" s="53"/>
      <c r="V10" s="53"/>
      <c r="W10" s="53"/>
      <c r="X10" s="53"/>
      <c r="Y10" s="53"/>
      <c r="Z10" s="53"/>
    </row>
    <row r="11" spans="1:26" ht="15.6" x14ac:dyDescent="0.3">
      <c r="A11" s="216">
        <v>45873</v>
      </c>
      <c r="B11" s="63" t="s">
        <v>49</v>
      </c>
      <c r="C11" s="119">
        <v>64</v>
      </c>
      <c r="D11" s="163" t="s">
        <v>48</v>
      </c>
      <c r="E11" s="149"/>
      <c r="F11" s="148"/>
      <c r="G11" s="146"/>
      <c r="H11" s="146"/>
      <c r="I11" s="61"/>
      <c r="J11" s="119">
        <v>64</v>
      </c>
      <c r="K11" s="119"/>
      <c r="L11" s="61"/>
      <c r="M11" s="61"/>
      <c r="N11" s="61"/>
      <c r="O11" s="62"/>
      <c r="P11" s="62"/>
      <c r="Q11" s="62"/>
      <c r="R11" s="62"/>
      <c r="S11" s="53"/>
      <c r="T11" s="53"/>
      <c r="U11" s="53"/>
      <c r="V11" s="53"/>
      <c r="W11" s="53"/>
      <c r="X11" s="53"/>
      <c r="Y11" s="53"/>
      <c r="Z11" s="53"/>
    </row>
    <row r="12" spans="1:26" s="17" customFormat="1" ht="15.6" x14ac:dyDescent="0.3">
      <c r="A12" s="216">
        <v>45904</v>
      </c>
      <c r="B12" s="63" t="s">
        <v>50</v>
      </c>
      <c r="C12" s="119">
        <v>330</v>
      </c>
      <c r="D12" s="163" t="s">
        <v>51</v>
      </c>
      <c r="E12" s="149"/>
      <c r="F12" s="148"/>
      <c r="G12" s="146"/>
      <c r="H12" s="146"/>
      <c r="I12" s="139"/>
      <c r="J12" s="119">
        <v>330</v>
      </c>
      <c r="K12" s="119"/>
      <c r="L12" s="139"/>
      <c r="M12" s="139"/>
      <c r="N12" s="139"/>
      <c r="O12" s="138"/>
      <c r="P12" s="138"/>
      <c r="Q12" s="138"/>
      <c r="R12" s="138"/>
      <c r="S12" s="140"/>
      <c r="T12" s="140"/>
      <c r="U12" s="140"/>
      <c r="V12" s="140"/>
      <c r="W12" s="140"/>
      <c r="X12" s="140"/>
      <c r="Y12" s="140"/>
      <c r="Z12" s="140"/>
    </row>
    <row r="13" spans="1:26" ht="15.6" x14ac:dyDescent="0.3">
      <c r="A13" s="217" t="s">
        <v>52</v>
      </c>
      <c r="B13" s="63" t="s">
        <v>53</v>
      </c>
      <c r="C13" s="119">
        <v>10</v>
      </c>
      <c r="D13" s="163" t="s">
        <v>54</v>
      </c>
      <c r="E13" s="149"/>
      <c r="F13" s="148"/>
      <c r="G13" s="119"/>
      <c r="H13" s="146"/>
      <c r="I13" s="61"/>
      <c r="J13" s="119">
        <v>10</v>
      </c>
      <c r="K13" s="119"/>
      <c r="L13" s="61"/>
      <c r="M13" s="61"/>
      <c r="N13" s="61"/>
      <c r="O13" s="62"/>
      <c r="P13" s="62"/>
      <c r="Q13" s="62"/>
      <c r="R13" s="62"/>
      <c r="S13" s="53"/>
      <c r="T13" s="53"/>
      <c r="U13" s="53"/>
      <c r="V13" s="53"/>
      <c r="W13" s="53"/>
      <c r="X13" s="53"/>
      <c r="Y13" s="53"/>
      <c r="Z13" s="53"/>
    </row>
    <row r="14" spans="1:26" ht="15.6" x14ac:dyDescent="0.3">
      <c r="A14" s="217" t="s">
        <v>52</v>
      </c>
      <c r="B14" s="63" t="s">
        <v>55</v>
      </c>
      <c r="C14" s="119">
        <v>123.75</v>
      </c>
      <c r="D14" s="163" t="s">
        <v>56</v>
      </c>
      <c r="E14" s="149"/>
      <c r="F14" s="148"/>
      <c r="G14" s="146"/>
      <c r="H14" s="146"/>
      <c r="I14" s="61"/>
      <c r="J14" s="119">
        <v>123.75</v>
      </c>
      <c r="K14" s="119"/>
      <c r="L14" s="61"/>
      <c r="M14" s="61"/>
      <c r="N14" s="61"/>
      <c r="O14" s="62"/>
      <c r="P14" s="62"/>
      <c r="Q14" s="62"/>
      <c r="R14" s="62"/>
      <c r="S14" s="53"/>
      <c r="T14" s="53"/>
      <c r="U14" s="53"/>
      <c r="V14" s="53"/>
      <c r="W14" s="53"/>
      <c r="X14" s="53"/>
      <c r="Y14" s="53"/>
      <c r="Z14" s="53"/>
    </row>
    <row r="15" spans="1:26" ht="15.6" x14ac:dyDescent="0.3">
      <c r="A15" s="217" t="s">
        <v>57</v>
      </c>
      <c r="B15" s="63" t="s">
        <v>58</v>
      </c>
      <c r="C15" s="119">
        <v>92</v>
      </c>
      <c r="D15" s="204" t="s">
        <v>42</v>
      </c>
      <c r="E15" s="149"/>
      <c r="F15" s="148"/>
      <c r="G15" s="146"/>
      <c r="H15" s="146"/>
      <c r="I15" s="61"/>
      <c r="J15" s="119"/>
      <c r="K15" s="119">
        <v>92</v>
      </c>
      <c r="L15" s="61"/>
      <c r="M15" s="61"/>
      <c r="N15" s="61"/>
      <c r="O15" s="62"/>
      <c r="P15" s="62"/>
      <c r="Q15" s="62"/>
      <c r="R15" s="62"/>
      <c r="S15" s="53"/>
      <c r="T15" s="53"/>
      <c r="U15" s="53"/>
      <c r="V15" s="53"/>
      <c r="W15" s="53"/>
      <c r="X15" s="53"/>
      <c r="Y15" s="53"/>
      <c r="Z15" s="53"/>
    </row>
    <row r="16" spans="1:26" ht="15.6" x14ac:dyDescent="0.3">
      <c r="A16" s="217" t="s">
        <v>59</v>
      </c>
      <c r="B16" s="63" t="s">
        <v>60</v>
      </c>
      <c r="C16" s="119">
        <v>450</v>
      </c>
      <c r="D16" s="204" t="s">
        <v>42</v>
      </c>
      <c r="E16" s="149"/>
      <c r="F16" s="148"/>
      <c r="G16" s="146"/>
      <c r="H16" s="146"/>
      <c r="I16" s="65"/>
      <c r="J16" s="119">
        <v>450</v>
      </c>
      <c r="K16" s="119"/>
      <c r="L16" s="65"/>
      <c r="M16" s="65"/>
      <c r="N16" s="65"/>
      <c r="O16" s="69"/>
      <c r="P16" s="69"/>
      <c r="Q16" s="69"/>
      <c r="R16" s="69"/>
      <c r="S16" s="53"/>
      <c r="T16" s="53"/>
      <c r="U16" s="53"/>
      <c r="V16" s="53"/>
      <c r="W16" s="53"/>
      <c r="X16" s="53"/>
      <c r="Y16" s="53"/>
      <c r="Z16" s="53"/>
    </row>
    <row r="17" spans="1:26" ht="15.6" x14ac:dyDescent="0.3">
      <c r="A17" s="216" t="s">
        <v>61</v>
      </c>
      <c r="B17" s="63" t="s">
        <v>62</v>
      </c>
      <c r="C17" s="119">
        <v>30</v>
      </c>
      <c r="D17" s="204" t="s">
        <v>42</v>
      </c>
      <c r="E17" s="149"/>
      <c r="F17" s="148"/>
      <c r="G17" s="146"/>
      <c r="H17" s="146"/>
      <c r="I17" s="65"/>
      <c r="J17" s="119">
        <v>30</v>
      </c>
      <c r="K17" s="203"/>
      <c r="L17" s="65"/>
      <c r="M17" s="65"/>
      <c r="N17" s="65"/>
      <c r="O17" s="69"/>
      <c r="P17" s="69"/>
      <c r="Q17" s="69"/>
      <c r="R17" s="152"/>
      <c r="S17" s="53"/>
      <c r="T17" s="53"/>
      <c r="U17" s="53"/>
      <c r="V17" s="53"/>
      <c r="W17" s="53"/>
      <c r="X17" s="53"/>
      <c r="Y17" s="53"/>
      <c r="Z17" s="53"/>
    </row>
    <row r="18" spans="1:26" ht="15.75" customHeight="1" x14ac:dyDescent="0.3">
      <c r="A18" s="221" t="s">
        <v>63</v>
      </c>
      <c r="B18" s="222" t="s">
        <v>64</v>
      </c>
      <c r="C18" s="223">
        <v>56</v>
      </c>
      <c r="D18" s="143" t="s">
        <v>65</v>
      </c>
      <c r="E18" s="68"/>
      <c r="F18" s="68"/>
      <c r="G18" s="65"/>
      <c r="H18" s="65"/>
      <c r="I18" s="65"/>
      <c r="J18" s="119">
        <v>56</v>
      </c>
      <c r="K18" s="203"/>
      <c r="L18" s="65"/>
      <c r="M18" s="65"/>
      <c r="N18" s="65"/>
      <c r="O18" s="69"/>
      <c r="P18" s="69"/>
      <c r="Q18" s="69"/>
      <c r="R18" s="69"/>
      <c r="S18" s="53"/>
      <c r="T18" s="53"/>
      <c r="U18" s="53"/>
      <c r="V18" s="53"/>
      <c r="W18" s="53"/>
      <c r="X18" s="53"/>
      <c r="Y18" s="53"/>
      <c r="Z18" s="53"/>
    </row>
    <row r="19" spans="1:26" ht="15.75" customHeight="1" x14ac:dyDescent="0.3">
      <c r="A19" s="233"/>
      <c r="B19" s="231"/>
      <c r="C19" s="110"/>
      <c r="D19" s="110"/>
      <c r="E19" s="61"/>
      <c r="F19" s="68"/>
      <c r="G19" s="65"/>
      <c r="H19" s="65"/>
      <c r="I19" s="65"/>
      <c r="J19" s="203"/>
      <c r="K19" s="203"/>
      <c r="L19" s="65"/>
      <c r="M19" s="65"/>
      <c r="N19" s="65"/>
      <c r="O19" s="69"/>
      <c r="P19" s="69"/>
      <c r="Q19" s="69"/>
      <c r="R19" s="69"/>
      <c r="S19" s="53"/>
      <c r="T19" s="53"/>
      <c r="U19" s="53"/>
      <c r="V19" s="53"/>
      <c r="W19" s="53"/>
      <c r="X19" s="53"/>
      <c r="Y19" s="53"/>
      <c r="Z19" s="53"/>
    </row>
    <row r="20" spans="1:26" ht="15.75" customHeight="1" x14ac:dyDescent="0.3">
      <c r="A20" s="233"/>
      <c r="B20" s="231"/>
      <c r="C20" s="110"/>
      <c r="D20" s="110"/>
      <c r="E20" s="61"/>
      <c r="F20" s="68"/>
      <c r="G20" s="65"/>
      <c r="H20" s="65"/>
      <c r="I20" s="65"/>
      <c r="J20" s="203"/>
      <c r="K20" s="203"/>
      <c r="L20" s="65"/>
      <c r="M20" s="65"/>
      <c r="N20" s="65"/>
      <c r="O20" s="69"/>
      <c r="P20" s="69"/>
      <c r="Q20" s="69"/>
      <c r="R20" s="69"/>
      <c r="S20" s="53"/>
      <c r="T20" s="53"/>
      <c r="U20" s="53"/>
      <c r="V20" s="53"/>
      <c r="W20" s="53"/>
      <c r="X20" s="53"/>
      <c r="Y20" s="53"/>
      <c r="Z20" s="53"/>
    </row>
    <row r="21" spans="1:26" ht="15.75" customHeight="1" x14ac:dyDescent="0.3">
      <c r="A21" s="233"/>
      <c r="B21" s="231"/>
      <c r="C21" s="110"/>
      <c r="D21" s="110"/>
      <c r="E21" s="61"/>
      <c r="F21" s="68"/>
      <c r="G21" s="65"/>
      <c r="H21" s="65"/>
      <c r="I21" s="65"/>
      <c r="J21" s="203"/>
      <c r="K21" s="203"/>
      <c r="L21" s="65"/>
      <c r="M21" s="65"/>
      <c r="N21" s="65"/>
      <c r="O21" s="69"/>
      <c r="P21" s="69"/>
      <c r="Q21" s="69"/>
      <c r="R21" s="69"/>
      <c r="S21" s="53"/>
      <c r="T21" s="53"/>
      <c r="U21" s="53"/>
      <c r="V21" s="53"/>
      <c r="W21" s="53"/>
      <c r="X21" s="53"/>
      <c r="Y21" s="53"/>
      <c r="Z21" s="53"/>
    </row>
    <row r="22" spans="1:26" ht="15.75" customHeight="1" x14ac:dyDescent="0.3">
      <c r="A22" s="233"/>
      <c r="B22" s="231"/>
      <c r="C22" s="110"/>
      <c r="D22" s="110"/>
      <c r="E22" s="61"/>
      <c r="F22" s="68"/>
      <c r="G22" s="65"/>
      <c r="H22" s="65"/>
      <c r="I22" s="65"/>
      <c r="J22" s="203"/>
      <c r="K22" s="203"/>
      <c r="L22" s="65"/>
      <c r="M22" s="65"/>
      <c r="N22" s="65"/>
      <c r="O22" s="69"/>
      <c r="P22" s="69"/>
      <c r="Q22" s="69"/>
      <c r="R22" s="69"/>
      <c r="S22" s="53"/>
      <c r="T22" s="53"/>
      <c r="U22" s="53"/>
      <c r="V22" s="53"/>
      <c r="W22" s="53"/>
      <c r="X22" s="53"/>
      <c r="Y22" s="53"/>
      <c r="Z22" s="53"/>
    </row>
    <row r="23" spans="1:26" ht="15.6" x14ac:dyDescent="0.3">
      <c r="A23" s="70"/>
      <c r="B23" s="71"/>
      <c r="C23" s="123"/>
      <c r="D23" s="72"/>
      <c r="E23" s="72"/>
      <c r="F23" s="65"/>
      <c r="G23" s="65"/>
      <c r="H23" s="65"/>
      <c r="I23" s="65"/>
      <c r="J23" s="120"/>
      <c r="K23" s="120"/>
      <c r="L23" s="65"/>
      <c r="M23" s="65"/>
      <c r="N23" s="65"/>
      <c r="O23" s="69"/>
      <c r="P23" s="69"/>
      <c r="Q23" s="69"/>
      <c r="R23" s="69"/>
      <c r="S23" s="53"/>
      <c r="T23" s="53"/>
      <c r="U23" s="53"/>
      <c r="V23" s="53"/>
      <c r="W23" s="53"/>
      <c r="X23" s="53"/>
      <c r="Y23" s="53"/>
      <c r="Z23" s="53"/>
    </row>
    <row r="24" spans="1:26" ht="15.6" x14ac:dyDescent="0.3">
      <c r="A24" s="73" t="s">
        <v>4</v>
      </c>
      <c r="B24" s="74"/>
      <c r="C24" s="75">
        <f>SUM(C3:C23)</f>
        <v>2434.25</v>
      </c>
      <c r="D24" s="101">
        <f>SUM(E24:Q24)</f>
        <v>2434.25</v>
      </c>
      <c r="E24" s="76">
        <f t="shared" ref="E24:Q24" si="0">SUM(E3:E23)</f>
        <v>0</v>
      </c>
      <c r="F24" s="76">
        <f t="shared" si="0"/>
        <v>0</v>
      </c>
      <c r="G24" s="76">
        <f t="shared" si="0"/>
        <v>0</v>
      </c>
      <c r="H24" s="76">
        <f t="shared" si="0"/>
        <v>0</v>
      </c>
      <c r="I24" s="76">
        <f t="shared" si="0"/>
        <v>0</v>
      </c>
      <c r="J24" s="76">
        <f t="shared" si="0"/>
        <v>2204.25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15.6" x14ac:dyDescent="0.3">
      <c r="A27" s="55" t="s">
        <v>14</v>
      </c>
      <c r="B27" s="56" t="s">
        <v>15</v>
      </c>
      <c r="C27" s="57" t="s">
        <v>2</v>
      </c>
      <c r="D27" s="56" t="s">
        <v>445</v>
      </c>
      <c r="E27" s="57" t="s">
        <v>639</v>
      </c>
      <c r="F27" s="57" t="s">
        <v>447</v>
      </c>
      <c r="G27" s="57" t="s">
        <v>448</v>
      </c>
      <c r="H27" s="57" t="s">
        <v>449</v>
      </c>
      <c r="I27" s="57" t="s">
        <v>450</v>
      </c>
      <c r="J27" s="57" t="s">
        <v>451</v>
      </c>
      <c r="K27" s="57"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209">
        <v>45661</v>
      </c>
      <c r="B28" s="58" t="s">
        <v>461</v>
      </c>
      <c r="C28" s="153">
        <v>352.62</v>
      </c>
      <c r="D28" s="111"/>
      <c r="E28" s="112"/>
      <c r="F28" s="113"/>
      <c r="G28" s="114"/>
      <c r="H28" s="114"/>
      <c r="I28" s="114"/>
      <c r="J28" s="114"/>
      <c r="K28" s="114"/>
      <c r="L28" s="126"/>
      <c r="M28" s="126"/>
      <c r="N28" s="98">
        <v>352.62</v>
      </c>
      <c r="O28" s="126"/>
      <c r="P28" s="114"/>
      <c r="Q28" s="114"/>
      <c r="R28" s="114"/>
      <c r="S28" s="114"/>
      <c r="T28" s="114"/>
      <c r="U28" s="114"/>
      <c r="V28" s="114"/>
      <c r="W28" s="114"/>
      <c r="X28" s="59"/>
      <c r="Y28" s="78"/>
    </row>
    <row r="29" spans="1:26" ht="15.6" x14ac:dyDescent="0.3">
      <c r="A29" s="209">
        <v>45934</v>
      </c>
      <c r="B29" s="63" t="s">
        <v>461</v>
      </c>
      <c r="C29" s="153">
        <v>47.2</v>
      </c>
      <c r="D29" s="115"/>
      <c r="E29" s="116"/>
      <c r="F29" s="113"/>
      <c r="G29" s="67"/>
      <c r="H29" s="114"/>
      <c r="I29" s="114"/>
      <c r="J29" s="114"/>
      <c r="K29" s="114"/>
      <c r="L29" s="98">
        <v>47.2</v>
      </c>
      <c r="M29" s="67"/>
      <c r="N29" s="126"/>
      <c r="O29" s="126"/>
      <c r="P29" s="114"/>
      <c r="Q29" s="114"/>
      <c r="R29" s="114"/>
      <c r="S29" s="67"/>
      <c r="T29" s="114"/>
      <c r="U29" s="114"/>
      <c r="V29" s="114"/>
      <c r="W29" s="114"/>
      <c r="X29" s="59"/>
      <c r="Y29" s="78"/>
    </row>
    <row r="30" spans="1:26" ht="15.6" x14ac:dyDescent="0.3">
      <c r="A30" s="209" t="s">
        <v>52</v>
      </c>
      <c r="B30" s="63" t="s">
        <v>462</v>
      </c>
      <c r="C30" s="153">
        <v>49.54</v>
      </c>
      <c r="D30" s="115"/>
      <c r="E30" s="116"/>
      <c r="F30" s="113"/>
      <c r="G30" s="98"/>
      <c r="H30" s="114"/>
      <c r="I30" s="114"/>
      <c r="J30" s="114"/>
      <c r="K30" s="114"/>
      <c r="L30" s="98"/>
      <c r="M30" s="126">
        <v>49.54</v>
      </c>
      <c r="N30" s="126"/>
      <c r="O30" s="126"/>
      <c r="P30" s="114"/>
      <c r="Q30" s="114"/>
      <c r="R30" s="114"/>
      <c r="S30" s="98"/>
      <c r="T30" s="114"/>
      <c r="U30" s="114"/>
      <c r="V30" s="114"/>
      <c r="W30" s="114"/>
      <c r="X30" s="59"/>
      <c r="Y30" s="78"/>
    </row>
    <row r="31" spans="1:26" ht="15.6" x14ac:dyDescent="0.3">
      <c r="A31" s="209" t="s">
        <v>52</v>
      </c>
      <c r="B31" s="63" t="s">
        <v>463</v>
      </c>
      <c r="C31" s="153">
        <v>1417.26</v>
      </c>
      <c r="D31" s="115"/>
      <c r="E31" s="116"/>
      <c r="F31" s="113"/>
      <c r="G31" s="98"/>
      <c r="H31" s="114"/>
      <c r="I31" s="114"/>
      <c r="J31" s="114"/>
      <c r="K31" s="114"/>
      <c r="L31" s="98"/>
      <c r="M31" s="126"/>
      <c r="N31" s="126"/>
      <c r="O31" s="126">
        <v>1417.26</v>
      </c>
      <c r="P31" s="114"/>
      <c r="Q31" s="114"/>
      <c r="R31" s="114"/>
      <c r="S31" s="98"/>
      <c r="T31" s="114"/>
      <c r="U31" s="114"/>
      <c r="V31" s="114"/>
      <c r="W31" s="114"/>
      <c r="X31" s="59"/>
      <c r="Y31" s="78"/>
    </row>
    <row r="32" spans="1:26" ht="15.6" x14ac:dyDescent="0.3">
      <c r="A32" s="209" t="s">
        <v>61</v>
      </c>
      <c r="B32" s="63" t="s">
        <v>464</v>
      </c>
      <c r="C32" s="153">
        <v>300</v>
      </c>
      <c r="D32" s="115"/>
      <c r="E32" s="116"/>
      <c r="F32" s="113"/>
      <c r="G32" s="114"/>
      <c r="H32" s="114"/>
      <c r="I32" s="114"/>
      <c r="J32" s="114"/>
      <c r="K32" s="114"/>
      <c r="L32" s="67">
        <v>300</v>
      </c>
      <c r="M32" s="212"/>
      <c r="N32" s="126"/>
      <c r="O32" s="67"/>
      <c r="P32" s="114"/>
      <c r="Q32" s="114"/>
      <c r="R32" s="114"/>
      <c r="S32" s="114"/>
      <c r="T32" s="114"/>
      <c r="U32" s="114"/>
      <c r="V32" s="114"/>
      <c r="W32" s="114"/>
      <c r="X32" s="59"/>
      <c r="Y32" s="78"/>
    </row>
    <row r="33" spans="1:25" ht="15.6" x14ac:dyDescent="0.3">
      <c r="A33" s="209" t="s">
        <v>465</v>
      </c>
      <c r="B33" s="63" t="s">
        <v>466</v>
      </c>
      <c r="C33" s="153">
        <v>30</v>
      </c>
      <c r="D33" s="115"/>
      <c r="E33" s="116"/>
      <c r="F33" s="113"/>
      <c r="G33" s="114"/>
      <c r="H33" s="114"/>
      <c r="I33" s="114"/>
      <c r="J33" s="114"/>
      <c r="K33" s="114"/>
      <c r="L33" s="213"/>
      <c r="M33" s="67">
        <v>30</v>
      </c>
      <c r="N33" s="214"/>
      <c r="O33" s="67"/>
      <c r="P33" s="114"/>
      <c r="Q33" s="114"/>
      <c r="R33" s="114"/>
      <c r="S33" s="114"/>
      <c r="T33" s="114"/>
      <c r="U33" s="114"/>
      <c r="V33" s="114"/>
      <c r="W33" s="114"/>
      <c r="X33" s="59"/>
      <c r="Y33" s="78"/>
    </row>
    <row r="34" spans="1:25" ht="15.6" x14ac:dyDescent="0.3">
      <c r="A34" s="209" t="s">
        <v>467</v>
      </c>
      <c r="B34" s="64" t="s">
        <v>468</v>
      </c>
      <c r="C34" s="153">
        <v>150.24</v>
      </c>
      <c r="D34" s="115"/>
      <c r="E34" s="116"/>
      <c r="F34" s="113"/>
      <c r="G34" s="114"/>
      <c r="H34" s="114"/>
      <c r="I34" s="67"/>
      <c r="J34" s="100">
        <v>150.24</v>
      </c>
      <c r="K34" s="114"/>
      <c r="L34" s="212"/>
      <c r="M34" s="98"/>
      <c r="N34" s="126"/>
      <c r="O34" s="126"/>
      <c r="P34" s="114"/>
      <c r="Q34" s="114"/>
      <c r="R34" s="114"/>
      <c r="S34" s="114"/>
      <c r="T34" s="114"/>
      <c r="U34" s="114"/>
      <c r="V34" s="114"/>
      <c r="W34" s="114"/>
      <c r="X34" s="59"/>
      <c r="Y34" s="78"/>
    </row>
    <row r="35" spans="1:25" ht="15.6" x14ac:dyDescent="0.3">
      <c r="A35" s="244" t="s">
        <v>63</v>
      </c>
      <c r="B35" s="64" t="s">
        <v>469</v>
      </c>
      <c r="C35" s="174">
        <v>226.36</v>
      </c>
      <c r="D35" s="131"/>
      <c r="E35" s="141"/>
      <c r="F35" s="120"/>
      <c r="G35" s="129"/>
      <c r="H35" s="129"/>
      <c r="I35" s="100">
        <v>226.36</v>
      </c>
      <c r="J35" s="113"/>
      <c r="K35" s="118"/>
      <c r="L35" s="67"/>
      <c r="M35" s="105"/>
      <c r="N35" s="114"/>
      <c r="O35" s="114"/>
      <c r="P35" s="114"/>
      <c r="Q35" s="114"/>
      <c r="R35" s="114"/>
      <c r="S35" s="114"/>
      <c r="T35" s="114"/>
      <c r="U35" s="114"/>
      <c r="V35" s="114"/>
      <c r="W35" s="114"/>
      <c r="X35" s="59"/>
      <c r="Y35" s="78"/>
    </row>
    <row r="36" spans="1:25" ht="15.6" x14ac:dyDescent="0.3">
      <c r="A36" s="210"/>
      <c r="B36" s="63"/>
      <c r="C36" s="110"/>
      <c r="D36" s="115"/>
      <c r="E36" s="116"/>
      <c r="F36" s="129"/>
      <c r="G36" s="113"/>
      <c r="H36" s="114"/>
      <c r="I36" s="105"/>
      <c r="J36" s="113"/>
      <c r="K36" s="118"/>
      <c r="L36" s="98"/>
      <c r="M36" s="105"/>
      <c r="N36" s="114"/>
      <c r="O36" s="114"/>
      <c r="P36" s="114"/>
      <c r="Q36" s="114"/>
      <c r="R36" s="114"/>
      <c r="S36" s="114"/>
      <c r="T36" s="114"/>
      <c r="U36" s="114"/>
      <c r="V36" s="114"/>
      <c r="W36" s="114"/>
      <c r="X36" s="59"/>
      <c r="Y36" s="78"/>
    </row>
    <row r="37" spans="1:25" ht="15.6" x14ac:dyDescent="0.3">
      <c r="A37" s="210"/>
      <c r="B37" s="63"/>
      <c r="C37" s="110"/>
      <c r="D37" s="115"/>
      <c r="E37" s="116"/>
      <c r="F37" s="129"/>
      <c r="G37" s="113"/>
      <c r="H37" s="114"/>
      <c r="I37" s="105"/>
      <c r="J37" s="113"/>
      <c r="K37" s="118"/>
      <c r="L37" s="98"/>
      <c r="M37" s="105"/>
      <c r="N37" s="114"/>
      <c r="O37" s="114"/>
      <c r="P37" s="114"/>
      <c r="Q37" s="114"/>
      <c r="R37" s="114"/>
      <c r="S37" s="114"/>
      <c r="T37" s="114"/>
      <c r="U37" s="114"/>
      <c r="V37" s="114"/>
      <c r="W37" s="114"/>
      <c r="X37" s="59"/>
      <c r="Y37" s="78"/>
    </row>
    <row r="38" spans="1:25" ht="15.6" x14ac:dyDescent="0.3">
      <c r="A38" s="210"/>
      <c r="B38" s="63"/>
      <c r="C38" s="110"/>
      <c r="D38" s="115"/>
      <c r="E38" s="116"/>
      <c r="F38" s="129"/>
      <c r="G38" s="113"/>
      <c r="H38" s="114"/>
      <c r="I38" s="105"/>
      <c r="J38" s="113"/>
      <c r="K38" s="118"/>
      <c r="L38" s="98"/>
      <c r="M38" s="105"/>
      <c r="N38" s="114"/>
      <c r="O38" s="114"/>
      <c r="P38" s="114"/>
      <c r="Q38" s="114"/>
      <c r="R38" s="114"/>
      <c r="S38" s="114"/>
      <c r="T38" s="114"/>
      <c r="U38" s="114"/>
      <c r="V38" s="114"/>
      <c r="W38" s="114"/>
      <c r="X38" s="59"/>
      <c r="Y38" s="78"/>
    </row>
    <row r="39" spans="1:25" ht="15.6" x14ac:dyDescent="0.3">
      <c r="A39" s="210"/>
      <c r="B39" s="63"/>
      <c r="C39" s="110"/>
      <c r="D39" s="115"/>
      <c r="E39" s="116"/>
      <c r="F39" s="129"/>
      <c r="G39" s="113"/>
      <c r="H39" s="114"/>
      <c r="I39" s="105"/>
      <c r="J39" s="113"/>
      <c r="K39" s="118"/>
      <c r="L39" s="98"/>
      <c r="M39" s="105"/>
      <c r="N39" s="114"/>
      <c r="O39" s="114"/>
      <c r="P39" s="114"/>
      <c r="Q39" s="114"/>
      <c r="R39" s="114"/>
      <c r="S39" s="114"/>
      <c r="T39" s="114"/>
      <c r="U39" s="114"/>
      <c r="V39" s="114"/>
      <c r="W39" s="114"/>
      <c r="X39" s="59"/>
      <c r="Y39" s="78"/>
    </row>
    <row r="40" spans="1:25" ht="15.6" x14ac:dyDescent="0.3">
      <c r="A40" s="211"/>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2573.2199999999998</v>
      </c>
      <c r="D41" s="126">
        <f>SUM(E41:W41)</f>
        <v>2573.2200000000003</v>
      </c>
      <c r="E41" s="128">
        <f t="shared" ref="E41:W41" si="1">SUM(E28:E40)</f>
        <v>0</v>
      </c>
      <c r="F41" s="76">
        <f t="shared" si="1"/>
        <v>0</v>
      </c>
      <c r="G41" s="76">
        <f t="shared" si="1"/>
        <v>0</v>
      </c>
      <c r="H41" s="76">
        <f t="shared" si="1"/>
        <v>0</v>
      </c>
      <c r="I41" s="76">
        <f t="shared" si="1"/>
        <v>226.36</v>
      </c>
      <c r="J41" s="76">
        <f t="shared" si="1"/>
        <v>150.24</v>
      </c>
      <c r="K41" s="76">
        <f t="shared" si="1"/>
        <v>0</v>
      </c>
      <c r="L41" s="76">
        <f t="shared" si="1"/>
        <v>347.2</v>
      </c>
      <c r="M41" s="76">
        <f t="shared" si="1"/>
        <v>79.539999999999992</v>
      </c>
      <c r="N41" s="76">
        <f t="shared" si="1"/>
        <v>352.62</v>
      </c>
      <c r="O41" s="76">
        <f t="shared" si="1"/>
        <v>1417.26</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646</v>
      </c>
      <c r="B44" s="482"/>
      <c r="C44" s="482"/>
      <c r="D44" s="482"/>
      <c r="E44" s="482"/>
      <c r="F44" s="80">
        <v>21507.37</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2434.25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2573.2199999999998</v>
      </c>
      <c r="E46" s="69"/>
      <c r="F46" s="84">
        <f>+D45-D46</f>
        <v>-138.9699999999998</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21368.399999999998</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21368.399999999998</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21368.399999999998</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21368.399999999998</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653</v>
      </c>
      <c r="B65" s="475"/>
      <c r="C65" s="94"/>
      <c r="D65" s="95"/>
      <c r="E65" s="96" t="s">
        <v>654</v>
      </c>
      <c r="F65" s="97">
        <f>+F60-F62-F64</f>
        <v>21368.399999999998</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7:E47"/>
    <mergeCell ref="A1:R1"/>
    <mergeCell ref="A26:X26"/>
    <mergeCell ref="A43:F43"/>
    <mergeCell ref="A44:E44"/>
    <mergeCell ref="A45:C45"/>
    <mergeCell ref="A49:B49"/>
    <mergeCell ref="A53:B53"/>
    <mergeCell ref="A57:B57"/>
    <mergeCell ref="A61:B61"/>
    <mergeCell ref="A65:B65"/>
  </mergeCells>
  <conditionalFormatting sqref="D24">
    <cfRule type="cellIs" dxfId="72" priority="1" operator="equal">
      <formula>$C$24</formula>
    </cfRule>
    <cfRule type="cellIs" dxfId="71" priority="2" operator="lessThan">
      <formula>$C$24</formula>
    </cfRule>
    <cfRule type="cellIs" dxfId="70" priority="6" operator="equal">
      <formula>$C$24</formula>
    </cfRule>
  </conditionalFormatting>
  <conditionalFormatting sqref="D41">
    <cfRule type="cellIs" dxfId="69" priority="5" operator="lessThan">
      <formula>$C$41</formula>
    </cfRule>
    <cfRule type="cellIs" dxfId="68" priority="7" operator="equal">
      <formula>$C$41</formula>
    </cfRule>
  </conditionalFormatting>
  <conditionalFormatting sqref="F46">
    <cfRule type="cellIs" dxfId="67" priority="3" operator="lessThan">
      <formula>0</formula>
    </cfRule>
    <cfRule type="cellIs" dxfId="66" priority="4" operator="greaterThan">
      <formula>0</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F9E2-297C-4099-BC68-85CF782FFD7B}">
  <sheetPr>
    <tabColor rgb="FF92D050"/>
  </sheetPr>
  <dimension ref="A1:Z169"/>
  <sheetViews>
    <sheetView topLeftCell="A64" workbookViewId="0">
      <selection activeCell="C37" sqref="C37"/>
    </sheetView>
  </sheetViews>
  <sheetFormatPr defaultRowHeight="13.2" x14ac:dyDescent="0.25"/>
  <cols>
    <col min="1" max="1" width="14.44140625" customWidth="1"/>
    <col min="2" max="2" width="45.6640625" customWidth="1"/>
    <col min="3" max="3" width="10.109375" bestFit="1" customWidth="1"/>
    <col min="4" max="4" width="16.109375" bestFit="1"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45813</v>
      </c>
      <c r="B3" s="58" t="s">
        <v>66</v>
      </c>
      <c r="C3" s="145">
        <v>44</v>
      </c>
      <c r="D3" s="162" t="s">
        <v>67</v>
      </c>
      <c r="E3" s="147"/>
      <c r="F3" s="146"/>
      <c r="G3" s="146"/>
      <c r="H3" s="146"/>
      <c r="I3" s="59"/>
      <c r="J3" s="145">
        <v>44</v>
      </c>
      <c r="K3" s="145"/>
      <c r="L3" s="59"/>
      <c r="M3" s="59"/>
      <c r="N3" s="59"/>
      <c r="O3" s="60"/>
      <c r="P3" s="60"/>
      <c r="Q3" s="60"/>
      <c r="R3" s="60"/>
      <c r="S3" s="53"/>
      <c r="T3" s="53"/>
      <c r="U3" s="53"/>
      <c r="V3" s="53"/>
      <c r="W3" s="53"/>
      <c r="X3" s="53"/>
      <c r="Y3" s="53"/>
      <c r="Z3" s="53"/>
    </row>
    <row r="4" spans="1:26" ht="15.6" x14ac:dyDescent="0.3">
      <c r="A4" s="159">
        <v>45813</v>
      </c>
      <c r="B4" s="63" t="s">
        <v>41</v>
      </c>
      <c r="C4" s="119">
        <v>138</v>
      </c>
      <c r="D4" s="205" t="s">
        <v>42</v>
      </c>
      <c r="E4" s="147"/>
      <c r="F4" s="146"/>
      <c r="G4" s="146"/>
      <c r="H4" s="146"/>
      <c r="I4" s="61"/>
      <c r="J4" s="119"/>
      <c r="K4" s="119">
        <v>138</v>
      </c>
      <c r="L4" s="61"/>
      <c r="M4" s="61"/>
      <c r="N4" s="61"/>
      <c r="O4" s="62"/>
      <c r="P4" s="62"/>
      <c r="Q4" s="62"/>
      <c r="R4" s="62"/>
      <c r="S4" s="53"/>
      <c r="T4" s="53"/>
      <c r="U4" s="53"/>
      <c r="V4" s="53"/>
      <c r="W4" s="53"/>
      <c r="X4" s="53"/>
      <c r="Y4" s="53"/>
      <c r="Z4" s="53"/>
    </row>
    <row r="5" spans="1:26" ht="15.6" x14ac:dyDescent="0.3">
      <c r="A5" s="159">
        <v>45813</v>
      </c>
      <c r="B5" s="63" t="s">
        <v>68</v>
      </c>
      <c r="C5" s="119">
        <v>216</v>
      </c>
      <c r="D5" s="204" t="s">
        <v>69</v>
      </c>
      <c r="E5" s="147"/>
      <c r="F5" s="146"/>
      <c r="G5" s="146"/>
      <c r="H5" s="146"/>
      <c r="I5" s="61"/>
      <c r="J5" s="119">
        <v>216</v>
      </c>
      <c r="K5" s="119"/>
      <c r="L5" s="61"/>
      <c r="M5" s="61"/>
      <c r="N5" s="61"/>
      <c r="O5" s="62"/>
      <c r="P5" s="62"/>
      <c r="Q5" s="62"/>
      <c r="R5" s="62"/>
      <c r="S5" s="53"/>
      <c r="T5" s="53"/>
      <c r="U5" s="53"/>
      <c r="V5" s="53"/>
      <c r="W5" s="53"/>
      <c r="X5" s="53"/>
      <c r="Y5" s="53"/>
      <c r="Z5" s="53"/>
    </row>
    <row r="6" spans="1:26" ht="15.6" x14ac:dyDescent="0.3">
      <c r="A6" s="159">
        <v>45843</v>
      </c>
      <c r="B6" s="63" t="s">
        <v>70</v>
      </c>
      <c r="C6" s="119">
        <v>225</v>
      </c>
      <c r="D6" s="163" t="s">
        <v>71</v>
      </c>
      <c r="E6" s="150"/>
      <c r="F6" s="146"/>
      <c r="G6" s="146"/>
      <c r="H6" s="146"/>
      <c r="I6" s="61"/>
      <c r="J6" s="119">
        <v>225</v>
      </c>
      <c r="K6" s="119"/>
      <c r="L6" s="61"/>
      <c r="M6" s="61"/>
      <c r="N6" s="61"/>
      <c r="O6" s="62"/>
      <c r="P6" s="62"/>
      <c r="Q6" s="62"/>
      <c r="R6" s="62"/>
      <c r="S6" s="53"/>
      <c r="T6" s="53"/>
      <c r="U6" s="53"/>
      <c r="V6" s="53"/>
      <c r="W6" s="53"/>
      <c r="X6" s="53"/>
      <c r="Y6" s="53"/>
      <c r="Z6" s="53"/>
    </row>
    <row r="7" spans="1:26" ht="15.6" x14ac:dyDescent="0.3">
      <c r="A7" s="159">
        <v>45843</v>
      </c>
      <c r="B7" s="63" t="s">
        <v>72</v>
      </c>
      <c r="C7" s="119">
        <v>412.5</v>
      </c>
      <c r="D7" s="163" t="s">
        <v>73</v>
      </c>
      <c r="E7" s="150"/>
      <c r="F7" s="148"/>
      <c r="G7" s="146"/>
      <c r="H7" s="146"/>
      <c r="I7" s="61"/>
      <c r="J7" s="119">
        <v>412.5</v>
      </c>
      <c r="K7" s="119"/>
      <c r="L7" s="61"/>
      <c r="M7" s="61"/>
      <c r="N7" s="61"/>
      <c r="O7" s="62"/>
      <c r="P7" s="62"/>
      <c r="Q7" s="62"/>
      <c r="R7" s="62"/>
      <c r="S7" s="53"/>
      <c r="T7" s="53"/>
      <c r="U7" s="53"/>
      <c r="V7" s="53"/>
      <c r="W7" s="53"/>
      <c r="X7" s="53"/>
      <c r="Y7" s="53"/>
      <c r="Z7" s="53"/>
    </row>
    <row r="8" spans="1:26" ht="15.6" x14ac:dyDescent="0.3">
      <c r="A8" s="159">
        <v>45843</v>
      </c>
      <c r="B8" s="63" t="s">
        <v>74</v>
      </c>
      <c r="C8" s="119">
        <v>433</v>
      </c>
      <c r="D8" s="163" t="s">
        <v>75</v>
      </c>
      <c r="E8" s="149"/>
      <c r="F8" s="148"/>
      <c r="G8" s="146"/>
      <c r="H8" s="146"/>
      <c r="I8" s="61"/>
      <c r="J8" s="119">
        <v>433</v>
      </c>
      <c r="K8" s="119"/>
      <c r="L8" s="61"/>
      <c r="M8" s="61"/>
      <c r="N8" s="61"/>
      <c r="O8" s="62"/>
      <c r="P8" s="62"/>
      <c r="Q8" s="62"/>
      <c r="R8" s="62"/>
      <c r="S8" s="53"/>
      <c r="T8" s="53"/>
      <c r="U8" s="53"/>
      <c r="V8" s="53"/>
      <c r="W8" s="53"/>
      <c r="X8" s="53"/>
      <c r="Y8" s="53"/>
      <c r="Z8" s="53"/>
    </row>
    <row r="9" spans="1:26" ht="15.6" x14ac:dyDescent="0.3">
      <c r="A9" s="159">
        <v>45874</v>
      </c>
      <c r="B9" s="63" t="s">
        <v>76</v>
      </c>
      <c r="C9" s="119">
        <v>49.5</v>
      </c>
      <c r="D9" s="163" t="s">
        <v>77</v>
      </c>
      <c r="E9" s="149"/>
      <c r="F9" s="148"/>
      <c r="G9" s="146"/>
      <c r="H9" s="146"/>
      <c r="I9" s="61"/>
      <c r="J9" s="119">
        <v>49.5</v>
      </c>
      <c r="K9" s="119"/>
      <c r="L9" s="61"/>
      <c r="M9" s="61"/>
      <c r="N9" s="61"/>
      <c r="O9" s="62"/>
      <c r="P9" s="62"/>
      <c r="Q9" s="62"/>
      <c r="R9" s="62"/>
      <c r="S9" s="53"/>
      <c r="T9" s="53"/>
      <c r="U9" s="53"/>
      <c r="V9" s="53"/>
      <c r="W9" s="53"/>
      <c r="X9" s="53"/>
      <c r="Y9" s="53"/>
      <c r="Z9" s="53"/>
    </row>
    <row r="10" spans="1:26" ht="15.6" x14ac:dyDescent="0.3">
      <c r="A10" s="159">
        <v>45905</v>
      </c>
      <c r="B10" s="63" t="s">
        <v>78</v>
      </c>
      <c r="C10" s="119">
        <v>255</v>
      </c>
      <c r="D10" s="163" t="s">
        <v>79</v>
      </c>
      <c r="E10" s="149"/>
      <c r="F10" s="148"/>
      <c r="G10" s="146"/>
      <c r="H10" s="146"/>
      <c r="I10" s="61"/>
      <c r="J10" s="119">
        <v>255</v>
      </c>
      <c r="K10" s="119"/>
      <c r="L10" s="61"/>
      <c r="M10" s="61"/>
      <c r="N10" s="61"/>
      <c r="O10" s="62"/>
      <c r="P10" s="62"/>
      <c r="Q10" s="62"/>
      <c r="R10" s="62"/>
      <c r="S10" s="53"/>
      <c r="T10" s="53"/>
      <c r="U10" s="53"/>
      <c r="V10" s="53"/>
      <c r="W10" s="53"/>
      <c r="X10" s="53"/>
      <c r="Y10" s="53"/>
      <c r="Z10" s="53"/>
    </row>
    <row r="11" spans="1:26" ht="15.6" x14ac:dyDescent="0.3">
      <c r="A11" s="159">
        <v>45905</v>
      </c>
      <c r="B11" s="63" t="s">
        <v>80</v>
      </c>
      <c r="C11" s="119">
        <v>255.75</v>
      </c>
      <c r="D11" s="163" t="s">
        <v>81</v>
      </c>
      <c r="E11" s="149"/>
      <c r="F11" s="148"/>
      <c r="G11" s="146"/>
      <c r="H11" s="146"/>
      <c r="I11" s="61"/>
      <c r="J11" s="119">
        <v>255.75</v>
      </c>
      <c r="K11" s="119"/>
      <c r="L11" s="61"/>
      <c r="M11" s="61"/>
      <c r="N11" s="61"/>
      <c r="O11" s="62"/>
      <c r="P11" s="62"/>
      <c r="Q11" s="62"/>
      <c r="R11" s="62"/>
      <c r="S11" s="53"/>
      <c r="T11" s="53"/>
      <c r="U11" s="53"/>
      <c r="V11" s="53"/>
      <c r="W11" s="53"/>
      <c r="X11" s="53"/>
      <c r="Y11" s="53"/>
      <c r="Z11" s="53"/>
    </row>
    <row r="12" spans="1:26" s="17" customFormat="1" ht="15.6" x14ac:dyDescent="0.3">
      <c r="A12" s="159">
        <v>45996</v>
      </c>
      <c r="B12" s="246" t="s">
        <v>82</v>
      </c>
      <c r="C12" s="119">
        <v>10</v>
      </c>
      <c r="D12" s="163" t="s">
        <v>83</v>
      </c>
      <c r="E12" s="149"/>
      <c r="F12" s="148"/>
      <c r="G12" s="146"/>
      <c r="H12" s="146"/>
      <c r="I12" s="139"/>
      <c r="J12" s="119">
        <v>10</v>
      </c>
      <c r="K12" s="119"/>
      <c r="L12" s="139"/>
      <c r="M12" s="139"/>
      <c r="N12" s="139"/>
      <c r="O12" s="138"/>
      <c r="P12" s="138"/>
      <c r="Q12" s="138"/>
      <c r="R12" s="138"/>
      <c r="S12" s="140"/>
      <c r="T12" s="140"/>
      <c r="U12" s="140"/>
      <c r="V12" s="140"/>
      <c r="W12" s="140"/>
      <c r="X12" s="140"/>
      <c r="Y12" s="140"/>
      <c r="Z12" s="140"/>
    </row>
    <row r="13" spans="1:26" ht="15.6" x14ac:dyDescent="0.3">
      <c r="A13" s="159">
        <v>45996</v>
      </c>
      <c r="B13" s="63" t="s">
        <v>84</v>
      </c>
      <c r="C13" s="119">
        <v>21</v>
      </c>
      <c r="D13" s="163" t="s">
        <v>85</v>
      </c>
      <c r="E13" s="149"/>
      <c r="F13" s="148"/>
      <c r="G13" s="119"/>
      <c r="H13" s="146"/>
      <c r="I13" s="61"/>
      <c r="J13" s="119">
        <v>21</v>
      </c>
      <c r="K13" s="119"/>
      <c r="L13" s="61"/>
      <c r="M13" s="61"/>
      <c r="N13" s="61"/>
      <c r="O13" s="62"/>
      <c r="P13" s="62"/>
      <c r="Q13" s="62"/>
      <c r="R13" s="62"/>
      <c r="S13" s="53"/>
      <c r="T13" s="53"/>
      <c r="U13" s="53"/>
      <c r="V13" s="53"/>
      <c r="W13" s="53"/>
      <c r="X13" s="53"/>
      <c r="Y13" s="53"/>
      <c r="Z13" s="53"/>
    </row>
    <row r="14" spans="1:26" ht="15.6" x14ac:dyDescent="0.3">
      <c r="A14" s="159" t="s">
        <v>86</v>
      </c>
      <c r="B14" s="63" t="s">
        <v>58</v>
      </c>
      <c r="C14" s="119">
        <v>92</v>
      </c>
      <c r="D14" s="205" t="s">
        <v>42</v>
      </c>
      <c r="E14" s="149"/>
      <c r="F14" s="148"/>
      <c r="G14" s="146"/>
      <c r="H14" s="146"/>
      <c r="I14" s="61"/>
      <c r="J14" s="119"/>
      <c r="K14" s="119">
        <v>92</v>
      </c>
      <c r="L14" s="61"/>
      <c r="M14" s="61"/>
      <c r="N14" s="61"/>
      <c r="O14" s="62"/>
      <c r="P14" s="62"/>
      <c r="Q14" s="62"/>
      <c r="R14" s="62"/>
      <c r="S14" s="53"/>
      <c r="T14" s="53"/>
      <c r="U14" s="53"/>
      <c r="V14" s="53"/>
      <c r="W14" s="53"/>
      <c r="X14" s="53"/>
      <c r="Y14" s="53"/>
      <c r="Z14" s="53"/>
    </row>
    <row r="15" spans="1:26" ht="15.6" x14ac:dyDescent="0.3">
      <c r="A15" s="159" t="s">
        <v>87</v>
      </c>
      <c r="B15" s="63" t="s">
        <v>60</v>
      </c>
      <c r="C15" s="119">
        <v>450</v>
      </c>
      <c r="D15" s="163" t="s">
        <v>42</v>
      </c>
      <c r="E15" s="149"/>
      <c r="F15" s="148"/>
      <c r="G15" s="146"/>
      <c r="H15" s="146"/>
      <c r="I15" s="61"/>
      <c r="J15" s="119">
        <v>450</v>
      </c>
      <c r="K15" s="119"/>
      <c r="L15" s="61"/>
      <c r="M15" s="61"/>
      <c r="N15" s="61"/>
      <c r="O15" s="62"/>
      <c r="P15" s="62"/>
      <c r="Q15" s="62"/>
      <c r="R15" s="62"/>
      <c r="S15" s="53"/>
      <c r="T15" s="53"/>
      <c r="U15" s="53"/>
      <c r="V15" s="53"/>
      <c r="W15" s="53"/>
      <c r="X15" s="53"/>
      <c r="Y15" s="53"/>
      <c r="Z15" s="53"/>
    </row>
    <row r="16" spans="1:26" ht="15.6" x14ac:dyDescent="0.3">
      <c r="A16" s="159" t="s">
        <v>88</v>
      </c>
      <c r="B16" s="63" t="s">
        <v>89</v>
      </c>
      <c r="C16" s="119">
        <v>30</v>
      </c>
      <c r="D16" s="163" t="s">
        <v>42</v>
      </c>
      <c r="E16" s="149"/>
      <c r="F16" s="148"/>
      <c r="G16" s="146"/>
      <c r="H16" s="146"/>
      <c r="I16" s="65"/>
      <c r="J16" s="119">
        <v>30</v>
      </c>
      <c r="K16" s="119"/>
      <c r="L16" s="65"/>
      <c r="M16" s="65"/>
      <c r="N16" s="65"/>
      <c r="O16" s="69"/>
      <c r="P16" s="69"/>
      <c r="Q16" s="69"/>
      <c r="R16" s="69"/>
      <c r="S16" s="53"/>
      <c r="T16" s="53"/>
      <c r="U16" s="53"/>
      <c r="V16" s="53"/>
      <c r="W16" s="53"/>
      <c r="X16" s="53"/>
      <c r="Y16" s="53"/>
      <c r="Z16" s="53"/>
    </row>
    <row r="17" spans="1:26" ht="15.6" x14ac:dyDescent="0.3">
      <c r="A17" s="159" t="s">
        <v>90</v>
      </c>
      <c r="B17" s="63" t="s">
        <v>91</v>
      </c>
      <c r="C17" s="119">
        <v>147</v>
      </c>
      <c r="D17" s="205" t="s">
        <v>92</v>
      </c>
      <c r="E17" s="149"/>
      <c r="F17" s="148"/>
      <c r="G17" s="146"/>
      <c r="H17" s="146"/>
      <c r="I17" s="65"/>
      <c r="J17" s="119">
        <v>147</v>
      </c>
      <c r="K17" s="203"/>
      <c r="L17" s="65"/>
      <c r="M17" s="65"/>
      <c r="N17" s="65"/>
      <c r="O17" s="69"/>
      <c r="P17" s="69"/>
      <c r="Q17" s="69"/>
      <c r="R17" s="69"/>
      <c r="S17" s="53"/>
      <c r="T17" s="53"/>
      <c r="U17" s="53"/>
      <c r="V17" s="53"/>
      <c r="W17" s="53"/>
      <c r="X17" s="53"/>
      <c r="Y17" s="53"/>
      <c r="Z17" s="53"/>
    </row>
    <row r="18" spans="1:26" ht="15.6" x14ac:dyDescent="0.3">
      <c r="A18" s="159"/>
      <c r="B18" s="63"/>
      <c r="C18" s="119"/>
      <c r="D18" s="155"/>
      <c r="E18" s="149"/>
      <c r="F18" s="148"/>
      <c r="G18" s="146"/>
      <c r="H18" s="146"/>
      <c r="I18" s="65"/>
      <c r="J18" s="119"/>
      <c r="K18" s="203"/>
      <c r="L18" s="65"/>
      <c r="M18" s="65"/>
      <c r="N18" s="65"/>
      <c r="O18" s="69"/>
      <c r="P18" s="69"/>
      <c r="Q18" s="69"/>
      <c r="R18" s="69"/>
      <c r="S18" s="53"/>
      <c r="T18" s="53"/>
      <c r="U18" s="53"/>
      <c r="V18" s="53"/>
      <c r="W18" s="53"/>
      <c r="X18" s="53"/>
      <c r="Y18" s="53"/>
      <c r="Z18" s="53"/>
    </row>
    <row r="19" spans="1:26" ht="15.6" x14ac:dyDescent="0.3">
      <c r="A19" s="159"/>
      <c r="B19" s="63"/>
      <c r="C19" s="119"/>
      <c r="D19" s="155"/>
      <c r="E19" s="149"/>
      <c r="F19" s="148"/>
      <c r="G19" s="146"/>
      <c r="H19" s="146"/>
      <c r="I19" s="65"/>
      <c r="J19" s="119"/>
      <c r="K19" s="203"/>
      <c r="L19" s="65"/>
      <c r="M19" s="65"/>
      <c r="N19" s="65"/>
      <c r="O19" s="69"/>
      <c r="P19" s="69"/>
      <c r="Q19" s="69"/>
      <c r="R19" s="69"/>
      <c r="S19" s="53"/>
      <c r="T19" s="53"/>
      <c r="U19" s="53"/>
      <c r="V19" s="53"/>
      <c r="W19" s="53"/>
      <c r="X19" s="53"/>
      <c r="Y19" s="53"/>
      <c r="Z19" s="53"/>
    </row>
    <row r="20" spans="1:26" ht="15.6" x14ac:dyDescent="0.3">
      <c r="A20" s="159"/>
      <c r="B20" s="63"/>
      <c r="C20" s="119"/>
      <c r="D20" s="155"/>
      <c r="E20" s="149"/>
      <c r="F20" s="148"/>
      <c r="G20" s="146"/>
      <c r="H20" s="146"/>
      <c r="I20" s="65"/>
      <c r="J20" s="119"/>
      <c r="K20" s="203"/>
      <c r="L20" s="65"/>
      <c r="M20" s="65"/>
      <c r="N20" s="65"/>
      <c r="O20" s="69"/>
      <c r="P20" s="69"/>
      <c r="Q20" s="69"/>
      <c r="R20" s="69"/>
      <c r="S20" s="53"/>
      <c r="T20" s="53"/>
      <c r="U20" s="53"/>
      <c r="V20" s="53"/>
      <c r="W20" s="53"/>
      <c r="X20" s="53"/>
      <c r="Y20" s="53"/>
      <c r="Z20" s="53"/>
    </row>
    <row r="21" spans="1:26" ht="15.6" x14ac:dyDescent="0.3">
      <c r="A21" s="160"/>
      <c r="B21" s="63"/>
      <c r="C21" s="119"/>
      <c r="D21" s="207"/>
      <c r="E21" s="149"/>
      <c r="F21" s="148"/>
      <c r="G21" s="146"/>
      <c r="H21" s="146"/>
      <c r="I21" s="65"/>
      <c r="J21" s="119"/>
      <c r="K21" s="203"/>
      <c r="L21" s="65"/>
      <c r="M21" s="65"/>
      <c r="N21" s="65"/>
      <c r="O21" s="69"/>
      <c r="P21" s="69"/>
      <c r="Q21" s="69"/>
      <c r="R21" s="152"/>
      <c r="S21" s="53"/>
      <c r="T21" s="53"/>
      <c r="U21" s="53"/>
      <c r="V21" s="53"/>
      <c r="W21" s="53"/>
      <c r="X21" s="53"/>
      <c r="Y21" s="53"/>
      <c r="Z21" s="53"/>
    </row>
    <row r="22" spans="1:26" ht="15.75" customHeight="1" x14ac:dyDescent="0.3">
      <c r="A22" s="156"/>
      <c r="B22" s="157"/>
      <c r="C22" s="158"/>
      <c r="D22" s="110"/>
      <c r="E22" s="66"/>
      <c r="F22" s="68"/>
      <c r="G22" s="65"/>
      <c r="H22" s="65"/>
      <c r="I22" s="65"/>
      <c r="J22" s="119"/>
      <c r="K22" s="203"/>
      <c r="L22" s="65"/>
      <c r="M22" s="65"/>
      <c r="N22" s="65"/>
      <c r="O22" s="69"/>
      <c r="P22" s="69"/>
      <c r="Q22" s="69"/>
      <c r="R22" s="69"/>
      <c r="S22" s="53"/>
      <c r="T22" s="53"/>
      <c r="U22" s="53"/>
      <c r="V22" s="53"/>
      <c r="W22" s="53"/>
      <c r="X22" s="53"/>
      <c r="Y22" s="53"/>
      <c r="Z22" s="53"/>
    </row>
    <row r="23" spans="1:26" ht="15.6" x14ac:dyDescent="0.3">
      <c r="A23" s="70"/>
      <c r="B23" s="71"/>
      <c r="C23" s="123"/>
      <c r="D23" s="72"/>
      <c r="E23" s="72"/>
      <c r="F23" s="65"/>
      <c r="G23" s="65"/>
      <c r="H23" s="65"/>
      <c r="I23" s="65"/>
      <c r="J23" s="120"/>
      <c r="K23" s="120"/>
      <c r="L23" s="65"/>
      <c r="M23" s="65"/>
      <c r="N23" s="65"/>
      <c r="O23" s="69"/>
      <c r="P23" s="69"/>
      <c r="Q23" s="69"/>
      <c r="R23" s="69"/>
      <c r="S23" s="53"/>
      <c r="T23" s="53"/>
      <c r="U23" s="53"/>
      <c r="V23" s="53"/>
      <c r="W23" s="53"/>
      <c r="X23" s="53"/>
      <c r="Y23" s="53"/>
      <c r="Z23" s="53"/>
    </row>
    <row r="24" spans="1:26" ht="15.6" x14ac:dyDescent="0.3">
      <c r="A24" s="73" t="s">
        <v>4</v>
      </c>
      <c r="B24" s="74"/>
      <c r="C24" s="75">
        <f>SUM(C3:C23)</f>
        <v>2778.75</v>
      </c>
      <c r="D24" s="101">
        <f>SUM(E24:Q24)</f>
        <v>2778.75</v>
      </c>
      <c r="E24" s="76">
        <f t="shared" ref="E24:Q24" si="0">SUM(E3:E23)</f>
        <v>0</v>
      </c>
      <c r="F24" s="76">
        <f t="shared" si="0"/>
        <v>0</v>
      </c>
      <c r="G24" s="76">
        <f t="shared" si="0"/>
        <v>0</v>
      </c>
      <c r="H24" s="76">
        <f t="shared" si="0"/>
        <v>0</v>
      </c>
      <c r="I24" s="76">
        <f t="shared" si="0"/>
        <v>0</v>
      </c>
      <c r="J24" s="76">
        <f t="shared" si="0"/>
        <v>2548.75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45662</v>
      </c>
      <c r="B28" s="58" t="s">
        <v>461</v>
      </c>
      <c r="C28" s="153">
        <v>352.62</v>
      </c>
      <c r="D28" s="111"/>
      <c r="E28" s="112"/>
      <c r="F28" s="113"/>
      <c r="G28" s="114"/>
      <c r="H28" s="114"/>
      <c r="I28" s="114"/>
      <c r="J28" s="114"/>
      <c r="K28" s="114"/>
      <c r="L28" s="114"/>
      <c r="M28" s="114"/>
      <c r="N28" s="153">
        <v>352.62</v>
      </c>
      <c r="O28" s="114"/>
      <c r="P28" s="114"/>
      <c r="Q28" s="114"/>
      <c r="R28" s="114"/>
      <c r="S28" s="114"/>
      <c r="T28" s="114"/>
      <c r="U28" s="114"/>
      <c r="V28" s="114"/>
      <c r="W28" s="114"/>
      <c r="X28" s="59"/>
      <c r="Y28" s="78"/>
    </row>
    <row r="29" spans="1:26" ht="15.6" x14ac:dyDescent="0.3">
      <c r="A29" s="108" t="s">
        <v>470</v>
      </c>
      <c r="B29" s="63" t="s">
        <v>463</v>
      </c>
      <c r="C29" s="153">
        <v>909.94</v>
      </c>
      <c r="D29" s="115"/>
      <c r="E29" s="116"/>
      <c r="F29" s="113"/>
      <c r="G29" s="67"/>
      <c r="H29" s="114"/>
      <c r="I29" s="114"/>
      <c r="J29" s="114"/>
      <c r="K29" s="114"/>
      <c r="L29" s="98"/>
      <c r="M29" s="67"/>
      <c r="N29" s="114"/>
      <c r="O29" s="153">
        <v>909.94</v>
      </c>
      <c r="P29" s="114"/>
      <c r="Q29" s="114"/>
      <c r="R29" s="114"/>
      <c r="S29" s="67"/>
      <c r="T29" s="114"/>
      <c r="U29" s="114"/>
      <c r="V29" s="114"/>
      <c r="W29" s="114"/>
      <c r="X29" s="59"/>
      <c r="Y29" s="78"/>
    </row>
    <row r="30" spans="1:26" ht="15.6" x14ac:dyDescent="0.3">
      <c r="A30" s="248" t="s">
        <v>87</v>
      </c>
      <c r="B30" s="64" t="s">
        <v>462</v>
      </c>
      <c r="C30" s="197">
        <v>48.62</v>
      </c>
      <c r="D30" s="131"/>
      <c r="E30" s="141"/>
      <c r="F30" s="132"/>
      <c r="G30" s="117"/>
      <c r="H30" s="117"/>
      <c r="I30" s="117"/>
      <c r="J30" s="117"/>
      <c r="K30" s="117"/>
      <c r="L30" s="103"/>
      <c r="M30" s="197">
        <v>48.62</v>
      </c>
      <c r="N30" s="117"/>
      <c r="O30" s="103"/>
      <c r="P30" s="117"/>
      <c r="Q30" s="117"/>
      <c r="R30" s="117"/>
      <c r="S30" s="117"/>
      <c r="T30" s="117"/>
      <c r="U30" s="117"/>
      <c r="V30" s="117"/>
      <c r="W30" s="117"/>
      <c r="X30" s="72"/>
      <c r="Y30" s="78"/>
    </row>
    <row r="31" spans="1:26" ht="15.6" x14ac:dyDescent="0.3">
      <c r="A31" s="106" t="s">
        <v>88</v>
      </c>
      <c r="B31" s="63" t="s">
        <v>464</v>
      </c>
      <c r="C31" s="110">
        <v>100</v>
      </c>
      <c r="D31" s="115"/>
      <c r="E31" s="116"/>
      <c r="F31" s="129"/>
      <c r="G31" s="129"/>
      <c r="H31" s="129"/>
      <c r="I31" s="129"/>
      <c r="J31" s="129"/>
      <c r="K31" s="129"/>
      <c r="L31" s="67">
        <v>100</v>
      </c>
      <c r="M31" s="110"/>
      <c r="N31" s="129"/>
      <c r="O31" s="67"/>
      <c r="P31" s="129"/>
      <c r="Q31" s="129"/>
      <c r="R31" s="129"/>
      <c r="S31" s="129"/>
      <c r="T31" s="129"/>
      <c r="U31" s="129"/>
      <c r="V31" s="129"/>
      <c r="W31" s="129"/>
      <c r="X31" s="61"/>
      <c r="Y31" s="78"/>
    </row>
    <row r="32" spans="1:26" ht="15.6" x14ac:dyDescent="0.3">
      <c r="A32" s="106" t="s">
        <v>471</v>
      </c>
      <c r="B32" s="247" t="s">
        <v>472</v>
      </c>
      <c r="C32" s="110">
        <v>10.8</v>
      </c>
      <c r="D32" s="247"/>
      <c r="E32" s="247"/>
      <c r="F32" s="247"/>
      <c r="G32" s="247"/>
      <c r="H32" s="247"/>
      <c r="I32" s="247"/>
      <c r="J32" s="247"/>
      <c r="K32" s="247"/>
      <c r="L32" s="247"/>
      <c r="M32" s="110">
        <v>10.8</v>
      </c>
      <c r="N32" s="247"/>
      <c r="O32" s="247"/>
      <c r="P32" s="247"/>
      <c r="Q32" s="247"/>
      <c r="R32" s="247"/>
      <c r="S32" s="247"/>
      <c r="T32" s="247"/>
      <c r="U32" s="247"/>
      <c r="V32" s="247"/>
      <c r="W32" s="247"/>
      <c r="X32" s="247"/>
    </row>
    <row r="33" spans="1:25" ht="15.6" x14ac:dyDescent="0.3">
      <c r="A33" s="106" t="s">
        <v>473</v>
      </c>
      <c r="B33" s="63" t="s">
        <v>474</v>
      </c>
      <c r="C33" s="110">
        <v>10.54</v>
      </c>
      <c r="D33" s="115"/>
      <c r="E33" s="116"/>
      <c r="F33" s="129"/>
      <c r="G33" s="129"/>
      <c r="H33" s="129"/>
      <c r="I33" s="129"/>
      <c r="J33" s="129"/>
      <c r="K33" s="129"/>
      <c r="L33" s="67">
        <v>10.54</v>
      </c>
      <c r="M33" s="110"/>
      <c r="N33" s="129"/>
      <c r="O33" s="67"/>
      <c r="P33" s="129"/>
      <c r="Q33" s="129"/>
      <c r="R33" s="129"/>
      <c r="S33" s="129"/>
      <c r="T33" s="129"/>
      <c r="U33" s="129"/>
      <c r="V33" s="129"/>
      <c r="W33" s="129"/>
      <c r="X33" s="61" t="s">
        <v>475</v>
      </c>
    </row>
    <row r="34" spans="1:25" ht="15.6" x14ac:dyDescent="0.3">
      <c r="A34" s="161" t="s">
        <v>473</v>
      </c>
      <c r="B34" s="104" t="s">
        <v>476</v>
      </c>
      <c r="C34" s="197">
        <v>8.89</v>
      </c>
      <c r="D34" s="111"/>
      <c r="E34" s="112"/>
      <c r="F34" s="113"/>
      <c r="G34" s="114"/>
      <c r="H34" s="114"/>
      <c r="I34" s="114"/>
      <c r="J34" s="114"/>
      <c r="K34" s="117"/>
      <c r="L34" s="245">
        <v>8.89</v>
      </c>
      <c r="M34" s="153"/>
      <c r="N34" s="113"/>
      <c r="O34" s="98"/>
      <c r="P34" s="114"/>
      <c r="Q34" s="114"/>
      <c r="R34" s="114"/>
      <c r="S34" s="114"/>
      <c r="T34" s="114"/>
      <c r="U34" s="114"/>
      <c r="V34" s="114"/>
      <c r="W34" s="114"/>
      <c r="X34" s="59" t="s">
        <v>477</v>
      </c>
    </row>
    <row r="35" spans="1:25" ht="15.6" x14ac:dyDescent="0.3">
      <c r="A35" s="249" t="s">
        <v>473</v>
      </c>
      <c r="B35" s="252" t="s">
        <v>478</v>
      </c>
      <c r="C35" s="110">
        <v>232.16</v>
      </c>
      <c r="D35" s="253"/>
      <c r="E35" s="141"/>
      <c r="F35" s="132"/>
      <c r="G35" s="117"/>
      <c r="H35" s="117"/>
      <c r="I35" s="250">
        <v>232.16</v>
      </c>
      <c r="J35" s="234"/>
      <c r="K35" s="129"/>
      <c r="L35" s="254"/>
      <c r="M35" s="197"/>
      <c r="N35" s="132"/>
      <c r="O35" s="103"/>
      <c r="P35" s="117"/>
      <c r="Q35" s="117"/>
      <c r="R35" s="117"/>
      <c r="S35" s="117"/>
      <c r="T35" s="117"/>
      <c r="U35" s="117"/>
      <c r="V35" s="117"/>
      <c r="W35" s="117"/>
      <c r="X35" s="72"/>
      <c r="Y35" s="78"/>
    </row>
    <row r="36" spans="1:25" ht="15.6" x14ac:dyDescent="0.3">
      <c r="A36" s="249" t="s">
        <v>479</v>
      </c>
      <c r="B36" s="251" t="s">
        <v>480</v>
      </c>
      <c r="C36" s="197">
        <v>426.28</v>
      </c>
      <c r="D36" s="247"/>
      <c r="E36" s="247"/>
      <c r="F36" s="247"/>
      <c r="G36" s="247"/>
      <c r="H36" s="247"/>
      <c r="I36" s="247"/>
      <c r="J36" s="247"/>
      <c r="K36" s="250">
        <v>426.28</v>
      </c>
      <c r="L36" s="247"/>
      <c r="M36" s="247"/>
      <c r="N36" s="247"/>
      <c r="O36" s="247"/>
      <c r="P36" s="247"/>
      <c r="Q36" s="247"/>
      <c r="R36" s="247"/>
      <c r="S36" s="247"/>
      <c r="T36" s="247"/>
      <c r="U36" s="247"/>
      <c r="V36" s="247"/>
      <c r="W36" s="247"/>
      <c r="X36" s="247"/>
      <c r="Y36" s="78"/>
    </row>
    <row r="37" spans="1:25" ht="15.6" x14ac:dyDescent="0.3">
      <c r="A37" s="247"/>
      <c r="B37" s="247"/>
      <c r="C37" s="247"/>
      <c r="D37" s="247"/>
      <c r="E37" s="247"/>
      <c r="F37" s="247"/>
      <c r="G37" s="247"/>
      <c r="H37" s="247"/>
      <c r="I37" s="247"/>
      <c r="J37" s="247"/>
      <c r="K37" s="247"/>
      <c r="L37" s="247"/>
      <c r="M37" s="247"/>
      <c r="N37" s="247"/>
      <c r="O37" s="247"/>
      <c r="P37" s="247"/>
      <c r="Q37" s="247"/>
      <c r="R37" s="247"/>
      <c r="S37" s="247"/>
      <c r="T37" s="247"/>
      <c r="U37" s="247"/>
      <c r="V37" s="247"/>
      <c r="W37" s="247"/>
      <c r="X37" s="247"/>
      <c r="Y37" s="78"/>
    </row>
    <row r="38" spans="1:25" ht="15.6" x14ac:dyDescent="0.3">
      <c r="A38" s="106"/>
      <c r="B38" s="63"/>
      <c r="C38" s="110"/>
      <c r="D38" s="115"/>
      <c r="E38" s="116"/>
      <c r="F38" s="129"/>
      <c r="G38" s="129"/>
      <c r="H38" s="129"/>
      <c r="I38" s="129"/>
      <c r="J38" s="129"/>
      <c r="K38" s="129"/>
      <c r="L38" s="67"/>
      <c r="M38" s="110"/>
      <c r="N38" s="129"/>
      <c r="O38" s="67"/>
      <c r="P38" s="129"/>
      <c r="Q38" s="129"/>
      <c r="R38" s="129"/>
      <c r="S38" s="129"/>
      <c r="T38" s="129"/>
      <c r="U38" s="129"/>
      <c r="V38" s="129"/>
      <c r="W38" s="129"/>
      <c r="X38" s="61"/>
      <c r="Y38" s="78"/>
    </row>
    <row r="39" spans="1:25" ht="15.6" x14ac:dyDescent="0.3">
      <c r="A39" s="108"/>
      <c r="B39" s="58"/>
      <c r="C39" s="153"/>
      <c r="D39" s="111"/>
      <c r="E39" s="112"/>
      <c r="F39" s="113"/>
      <c r="G39" s="114"/>
      <c r="H39" s="114"/>
      <c r="I39" s="114"/>
      <c r="J39" s="114"/>
      <c r="K39" s="114"/>
      <c r="L39" s="118"/>
      <c r="M39" s="98"/>
      <c r="N39" s="113"/>
      <c r="O39" s="98"/>
      <c r="P39" s="114"/>
      <c r="Q39" s="114"/>
      <c r="R39" s="114"/>
      <c r="S39" s="114"/>
      <c r="T39" s="114"/>
      <c r="U39" s="114"/>
      <c r="V39" s="114"/>
      <c r="W39" s="114"/>
      <c r="X39" s="59"/>
      <c r="Y39" s="78"/>
    </row>
    <row r="40" spans="1:25" ht="15.6" x14ac:dyDescent="0.3">
      <c r="A40" s="437"/>
      <c r="B40" s="438"/>
      <c r="C40" s="439"/>
      <c r="D40" s="426"/>
      <c r="E40" s="440"/>
      <c r="F40" s="127"/>
      <c r="G40" s="114"/>
      <c r="H40" s="114"/>
      <c r="I40" s="67"/>
      <c r="J40" s="114"/>
      <c r="K40" s="114"/>
      <c r="L40" s="117"/>
      <c r="M40" s="98"/>
      <c r="N40" s="114"/>
      <c r="O40" s="114"/>
      <c r="P40" s="114"/>
      <c r="Q40" s="114"/>
      <c r="R40" s="114"/>
      <c r="S40" s="114"/>
      <c r="T40" s="114"/>
      <c r="U40" s="114"/>
      <c r="V40" s="114"/>
      <c r="W40" s="114"/>
      <c r="X40" s="59"/>
      <c r="Y40" s="78"/>
    </row>
    <row r="41" spans="1:25" ht="15.6" x14ac:dyDescent="0.25">
      <c r="A41" s="133" t="s">
        <v>4</v>
      </c>
      <c r="B41" s="125"/>
      <c r="C41" s="144">
        <f>SUM(C28:C40)</f>
        <v>2099.85</v>
      </c>
      <c r="D41" s="126">
        <f>SUM(E41:W41)</f>
        <v>2099.85</v>
      </c>
      <c r="E41" s="128">
        <f t="shared" ref="E41:W41" si="1">SUM(E28:E40)</f>
        <v>0</v>
      </c>
      <c r="F41" s="128">
        <f t="shared" si="1"/>
        <v>0</v>
      </c>
      <c r="G41" s="76">
        <f t="shared" si="1"/>
        <v>0</v>
      </c>
      <c r="H41" s="76">
        <f t="shared" si="1"/>
        <v>0</v>
      </c>
      <c r="I41" s="76">
        <f t="shared" si="1"/>
        <v>232.16</v>
      </c>
      <c r="J41" s="76">
        <f t="shared" si="1"/>
        <v>0</v>
      </c>
      <c r="K41" s="76">
        <f t="shared" si="1"/>
        <v>426.28</v>
      </c>
      <c r="L41" s="76">
        <f t="shared" si="1"/>
        <v>119.42999999999999</v>
      </c>
      <c r="M41" s="76">
        <f t="shared" si="1"/>
        <v>59.42</v>
      </c>
      <c r="N41" s="76">
        <f t="shared" si="1"/>
        <v>352.62</v>
      </c>
      <c r="O41" s="76">
        <f t="shared" si="1"/>
        <v>909.94</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653</v>
      </c>
      <c r="B44" s="482"/>
      <c r="C44" s="482"/>
      <c r="D44" s="482"/>
      <c r="E44" s="482"/>
      <c r="F44" s="80">
        <v>21368.400000000001</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2778.75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2099.85</v>
      </c>
      <c r="E46" s="69"/>
      <c r="F46" s="84">
        <f>+D45-D46</f>
        <v>678.90000000000009</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22047.300000000003</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22047.300000000003</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22047.300000000003</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22047.300000000003</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655</v>
      </c>
      <c r="B65" s="475"/>
      <c r="C65" s="94"/>
      <c r="D65" s="95"/>
      <c r="E65" s="96" t="s">
        <v>654</v>
      </c>
      <c r="F65" s="97">
        <f>+F60-F62-F64</f>
        <v>22047.300000000003</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7:E47"/>
    <mergeCell ref="A1:R1"/>
    <mergeCell ref="A26:X26"/>
    <mergeCell ref="A43:F43"/>
    <mergeCell ref="A44:E44"/>
    <mergeCell ref="A45:C45"/>
    <mergeCell ref="A49:B49"/>
    <mergeCell ref="A53:B53"/>
    <mergeCell ref="A57:B57"/>
    <mergeCell ref="A61:B61"/>
    <mergeCell ref="A65:B65"/>
  </mergeCells>
  <conditionalFormatting sqref="D24">
    <cfRule type="cellIs" dxfId="65" priority="1" operator="lessThan">
      <formula>$C$24</formula>
    </cfRule>
    <cfRule type="cellIs" dxfId="64" priority="5" operator="equal">
      <formula>$C$24</formula>
    </cfRule>
  </conditionalFormatting>
  <conditionalFormatting sqref="D41">
    <cfRule type="cellIs" dxfId="63" priority="4" operator="lessThan">
      <formula>$C$41</formula>
    </cfRule>
    <cfRule type="cellIs" dxfId="62" priority="6" operator="equal">
      <formula>$C$41</formula>
    </cfRule>
  </conditionalFormatting>
  <conditionalFormatting sqref="F46">
    <cfRule type="cellIs" dxfId="61" priority="2" operator="lessThan">
      <formula>0</formula>
    </cfRule>
    <cfRule type="cellIs" dxfId="60" priority="3" operator="greaterThan">
      <formula>0</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08993-341C-4D6B-89D9-BA1BBE289391}">
  <sheetPr>
    <tabColor rgb="FF92D050"/>
  </sheetPr>
  <dimension ref="A1:Z169"/>
  <sheetViews>
    <sheetView topLeftCell="A61" workbookViewId="0">
      <selection activeCell="C34" sqref="C34"/>
    </sheetView>
  </sheetViews>
  <sheetFormatPr defaultRowHeight="13.2" x14ac:dyDescent="0.25"/>
  <cols>
    <col min="1" max="1" width="14.44140625" customWidth="1"/>
    <col min="2" max="2" width="45.6640625" customWidth="1"/>
    <col min="3" max="3" width="10.4414062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45694</v>
      </c>
      <c r="B3" s="58" t="s">
        <v>93</v>
      </c>
      <c r="C3" s="145">
        <v>7</v>
      </c>
      <c r="D3" s="162" t="s">
        <v>94</v>
      </c>
      <c r="E3" s="147"/>
      <c r="F3" s="146"/>
      <c r="G3" s="146"/>
      <c r="H3" s="146"/>
      <c r="I3" s="59"/>
      <c r="J3" s="145">
        <v>7</v>
      </c>
      <c r="K3" s="265"/>
      <c r="L3" s="265"/>
      <c r="M3" s="266"/>
      <c r="N3" s="265"/>
      <c r="O3" s="266"/>
      <c r="P3" s="265"/>
      <c r="Q3" s="265"/>
      <c r="R3" s="265"/>
      <c r="S3" s="53"/>
      <c r="T3" s="53"/>
      <c r="U3" s="53"/>
      <c r="V3" s="53"/>
      <c r="W3" s="53"/>
      <c r="X3" s="53"/>
      <c r="Y3" s="53"/>
      <c r="Z3" s="53"/>
    </row>
    <row r="4" spans="1:26" ht="15.6" x14ac:dyDescent="0.3">
      <c r="A4" s="161">
        <v>45694</v>
      </c>
      <c r="B4" s="58" t="s">
        <v>95</v>
      </c>
      <c r="C4" s="145">
        <v>221</v>
      </c>
      <c r="D4" s="162" t="s">
        <v>96</v>
      </c>
      <c r="E4" s="147"/>
      <c r="F4" s="146"/>
      <c r="G4" s="146"/>
      <c r="H4" s="146"/>
      <c r="I4" s="59"/>
      <c r="J4" s="267">
        <v>221</v>
      </c>
      <c r="K4" s="119"/>
      <c r="L4" s="61"/>
      <c r="M4" s="61"/>
      <c r="N4" s="61"/>
      <c r="O4" s="62"/>
      <c r="P4" s="62"/>
      <c r="Q4" s="62"/>
      <c r="R4" s="62"/>
      <c r="S4" s="53"/>
      <c r="T4" s="53"/>
      <c r="U4" s="53"/>
      <c r="V4" s="53"/>
      <c r="W4" s="53"/>
      <c r="X4" s="53"/>
      <c r="Y4" s="53"/>
      <c r="Z4" s="53"/>
    </row>
    <row r="5" spans="1:26" ht="15.6" x14ac:dyDescent="0.3">
      <c r="A5" s="159">
        <v>45694</v>
      </c>
      <c r="B5" s="63" t="s">
        <v>97</v>
      </c>
      <c r="C5" s="119">
        <v>82.5</v>
      </c>
      <c r="D5" s="162" t="s">
        <v>98</v>
      </c>
      <c r="E5" s="147"/>
      <c r="F5" s="146"/>
      <c r="G5" s="146"/>
      <c r="H5" s="146"/>
      <c r="I5" s="61"/>
      <c r="J5" s="268">
        <v>82.5</v>
      </c>
      <c r="K5" s="119"/>
      <c r="L5" s="61"/>
      <c r="M5" s="61"/>
      <c r="N5" s="61"/>
      <c r="O5" s="62"/>
      <c r="P5" s="62"/>
      <c r="Q5" s="62"/>
      <c r="R5" s="62"/>
      <c r="S5" s="53"/>
      <c r="T5" s="53"/>
      <c r="U5" s="53"/>
      <c r="V5" s="53"/>
      <c r="W5" s="53"/>
      <c r="X5" s="53"/>
      <c r="Y5" s="53"/>
      <c r="Z5" s="53"/>
    </row>
    <row r="6" spans="1:26" ht="15.6" x14ac:dyDescent="0.3">
      <c r="A6" s="159">
        <v>45722</v>
      </c>
      <c r="B6" s="63" t="s">
        <v>99</v>
      </c>
      <c r="C6" s="119">
        <v>52</v>
      </c>
      <c r="D6" s="204" t="s">
        <v>100</v>
      </c>
      <c r="E6" s="147"/>
      <c r="F6" s="146"/>
      <c r="G6" s="146"/>
      <c r="H6" s="146"/>
      <c r="I6" s="61"/>
      <c r="J6" s="119">
        <v>52</v>
      </c>
      <c r="K6" s="145"/>
      <c r="L6" s="59"/>
      <c r="M6" s="59"/>
      <c r="N6" s="59"/>
      <c r="O6" s="60"/>
      <c r="P6" s="60"/>
      <c r="Q6" s="60"/>
      <c r="R6" s="60"/>
      <c r="S6" s="53"/>
      <c r="T6" s="53"/>
      <c r="U6" s="53"/>
      <c r="V6" s="53"/>
      <c r="W6" s="53"/>
      <c r="X6" s="53"/>
      <c r="Y6" s="53"/>
      <c r="Z6" s="53"/>
    </row>
    <row r="7" spans="1:26" ht="15.6" x14ac:dyDescent="0.3">
      <c r="A7" s="159">
        <v>45722</v>
      </c>
      <c r="B7" s="63" t="s">
        <v>101</v>
      </c>
      <c r="C7" s="119">
        <v>244</v>
      </c>
      <c r="D7" s="163" t="s">
        <v>102</v>
      </c>
      <c r="E7" s="150"/>
      <c r="F7" s="146"/>
      <c r="G7" s="146"/>
      <c r="H7" s="146"/>
      <c r="I7" s="61"/>
      <c r="J7" s="119">
        <v>244</v>
      </c>
      <c r="K7" s="119"/>
      <c r="L7" s="61"/>
      <c r="M7" s="61"/>
      <c r="N7" s="61"/>
      <c r="O7" s="62"/>
      <c r="P7" s="62"/>
      <c r="Q7" s="62"/>
      <c r="R7" s="62"/>
      <c r="S7" s="53"/>
      <c r="T7" s="53"/>
      <c r="U7" s="53"/>
      <c r="V7" s="53"/>
      <c r="W7" s="53"/>
      <c r="X7" s="53"/>
      <c r="Y7" s="53"/>
      <c r="Z7" s="53"/>
    </row>
    <row r="8" spans="1:26" ht="15.6" x14ac:dyDescent="0.3">
      <c r="A8" s="159">
        <v>45722</v>
      </c>
      <c r="B8" s="63" t="s">
        <v>103</v>
      </c>
      <c r="C8" s="119">
        <v>313.5</v>
      </c>
      <c r="D8" s="163" t="s">
        <v>104</v>
      </c>
      <c r="E8" s="150"/>
      <c r="F8" s="148"/>
      <c r="G8" s="146"/>
      <c r="H8" s="146"/>
      <c r="I8" s="61"/>
      <c r="J8" s="119">
        <v>313.5</v>
      </c>
      <c r="K8" s="119"/>
      <c r="L8" s="61"/>
      <c r="M8" s="61"/>
      <c r="N8" s="61"/>
      <c r="O8" s="62"/>
      <c r="P8" s="62"/>
      <c r="Q8" s="62"/>
      <c r="R8" s="62"/>
      <c r="S8" s="53"/>
      <c r="T8" s="53"/>
      <c r="U8" s="53"/>
      <c r="V8" s="53"/>
      <c r="W8" s="53"/>
      <c r="X8" s="53"/>
      <c r="Y8" s="53"/>
      <c r="Z8" s="53"/>
    </row>
    <row r="9" spans="1:26" ht="15.6" x14ac:dyDescent="0.3">
      <c r="A9" s="159">
        <v>45753</v>
      </c>
      <c r="B9" s="63" t="s">
        <v>49</v>
      </c>
      <c r="C9" s="119">
        <v>64</v>
      </c>
      <c r="D9" s="163" t="s">
        <v>105</v>
      </c>
      <c r="E9" s="149"/>
      <c r="F9" s="148"/>
      <c r="G9" s="146"/>
      <c r="H9" s="146"/>
      <c r="I9" s="61"/>
      <c r="J9" s="119">
        <v>64</v>
      </c>
      <c r="K9" s="119"/>
      <c r="L9" s="61"/>
      <c r="M9" s="61"/>
      <c r="N9" s="61"/>
      <c r="O9" s="62"/>
      <c r="P9" s="62"/>
      <c r="Q9" s="62"/>
      <c r="R9" s="62"/>
      <c r="S9" s="53"/>
      <c r="T9" s="53"/>
      <c r="U9" s="53"/>
      <c r="V9" s="53"/>
      <c r="W9" s="53"/>
      <c r="X9" s="53"/>
      <c r="Y9" s="53"/>
      <c r="Z9" s="53"/>
    </row>
    <row r="10" spans="1:26" ht="15.6" x14ac:dyDescent="0.3">
      <c r="A10" s="159">
        <v>45753</v>
      </c>
      <c r="B10" s="63" t="s">
        <v>41</v>
      </c>
      <c r="C10" s="119">
        <v>138</v>
      </c>
      <c r="D10" s="205" t="s">
        <v>42</v>
      </c>
      <c r="E10" s="149"/>
      <c r="F10" s="148"/>
      <c r="G10" s="146"/>
      <c r="H10" s="146"/>
      <c r="I10" s="61"/>
      <c r="J10" s="119"/>
      <c r="K10" s="119">
        <v>138</v>
      </c>
      <c r="L10" s="61"/>
      <c r="M10" s="61"/>
      <c r="N10" s="61"/>
      <c r="O10" s="62"/>
      <c r="P10" s="62"/>
      <c r="Q10" s="62"/>
      <c r="R10" s="62"/>
      <c r="S10" s="53"/>
      <c r="T10" s="53"/>
      <c r="U10" s="53"/>
      <c r="V10" s="53"/>
      <c r="W10" s="53"/>
      <c r="X10" s="53"/>
      <c r="Y10" s="53"/>
      <c r="Z10" s="53"/>
    </row>
    <row r="11" spans="1:26" ht="15.6" x14ac:dyDescent="0.3">
      <c r="A11" s="159">
        <v>45783</v>
      </c>
      <c r="B11" s="63" t="s">
        <v>106</v>
      </c>
      <c r="C11" s="119">
        <v>44</v>
      </c>
      <c r="D11" s="163" t="s">
        <v>107</v>
      </c>
      <c r="E11" s="149"/>
      <c r="F11" s="148"/>
      <c r="G11" s="146"/>
      <c r="H11" s="146"/>
      <c r="I11" s="61"/>
      <c r="J11" s="119">
        <v>44</v>
      </c>
      <c r="K11" s="119"/>
      <c r="L11" s="61"/>
      <c r="M11" s="61"/>
      <c r="N11" s="61"/>
      <c r="O11" s="62"/>
      <c r="P11" s="62"/>
      <c r="Q11" s="62"/>
      <c r="R11" s="62"/>
      <c r="S11" s="53"/>
      <c r="T11" s="53"/>
      <c r="U11" s="53"/>
      <c r="V11" s="53"/>
      <c r="W11" s="53"/>
      <c r="X11" s="53"/>
      <c r="Y11" s="53"/>
      <c r="Z11" s="53"/>
    </row>
    <row r="12" spans="1:26" ht="15.6" x14ac:dyDescent="0.3">
      <c r="A12" s="159">
        <v>45814</v>
      </c>
      <c r="B12" s="63" t="s">
        <v>108</v>
      </c>
      <c r="C12" s="119">
        <v>204</v>
      </c>
      <c r="D12" s="163" t="s">
        <v>109</v>
      </c>
      <c r="E12" s="149"/>
      <c r="F12" s="148"/>
      <c r="G12" s="146"/>
      <c r="H12" s="146"/>
      <c r="I12" s="61"/>
      <c r="J12" s="119">
        <v>204</v>
      </c>
      <c r="K12" s="119"/>
      <c r="L12" s="61"/>
      <c r="M12" s="61"/>
      <c r="N12" s="61"/>
      <c r="O12" s="62"/>
      <c r="P12" s="62"/>
      <c r="Q12" s="62"/>
      <c r="R12" s="62"/>
      <c r="S12" s="53"/>
      <c r="T12" s="53"/>
      <c r="U12" s="53"/>
      <c r="V12" s="53"/>
      <c r="W12" s="53"/>
      <c r="X12" s="53"/>
      <c r="Y12" s="53"/>
      <c r="Z12" s="53"/>
    </row>
    <row r="13" spans="1:26" s="17" customFormat="1" ht="15.6" x14ac:dyDescent="0.3">
      <c r="A13" s="159">
        <v>45906</v>
      </c>
      <c r="B13" s="246" t="s">
        <v>110</v>
      </c>
      <c r="C13" s="119">
        <v>240</v>
      </c>
      <c r="D13" s="163" t="s">
        <v>111</v>
      </c>
      <c r="E13" s="149"/>
      <c r="F13" s="148"/>
      <c r="G13" s="146"/>
      <c r="H13" s="146"/>
      <c r="I13" s="139"/>
      <c r="J13" s="119">
        <v>240</v>
      </c>
      <c r="K13" s="119"/>
      <c r="L13" s="139"/>
      <c r="M13" s="139"/>
      <c r="N13" s="139"/>
      <c r="O13" s="138"/>
      <c r="P13" s="138"/>
      <c r="Q13" s="138"/>
      <c r="R13" s="138"/>
      <c r="S13" s="140"/>
      <c r="T13" s="140"/>
      <c r="U13" s="140"/>
      <c r="V13" s="140"/>
      <c r="W13" s="140"/>
      <c r="X13" s="140"/>
      <c r="Y13" s="140"/>
      <c r="Z13" s="140"/>
    </row>
    <row r="14" spans="1:26" ht="15.6" x14ac:dyDescent="0.3">
      <c r="A14" s="159">
        <v>45997</v>
      </c>
      <c r="B14" s="63" t="s">
        <v>112</v>
      </c>
      <c r="C14" s="119">
        <v>21</v>
      </c>
      <c r="D14" s="163" t="s">
        <v>113</v>
      </c>
      <c r="E14" s="149"/>
      <c r="F14" s="148"/>
      <c r="G14" s="119"/>
      <c r="H14" s="146"/>
      <c r="I14" s="61"/>
      <c r="J14" s="119">
        <v>21</v>
      </c>
      <c r="K14" s="119"/>
      <c r="L14" s="61"/>
      <c r="M14" s="61"/>
      <c r="N14" s="61"/>
      <c r="O14" s="62"/>
      <c r="P14" s="62"/>
      <c r="Q14" s="62"/>
      <c r="R14" s="62"/>
      <c r="S14" s="53"/>
      <c r="T14" s="53"/>
      <c r="U14" s="53"/>
      <c r="V14" s="53"/>
      <c r="W14" s="53"/>
      <c r="X14" s="53"/>
      <c r="Y14" s="53"/>
      <c r="Z14" s="53"/>
    </row>
    <row r="15" spans="1:26" ht="15.6" x14ac:dyDescent="0.3">
      <c r="A15" s="159">
        <v>45997</v>
      </c>
      <c r="B15" s="63" t="s">
        <v>114</v>
      </c>
      <c r="C15" s="119">
        <v>77</v>
      </c>
      <c r="D15" s="205" t="s">
        <v>115</v>
      </c>
      <c r="E15" s="149"/>
      <c r="F15" s="148"/>
      <c r="G15" s="146"/>
      <c r="H15" s="146"/>
      <c r="I15" s="61"/>
      <c r="J15" s="119">
        <v>77</v>
      </c>
      <c r="K15" s="119"/>
      <c r="L15" s="61"/>
      <c r="M15" s="61"/>
      <c r="N15" s="61"/>
      <c r="O15" s="62"/>
      <c r="P15" s="62"/>
      <c r="Q15" s="62"/>
      <c r="R15" s="62"/>
      <c r="S15" s="53"/>
      <c r="T15" s="53"/>
      <c r="U15" s="53"/>
      <c r="V15" s="53"/>
      <c r="W15" s="53"/>
      <c r="X15" s="53"/>
      <c r="Y15" s="53"/>
      <c r="Z15" s="53"/>
    </row>
    <row r="16" spans="1:26" s="30" customFormat="1" ht="62.4" x14ac:dyDescent="0.25">
      <c r="A16" s="264" t="s">
        <v>116</v>
      </c>
      <c r="B16" s="124" t="s">
        <v>117</v>
      </c>
      <c r="C16" s="151">
        <v>432</v>
      </c>
      <c r="D16" s="258" t="s">
        <v>118</v>
      </c>
      <c r="E16" s="259"/>
      <c r="F16" s="260"/>
      <c r="G16" s="261"/>
      <c r="H16" s="261"/>
      <c r="I16" s="262"/>
      <c r="J16" s="151">
        <v>432</v>
      </c>
      <c r="K16" s="151"/>
      <c r="L16" s="262"/>
      <c r="M16" s="262"/>
      <c r="N16" s="262"/>
      <c r="O16" s="230"/>
      <c r="P16" s="230"/>
      <c r="Q16" s="230"/>
      <c r="R16" s="230" t="s">
        <v>119</v>
      </c>
      <c r="S16" s="263"/>
      <c r="T16" s="263"/>
      <c r="U16" s="263"/>
      <c r="V16" s="263"/>
      <c r="W16" s="263"/>
      <c r="X16" s="263"/>
      <c r="Y16" s="263"/>
      <c r="Z16" s="263"/>
    </row>
    <row r="17" spans="1:26" ht="15.6" x14ac:dyDescent="0.3">
      <c r="A17" s="159" t="s">
        <v>116</v>
      </c>
      <c r="B17" s="63" t="s">
        <v>120</v>
      </c>
      <c r="C17" s="119">
        <v>206.25</v>
      </c>
      <c r="D17" s="205" t="s">
        <v>121</v>
      </c>
      <c r="E17" s="149"/>
      <c r="F17" s="148"/>
      <c r="G17" s="146"/>
      <c r="H17" s="146"/>
      <c r="I17" s="65"/>
      <c r="J17" s="119">
        <v>206.25</v>
      </c>
      <c r="K17" s="119"/>
      <c r="L17" s="65"/>
      <c r="M17" s="65"/>
      <c r="N17" s="65"/>
      <c r="O17" s="69"/>
      <c r="P17" s="69"/>
      <c r="Q17" s="69"/>
      <c r="R17" s="69"/>
      <c r="S17" s="53"/>
      <c r="T17" s="53"/>
      <c r="U17" s="53"/>
      <c r="V17" s="53"/>
      <c r="W17" s="53"/>
      <c r="X17" s="53"/>
      <c r="Y17" s="53"/>
      <c r="Z17" s="53"/>
    </row>
    <row r="18" spans="1:26" ht="15.6" x14ac:dyDescent="0.3">
      <c r="A18" s="159" t="s">
        <v>122</v>
      </c>
      <c r="B18" s="63" t="s">
        <v>58</v>
      </c>
      <c r="C18" s="119">
        <v>92</v>
      </c>
      <c r="D18" s="205" t="s">
        <v>42</v>
      </c>
      <c r="E18" s="149"/>
      <c r="F18" s="148"/>
      <c r="G18" s="146"/>
      <c r="H18" s="146"/>
      <c r="I18" s="65"/>
      <c r="J18" s="119"/>
      <c r="K18" s="203">
        <v>92</v>
      </c>
      <c r="L18" s="65"/>
      <c r="M18" s="65"/>
      <c r="N18" s="65"/>
      <c r="O18" s="69"/>
      <c r="P18" s="69"/>
      <c r="Q18" s="69"/>
      <c r="R18" s="69"/>
      <c r="S18" s="53"/>
      <c r="T18" s="53"/>
      <c r="U18" s="53"/>
      <c r="V18" s="53"/>
      <c r="W18" s="53"/>
      <c r="X18" s="53"/>
      <c r="Y18" s="53"/>
      <c r="Z18" s="53"/>
    </row>
    <row r="19" spans="1:26" ht="15.6" x14ac:dyDescent="0.3">
      <c r="A19" s="159" t="s">
        <v>122</v>
      </c>
      <c r="B19" s="63" t="s">
        <v>60</v>
      </c>
      <c r="C19" s="119">
        <v>450</v>
      </c>
      <c r="D19" s="205" t="s">
        <v>42</v>
      </c>
      <c r="E19" s="149"/>
      <c r="F19" s="148"/>
      <c r="G19" s="146"/>
      <c r="H19" s="146"/>
      <c r="I19" s="65"/>
      <c r="J19" s="119">
        <v>450</v>
      </c>
      <c r="K19" s="203"/>
      <c r="L19" s="65"/>
      <c r="M19" s="65"/>
      <c r="N19" s="65"/>
      <c r="O19" s="69"/>
      <c r="P19" s="69"/>
      <c r="Q19" s="69"/>
      <c r="R19" s="69"/>
      <c r="S19" s="53"/>
      <c r="T19" s="53"/>
      <c r="U19" s="53"/>
      <c r="V19" s="53"/>
      <c r="W19" s="53"/>
      <c r="X19" s="53"/>
      <c r="Y19" s="53"/>
      <c r="Z19" s="53"/>
    </row>
    <row r="20" spans="1:26" ht="15.6" x14ac:dyDescent="0.3">
      <c r="A20" s="160" t="s">
        <v>123</v>
      </c>
      <c r="B20" s="63" t="s">
        <v>124</v>
      </c>
      <c r="C20" s="119">
        <v>500</v>
      </c>
      <c r="D20" s="205" t="s">
        <v>42</v>
      </c>
      <c r="E20" s="150"/>
      <c r="F20" s="271"/>
      <c r="G20" s="203">
        <v>500</v>
      </c>
      <c r="H20" s="272"/>
      <c r="I20" s="65"/>
      <c r="J20" s="203"/>
      <c r="K20" s="203"/>
      <c r="L20" s="65"/>
      <c r="M20" s="65"/>
      <c r="N20" s="65"/>
      <c r="O20" s="69"/>
      <c r="P20" s="69"/>
      <c r="Q20" s="69"/>
      <c r="R20" s="152"/>
      <c r="S20" s="53"/>
      <c r="T20" s="53"/>
      <c r="U20" s="53"/>
      <c r="V20" s="53"/>
      <c r="W20" s="53"/>
      <c r="X20" s="53"/>
      <c r="Y20" s="53"/>
      <c r="Z20" s="53"/>
    </row>
    <row r="21" spans="1:26" ht="15.75" customHeight="1" x14ac:dyDescent="0.3">
      <c r="A21" s="156" t="s">
        <v>125</v>
      </c>
      <c r="B21" s="157" t="s">
        <v>62</v>
      </c>
      <c r="C21" s="119">
        <v>30</v>
      </c>
      <c r="D21" s="270" t="s">
        <v>42</v>
      </c>
      <c r="E21" s="61"/>
      <c r="F21" s="61"/>
      <c r="G21" s="61"/>
      <c r="H21" s="61"/>
      <c r="I21" s="61"/>
      <c r="J21" s="119">
        <v>30</v>
      </c>
      <c r="K21" s="119"/>
      <c r="L21" s="61"/>
      <c r="M21" s="61"/>
      <c r="N21" s="61"/>
      <c r="O21" s="62"/>
      <c r="P21" s="62"/>
      <c r="Q21" s="62"/>
      <c r="R21" s="62"/>
      <c r="S21" s="53"/>
      <c r="T21" s="53"/>
      <c r="U21" s="53"/>
      <c r="V21" s="53"/>
      <c r="W21" s="53"/>
      <c r="X21" s="53"/>
      <c r="Y21" s="53"/>
      <c r="Z21" s="53"/>
    </row>
    <row r="22" spans="1:26" ht="15.75" customHeight="1" x14ac:dyDescent="0.3">
      <c r="A22" s="156" t="s">
        <v>126</v>
      </c>
      <c r="B22" s="157" t="s">
        <v>127</v>
      </c>
      <c r="C22" s="145">
        <v>93.5</v>
      </c>
      <c r="D22" s="269" t="s">
        <v>128</v>
      </c>
      <c r="E22" s="102"/>
      <c r="F22" s="195"/>
      <c r="G22" s="72"/>
      <c r="H22" s="72"/>
      <c r="I22" s="72"/>
      <c r="J22" s="145">
        <v>93.5</v>
      </c>
      <c r="K22" s="257"/>
      <c r="L22" s="72"/>
      <c r="M22" s="72"/>
      <c r="N22" s="72"/>
      <c r="O22" s="71"/>
      <c r="P22" s="71"/>
      <c r="Q22" s="71"/>
      <c r="R22" s="71"/>
      <c r="S22" s="53"/>
      <c r="T22" s="53"/>
      <c r="U22" s="53"/>
      <c r="V22" s="53"/>
      <c r="W22" s="53"/>
      <c r="X22" s="53"/>
      <c r="Y22" s="53"/>
      <c r="Z22" s="53"/>
    </row>
    <row r="23" spans="1:26" ht="15.75" customHeight="1" x14ac:dyDescent="0.3">
      <c r="A23" s="156"/>
      <c r="B23" s="157"/>
      <c r="C23" s="145"/>
      <c r="D23" s="269"/>
      <c r="E23" s="102"/>
      <c r="F23" s="195"/>
      <c r="G23" s="72"/>
      <c r="H23" s="72"/>
      <c r="I23" s="72"/>
      <c r="J23" s="145"/>
      <c r="K23" s="257"/>
      <c r="L23" s="72"/>
      <c r="M23" s="72"/>
      <c r="N23" s="72"/>
      <c r="O23" s="71"/>
      <c r="P23" s="71"/>
      <c r="Q23" s="71"/>
      <c r="R23" s="71"/>
      <c r="S23" s="53"/>
      <c r="T23" s="53"/>
      <c r="U23" s="53"/>
      <c r="V23" s="53"/>
      <c r="W23" s="53"/>
      <c r="X23" s="53"/>
      <c r="Y23" s="53"/>
      <c r="Z23" s="53"/>
    </row>
    <row r="24" spans="1:26" ht="15.6" x14ac:dyDescent="0.3">
      <c r="A24" s="73" t="s">
        <v>4</v>
      </c>
      <c r="B24" s="74"/>
      <c r="C24" s="75">
        <f>SUM(C3:C22)</f>
        <v>3511.75</v>
      </c>
      <c r="D24" s="101">
        <f>SUM(E24:Q24)</f>
        <v>3511.75</v>
      </c>
      <c r="E24" s="76">
        <f>SUM(E3:E22)</f>
        <v>0</v>
      </c>
      <c r="F24" s="76">
        <f t="shared" ref="F24:Q24" si="0">SUM(F3:F22)</f>
        <v>0</v>
      </c>
      <c r="G24" s="76">
        <f t="shared" si="0"/>
        <v>500</v>
      </c>
      <c r="H24" s="76">
        <f t="shared" si="0"/>
        <v>0</v>
      </c>
      <c r="I24" s="76">
        <f t="shared" si="0"/>
        <v>0</v>
      </c>
      <c r="J24" s="76">
        <f t="shared" si="0"/>
        <v>2781.75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45694</v>
      </c>
      <c r="B28" s="58" t="s">
        <v>461</v>
      </c>
      <c r="C28" s="153">
        <v>352.62</v>
      </c>
      <c r="D28" s="111"/>
      <c r="E28" s="112"/>
      <c r="F28" s="113"/>
      <c r="G28" s="114"/>
      <c r="H28" s="114"/>
      <c r="I28" s="114"/>
      <c r="J28" s="114"/>
      <c r="K28" s="114"/>
      <c r="L28" s="114"/>
      <c r="M28" s="114"/>
      <c r="N28" s="153">
        <v>352.62</v>
      </c>
      <c r="O28" s="114"/>
      <c r="P28" s="114"/>
      <c r="Q28" s="114"/>
      <c r="R28" s="114"/>
      <c r="S28" s="114"/>
      <c r="T28" s="114"/>
      <c r="U28" s="114"/>
      <c r="V28" s="114"/>
      <c r="W28" s="114"/>
      <c r="X28" s="59"/>
      <c r="Y28" s="78"/>
    </row>
    <row r="29" spans="1:26" ht="15.6" x14ac:dyDescent="0.3">
      <c r="A29" s="248">
        <v>45997</v>
      </c>
      <c r="B29" s="63" t="s">
        <v>463</v>
      </c>
      <c r="C29" s="153">
        <v>591.48</v>
      </c>
      <c r="D29" s="115"/>
      <c r="E29" s="116"/>
      <c r="F29" s="113"/>
      <c r="G29" s="67"/>
      <c r="H29" s="114"/>
      <c r="I29" s="114"/>
      <c r="J29" s="114"/>
      <c r="K29" s="114"/>
      <c r="L29" s="98"/>
      <c r="M29" s="67"/>
      <c r="N29" s="114"/>
      <c r="O29" s="153">
        <v>591.48</v>
      </c>
      <c r="P29" s="114"/>
      <c r="Q29" s="114"/>
      <c r="R29" s="114"/>
      <c r="S29" s="67"/>
      <c r="T29" s="114"/>
      <c r="U29" s="114"/>
      <c r="V29" s="114"/>
      <c r="W29" s="114"/>
      <c r="X29" s="59"/>
      <c r="Y29" s="78"/>
    </row>
    <row r="30" spans="1:26" ht="15.6" x14ac:dyDescent="0.3">
      <c r="A30" s="273" t="s">
        <v>122</v>
      </c>
      <c r="B30" s="274" t="s">
        <v>462</v>
      </c>
      <c r="C30" s="257">
        <v>48.37</v>
      </c>
      <c r="D30" s="131"/>
      <c r="E30" s="141"/>
      <c r="F30" s="132"/>
      <c r="G30" s="117"/>
      <c r="H30" s="117"/>
      <c r="I30" s="117"/>
      <c r="J30" s="117"/>
      <c r="K30" s="117"/>
      <c r="L30" s="103"/>
      <c r="M30" s="197">
        <v>48.37</v>
      </c>
      <c r="N30" s="117"/>
      <c r="O30" s="103"/>
      <c r="P30" s="117"/>
      <c r="Q30" s="117"/>
      <c r="R30" s="117"/>
      <c r="S30" s="117"/>
      <c r="T30" s="117"/>
      <c r="U30" s="117"/>
      <c r="V30" s="117"/>
      <c r="W30" s="117"/>
      <c r="X30" s="72"/>
      <c r="Y30" s="78"/>
    </row>
    <row r="31" spans="1:26" ht="15.6" x14ac:dyDescent="0.3">
      <c r="A31" s="273" t="s">
        <v>481</v>
      </c>
      <c r="B31" s="276" t="s">
        <v>482</v>
      </c>
      <c r="C31" s="110">
        <v>156</v>
      </c>
      <c r="D31" s="115"/>
      <c r="E31" s="116"/>
      <c r="F31" s="129"/>
      <c r="G31" s="129"/>
      <c r="H31" s="129"/>
      <c r="I31" s="129"/>
      <c r="J31" s="129"/>
      <c r="K31" s="129"/>
      <c r="L31" s="67">
        <v>156</v>
      </c>
      <c r="M31" s="110"/>
      <c r="N31" s="129"/>
      <c r="O31" s="67"/>
      <c r="P31" s="129"/>
      <c r="Q31" s="129"/>
      <c r="R31" s="129"/>
      <c r="S31" s="129"/>
      <c r="T31" s="129"/>
      <c r="U31" s="129"/>
      <c r="V31" s="129"/>
      <c r="W31" s="129"/>
      <c r="X31" s="61"/>
      <c r="Y31" s="78"/>
    </row>
    <row r="32" spans="1:26" ht="15.6" x14ac:dyDescent="0.3">
      <c r="A32" s="273" t="s">
        <v>481</v>
      </c>
      <c r="B32" s="277" t="s">
        <v>483</v>
      </c>
      <c r="C32" s="110">
        <v>156</v>
      </c>
      <c r="D32" s="247"/>
      <c r="E32" s="247"/>
      <c r="F32" s="247"/>
      <c r="G32" s="284"/>
      <c r="H32" s="247"/>
      <c r="I32" s="247"/>
      <c r="J32" s="247"/>
      <c r="K32" s="247"/>
      <c r="L32" s="67">
        <v>156</v>
      </c>
      <c r="M32" s="110"/>
      <c r="N32" s="247"/>
      <c r="O32" s="247"/>
      <c r="P32" s="247"/>
      <c r="Q32" s="247"/>
      <c r="R32" s="247"/>
      <c r="S32" s="247"/>
      <c r="T32" s="247"/>
      <c r="U32" s="247"/>
      <c r="V32" s="247"/>
      <c r="W32" s="247"/>
      <c r="X32" s="247"/>
    </row>
    <row r="33" spans="1:25" ht="15.6" x14ac:dyDescent="0.3">
      <c r="A33" s="273" t="s">
        <v>481</v>
      </c>
      <c r="B33" s="276" t="s">
        <v>484</v>
      </c>
      <c r="C33" s="110">
        <v>847.14</v>
      </c>
      <c r="D33" s="115"/>
      <c r="E33" s="116"/>
      <c r="F33" s="281"/>
      <c r="G33" s="110">
        <v>847.14</v>
      </c>
      <c r="H33" s="283"/>
      <c r="I33" s="129"/>
      <c r="J33" s="129"/>
      <c r="K33" s="129"/>
      <c r="L33" s="67"/>
      <c r="M33" s="110"/>
      <c r="N33" s="129"/>
      <c r="O33" s="67"/>
      <c r="P33" s="129"/>
      <c r="Q33" s="129"/>
      <c r="R33" s="129"/>
      <c r="S33" s="129"/>
      <c r="T33" s="129"/>
      <c r="U33" s="129"/>
      <c r="V33" s="129"/>
      <c r="W33" s="129"/>
      <c r="X33" s="61" t="s">
        <v>475</v>
      </c>
    </row>
    <row r="34" spans="1:25" ht="15.6" x14ac:dyDescent="0.3">
      <c r="A34" s="273" t="s">
        <v>481</v>
      </c>
      <c r="B34" s="278" t="s">
        <v>485</v>
      </c>
      <c r="C34" s="197">
        <v>1708.8</v>
      </c>
      <c r="D34" s="111"/>
      <c r="E34" s="112"/>
      <c r="F34" s="196"/>
      <c r="G34" s="110">
        <v>1708.8</v>
      </c>
      <c r="H34" s="113"/>
      <c r="I34" s="114"/>
      <c r="J34" s="114"/>
      <c r="K34" s="117"/>
      <c r="L34" s="245"/>
      <c r="M34" s="153"/>
      <c r="N34" s="113"/>
      <c r="O34" s="98"/>
      <c r="P34" s="114"/>
      <c r="Q34" s="114"/>
      <c r="R34" s="114"/>
      <c r="S34" s="114"/>
      <c r="T34" s="114"/>
      <c r="U34" s="114"/>
      <c r="V34" s="114"/>
      <c r="W34" s="114"/>
      <c r="X34" s="59" t="s">
        <v>477</v>
      </c>
    </row>
    <row r="35" spans="1:25" ht="15.6" x14ac:dyDescent="0.3">
      <c r="A35" s="273" t="s">
        <v>486</v>
      </c>
      <c r="B35" s="279" t="s">
        <v>487</v>
      </c>
      <c r="C35" s="110">
        <v>10.8</v>
      </c>
      <c r="D35" s="253"/>
      <c r="E35" s="141"/>
      <c r="F35" s="282"/>
      <c r="G35" s="129"/>
      <c r="H35" s="132"/>
      <c r="I35" s="250"/>
      <c r="J35" s="234"/>
      <c r="K35" s="129"/>
      <c r="L35" s="254"/>
      <c r="M35" s="197">
        <v>10.8</v>
      </c>
      <c r="N35" s="132"/>
      <c r="O35" s="103"/>
      <c r="P35" s="117"/>
      <c r="Q35" s="117"/>
      <c r="R35" s="117"/>
      <c r="S35" s="117"/>
      <c r="T35" s="117"/>
      <c r="U35" s="117"/>
      <c r="V35" s="117"/>
      <c r="W35" s="117"/>
      <c r="X35" s="72"/>
      <c r="Y35" s="78"/>
    </row>
    <row r="36" spans="1:25" ht="15.6" x14ac:dyDescent="0.3">
      <c r="A36" s="273" t="s">
        <v>488</v>
      </c>
      <c r="B36" s="280" t="s">
        <v>489</v>
      </c>
      <c r="C36" s="197">
        <v>229.15</v>
      </c>
      <c r="D36" s="247"/>
      <c r="E36" s="247"/>
      <c r="F36" s="247"/>
      <c r="G36" s="275"/>
      <c r="H36" s="285"/>
      <c r="I36" s="110">
        <v>229.15</v>
      </c>
      <c r="J36" s="286"/>
      <c r="K36" s="250"/>
      <c r="L36" s="247"/>
      <c r="M36" s="247"/>
      <c r="N36" s="247"/>
      <c r="O36" s="247"/>
      <c r="P36" s="247"/>
      <c r="Q36" s="247"/>
      <c r="R36" s="247"/>
      <c r="S36" s="247"/>
      <c r="T36" s="247"/>
      <c r="U36" s="247"/>
      <c r="V36" s="247"/>
      <c r="W36" s="247"/>
      <c r="X36" s="247"/>
      <c r="Y36" s="78"/>
    </row>
    <row r="37" spans="1:25" ht="15.6" x14ac:dyDescent="0.3">
      <c r="A37" s="275"/>
      <c r="B37" s="247"/>
      <c r="C37" s="247"/>
      <c r="D37" s="247"/>
      <c r="E37" s="247"/>
      <c r="F37" s="247"/>
      <c r="G37" s="247"/>
      <c r="H37" s="247"/>
      <c r="I37" s="275"/>
      <c r="J37" s="247"/>
      <c r="K37" s="247"/>
      <c r="L37" s="247"/>
      <c r="M37" s="247"/>
      <c r="N37" s="247"/>
      <c r="O37" s="247"/>
      <c r="P37" s="247"/>
      <c r="Q37" s="247"/>
      <c r="R37" s="247"/>
      <c r="S37" s="247"/>
      <c r="T37" s="247"/>
      <c r="U37" s="247"/>
      <c r="V37" s="247"/>
      <c r="W37" s="247"/>
      <c r="X37" s="247"/>
      <c r="Y37" s="78"/>
    </row>
    <row r="38" spans="1:25" ht="15.6" x14ac:dyDescent="0.3">
      <c r="A38" s="106"/>
      <c r="B38" s="63"/>
      <c r="C38" s="110"/>
      <c r="D38" s="115"/>
      <c r="E38" s="116"/>
      <c r="F38" s="129"/>
      <c r="G38" s="129"/>
      <c r="H38" s="129"/>
      <c r="I38" s="129"/>
      <c r="J38" s="129"/>
      <c r="K38" s="129"/>
      <c r="L38" s="67"/>
      <c r="M38" s="110"/>
      <c r="N38" s="129"/>
      <c r="O38" s="67"/>
      <c r="P38" s="129"/>
      <c r="Q38" s="129"/>
      <c r="R38" s="129"/>
      <c r="S38" s="129"/>
      <c r="T38" s="129"/>
      <c r="U38" s="129"/>
      <c r="V38" s="129"/>
      <c r="W38" s="129"/>
      <c r="X38" s="61"/>
      <c r="Y38" s="78"/>
    </row>
    <row r="39" spans="1:25" ht="15.6" x14ac:dyDescent="0.3">
      <c r="A39" s="107"/>
      <c r="B39" s="63"/>
      <c r="C39" s="110"/>
      <c r="D39" s="115"/>
      <c r="E39" s="116"/>
      <c r="F39" s="129"/>
      <c r="G39" s="129"/>
      <c r="H39" s="129"/>
      <c r="I39" s="100"/>
      <c r="J39" s="113"/>
      <c r="K39" s="118"/>
      <c r="L39" s="67"/>
      <c r="M39" s="105"/>
      <c r="N39" s="114"/>
      <c r="O39" s="114"/>
      <c r="P39" s="114"/>
      <c r="Q39" s="114"/>
      <c r="R39" s="114"/>
      <c r="S39" s="114"/>
      <c r="T39" s="114"/>
      <c r="U39" s="114"/>
      <c r="V39" s="114"/>
      <c r="W39" s="114"/>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4100.3599999999997</v>
      </c>
      <c r="D41" s="126">
        <f>SUM(E41:W41)</f>
        <v>4100.3600000000006</v>
      </c>
      <c r="E41" s="128">
        <f t="shared" ref="E41:W41" si="1">SUM(E28:E40)</f>
        <v>0</v>
      </c>
      <c r="F41" s="76">
        <f t="shared" si="1"/>
        <v>0</v>
      </c>
      <c r="G41" s="76">
        <f t="shared" si="1"/>
        <v>2555.94</v>
      </c>
      <c r="H41" s="76">
        <f t="shared" si="1"/>
        <v>0</v>
      </c>
      <c r="I41" s="76">
        <f t="shared" si="1"/>
        <v>229.15</v>
      </c>
      <c r="J41" s="76">
        <f t="shared" si="1"/>
        <v>0</v>
      </c>
      <c r="K41" s="76">
        <f t="shared" si="1"/>
        <v>0</v>
      </c>
      <c r="L41" s="76">
        <f t="shared" si="1"/>
        <v>312</v>
      </c>
      <c r="M41" s="76">
        <f t="shared" si="1"/>
        <v>59.17</v>
      </c>
      <c r="N41" s="76">
        <f t="shared" si="1"/>
        <v>352.62</v>
      </c>
      <c r="O41" s="76">
        <f t="shared" si="1"/>
        <v>591.48</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655</v>
      </c>
      <c r="B44" s="482"/>
      <c r="C44" s="482"/>
      <c r="D44" s="482"/>
      <c r="E44" s="482"/>
      <c r="F44" s="80">
        <v>22047.3</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3511.75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4100.3599999999997</v>
      </c>
      <c r="E46" s="69"/>
      <c r="F46" s="84">
        <f>+D45-D46</f>
        <v>-588.60999999999967</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21458.69</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21458.69</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21458.69</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21458.69</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656</v>
      </c>
      <c r="B65" s="475"/>
      <c r="C65" s="94"/>
      <c r="D65" s="95"/>
      <c r="E65" s="96" t="s">
        <v>654</v>
      </c>
      <c r="F65" s="97">
        <f>+F60-F62-F64</f>
        <v>21458.69</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59" priority="1" operator="lessThan">
      <formula>$C$24</formula>
    </cfRule>
    <cfRule type="cellIs" dxfId="58" priority="5" operator="equal">
      <formula>$C$24</formula>
    </cfRule>
  </conditionalFormatting>
  <conditionalFormatting sqref="D41">
    <cfRule type="cellIs" dxfId="57" priority="4" operator="lessThan">
      <formula>$C$41</formula>
    </cfRule>
    <cfRule type="cellIs" dxfId="56" priority="6" operator="equal">
      <formula>$C$41</formula>
    </cfRule>
  </conditionalFormatting>
  <conditionalFormatting sqref="F46">
    <cfRule type="cellIs" dxfId="55" priority="2" operator="lessThan">
      <formula>0</formula>
    </cfRule>
    <cfRule type="cellIs" dxfId="54" priority="3" operator="greaterThan">
      <formula>0</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EFAE0-4635-4914-A65D-8177189C2FE9}">
  <sheetPr>
    <tabColor rgb="FF92D050"/>
  </sheetPr>
  <dimension ref="A1:Z169"/>
  <sheetViews>
    <sheetView topLeftCell="A57" workbookViewId="0">
      <selection activeCell="B34" sqref="B34"/>
    </sheetView>
  </sheetViews>
  <sheetFormatPr defaultRowHeight="13.2" x14ac:dyDescent="0.25"/>
  <cols>
    <col min="1" max="1" width="14.44140625" customWidth="1"/>
    <col min="2" max="2" width="45.6640625" customWidth="1"/>
    <col min="3" max="3" width="10.109375" bestFit="1" customWidth="1"/>
    <col min="4" max="4" width="17.88671875" customWidth="1"/>
    <col min="5" max="5" width="21.33203125"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8.554687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45664</v>
      </c>
      <c r="B3" s="58" t="s">
        <v>129</v>
      </c>
      <c r="C3" s="145">
        <v>301</v>
      </c>
      <c r="D3" s="162" t="s">
        <v>130</v>
      </c>
      <c r="E3" s="147"/>
      <c r="F3" s="146"/>
      <c r="G3" s="146"/>
      <c r="H3" s="146"/>
      <c r="I3" s="59"/>
      <c r="J3" s="145">
        <v>301</v>
      </c>
      <c r="K3" s="265"/>
      <c r="L3" s="265"/>
      <c r="M3" s="266"/>
      <c r="N3" s="265"/>
      <c r="O3" s="266"/>
      <c r="P3" s="265"/>
      <c r="Q3" s="265"/>
      <c r="R3" s="265"/>
      <c r="S3" s="53"/>
      <c r="T3" s="53"/>
      <c r="U3" s="53"/>
      <c r="V3" s="53"/>
      <c r="W3" s="53"/>
      <c r="X3" s="53"/>
      <c r="Y3" s="53"/>
      <c r="Z3" s="53"/>
    </row>
    <row r="4" spans="1:26" ht="15.6" x14ac:dyDescent="0.3">
      <c r="A4" s="161">
        <v>45664</v>
      </c>
      <c r="B4" s="58" t="s">
        <v>131</v>
      </c>
      <c r="C4" s="145">
        <v>66</v>
      </c>
      <c r="D4" s="162" t="s">
        <v>132</v>
      </c>
      <c r="E4" s="147"/>
      <c r="F4" s="146"/>
      <c r="G4" s="146"/>
      <c r="H4" s="146"/>
      <c r="I4" s="59"/>
      <c r="J4" s="267">
        <v>66</v>
      </c>
      <c r="K4" s="119"/>
      <c r="L4" s="61"/>
      <c r="M4" s="61"/>
      <c r="N4" s="61"/>
      <c r="O4" s="62"/>
      <c r="P4" s="62"/>
      <c r="Q4" s="62"/>
      <c r="R4" s="62"/>
      <c r="S4" s="53"/>
      <c r="T4" s="53"/>
      <c r="U4" s="53"/>
      <c r="V4" s="53"/>
      <c r="W4" s="53"/>
      <c r="X4" s="53"/>
      <c r="Y4" s="53"/>
      <c r="Z4" s="53"/>
    </row>
    <row r="5" spans="1:26" ht="15.6" x14ac:dyDescent="0.3">
      <c r="A5" s="161">
        <v>45695</v>
      </c>
      <c r="B5" s="63" t="s">
        <v>133</v>
      </c>
      <c r="C5" s="119">
        <v>64</v>
      </c>
      <c r="D5" s="162" t="s">
        <v>134</v>
      </c>
      <c r="E5" s="147"/>
      <c r="F5" s="146"/>
      <c r="G5" s="146"/>
      <c r="H5" s="146"/>
      <c r="I5" s="61"/>
      <c r="J5" s="268">
        <v>64</v>
      </c>
      <c r="K5" s="119"/>
      <c r="L5" s="61"/>
      <c r="M5" s="61"/>
      <c r="N5" s="61"/>
      <c r="O5" s="62"/>
      <c r="P5" s="62"/>
      <c r="Q5" s="62"/>
      <c r="R5" s="62"/>
      <c r="S5" s="53"/>
      <c r="T5" s="53"/>
      <c r="U5" s="53"/>
      <c r="V5" s="53"/>
      <c r="W5" s="53"/>
      <c r="X5" s="53"/>
      <c r="Y5" s="53"/>
      <c r="Z5" s="53"/>
    </row>
    <row r="6" spans="1:26" ht="15.6" x14ac:dyDescent="0.3">
      <c r="A6" s="161">
        <v>45754</v>
      </c>
      <c r="B6" s="63" t="s">
        <v>41</v>
      </c>
      <c r="C6" s="119">
        <v>138</v>
      </c>
      <c r="D6" s="205" t="s">
        <v>42</v>
      </c>
      <c r="E6" s="147"/>
      <c r="F6" s="146"/>
      <c r="G6" s="146"/>
      <c r="H6" s="146"/>
      <c r="I6" s="61"/>
      <c r="K6" s="119">
        <v>138</v>
      </c>
      <c r="L6" s="59"/>
      <c r="M6" s="59"/>
      <c r="N6" s="59"/>
      <c r="O6" s="60"/>
      <c r="P6" s="60"/>
      <c r="Q6" s="60"/>
      <c r="R6" s="60"/>
      <c r="S6" s="53"/>
      <c r="T6" s="53"/>
      <c r="U6" s="53"/>
      <c r="V6" s="53"/>
      <c r="W6" s="53"/>
      <c r="X6" s="53"/>
      <c r="Y6" s="53"/>
      <c r="Z6" s="53"/>
    </row>
    <row r="7" spans="1:26" ht="15.6" x14ac:dyDescent="0.3">
      <c r="A7" s="161">
        <v>45754</v>
      </c>
      <c r="B7" s="63" t="s">
        <v>135</v>
      </c>
      <c r="C7" s="119">
        <v>330</v>
      </c>
      <c r="D7" s="163" t="s">
        <v>136</v>
      </c>
      <c r="E7" s="150"/>
      <c r="F7" s="146"/>
      <c r="G7" s="146"/>
      <c r="H7" s="146"/>
      <c r="I7" s="61"/>
      <c r="J7" s="119">
        <v>330</v>
      </c>
      <c r="K7" s="119"/>
      <c r="L7" s="61"/>
      <c r="M7" s="61"/>
      <c r="N7" s="61"/>
      <c r="O7" s="62"/>
      <c r="P7" s="62"/>
      <c r="Q7" s="62"/>
      <c r="R7" s="62"/>
      <c r="S7" s="53"/>
      <c r="T7" s="53"/>
      <c r="U7" s="53"/>
      <c r="V7" s="53"/>
      <c r="W7" s="53"/>
      <c r="X7" s="53"/>
      <c r="Y7" s="53"/>
      <c r="Z7" s="53"/>
    </row>
    <row r="8" spans="1:26" ht="15.6" x14ac:dyDescent="0.3">
      <c r="A8" s="161">
        <v>45907</v>
      </c>
      <c r="B8" s="63" t="s">
        <v>137</v>
      </c>
      <c r="C8" s="119">
        <v>204</v>
      </c>
      <c r="D8" s="163" t="s">
        <v>138</v>
      </c>
      <c r="E8" s="150"/>
      <c r="F8" s="148"/>
      <c r="G8" s="146"/>
      <c r="H8" s="146"/>
      <c r="I8" s="61"/>
      <c r="J8" s="119">
        <v>204</v>
      </c>
      <c r="K8" s="119"/>
      <c r="L8" s="61"/>
      <c r="M8" s="61"/>
      <c r="N8" s="61"/>
      <c r="O8" s="62"/>
      <c r="P8" s="62"/>
      <c r="Q8" s="62"/>
      <c r="R8" s="62"/>
      <c r="S8" s="53"/>
      <c r="T8" s="53"/>
      <c r="U8" s="53"/>
      <c r="V8" s="53"/>
      <c r="W8" s="53"/>
      <c r="X8" s="53"/>
      <c r="Y8" s="53"/>
      <c r="Z8" s="53"/>
    </row>
    <row r="9" spans="1:26" ht="15.6" x14ac:dyDescent="0.3">
      <c r="A9" s="161">
        <v>45907</v>
      </c>
      <c r="B9" s="63" t="s">
        <v>139</v>
      </c>
      <c r="C9" s="119">
        <v>21</v>
      </c>
      <c r="D9" s="163" t="s">
        <v>140</v>
      </c>
      <c r="E9" s="149"/>
      <c r="F9" s="148"/>
      <c r="G9" s="146"/>
      <c r="H9" s="146"/>
      <c r="I9" s="61"/>
      <c r="J9" s="119">
        <v>21</v>
      </c>
      <c r="K9" s="119"/>
      <c r="L9" s="61"/>
      <c r="M9" s="61"/>
      <c r="N9" s="61"/>
      <c r="O9" s="62"/>
      <c r="P9" s="62"/>
      <c r="Q9" s="62"/>
      <c r="R9" s="62"/>
      <c r="S9" s="53"/>
      <c r="T9" s="53"/>
      <c r="U9" s="53"/>
      <c r="V9" s="53"/>
      <c r="W9" s="53"/>
      <c r="X9" s="53"/>
      <c r="Y9" s="53"/>
      <c r="Z9" s="53"/>
    </row>
    <row r="10" spans="1:26" ht="15.6" x14ac:dyDescent="0.3">
      <c r="A10" s="161">
        <v>45937</v>
      </c>
      <c r="B10" s="63" t="s">
        <v>141</v>
      </c>
      <c r="C10" s="119">
        <v>192</v>
      </c>
      <c r="D10" s="163" t="s">
        <v>142</v>
      </c>
      <c r="E10" s="149"/>
      <c r="F10" s="148"/>
      <c r="G10" s="146"/>
      <c r="H10" s="146"/>
      <c r="I10" s="61"/>
      <c r="J10" s="119">
        <v>192</v>
      </c>
      <c r="K10" s="119"/>
      <c r="L10" s="61"/>
      <c r="M10" s="61"/>
      <c r="N10" s="61"/>
      <c r="O10" s="62"/>
      <c r="P10" s="62"/>
      <c r="Q10" s="62"/>
      <c r="R10" s="62"/>
      <c r="S10" s="53"/>
      <c r="T10" s="53"/>
      <c r="U10" s="53"/>
      <c r="V10" s="53"/>
      <c r="W10" s="53"/>
      <c r="X10" s="53"/>
      <c r="Y10" s="53"/>
      <c r="Z10" s="53"/>
    </row>
    <row r="11" spans="1:26" ht="15.6" x14ac:dyDescent="0.3">
      <c r="A11" s="161" t="s">
        <v>143</v>
      </c>
      <c r="B11" s="63" t="s">
        <v>144</v>
      </c>
      <c r="C11" s="119">
        <v>10</v>
      </c>
      <c r="D11" s="163" t="s">
        <v>145</v>
      </c>
      <c r="E11" s="149"/>
      <c r="F11" s="148"/>
      <c r="G11" s="146"/>
      <c r="H11" s="146"/>
      <c r="I11" s="61"/>
      <c r="J11" s="119">
        <v>10</v>
      </c>
      <c r="K11" s="119"/>
      <c r="L11" s="61"/>
      <c r="M11" s="61"/>
      <c r="N11" s="61"/>
      <c r="O11" s="62"/>
      <c r="P11" s="62"/>
      <c r="Q11" s="62"/>
      <c r="R11" s="62"/>
      <c r="S11" s="53"/>
      <c r="T11" s="53"/>
      <c r="U11" s="53"/>
      <c r="V11" s="53"/>
      <c r="W11" s="53"/>
      <c r="X11" s="53"/>
      <c r="Y11" s="53"/>
      <c r="Z11" s="53"/>
    </row>
    <row r="12" spans="1:26" s="17" customFormat="1" ht="46.8" x14ac:dyDescent="0.25">
      <c r="A12" s="289" t="s">
        <v>143</v>
      </c>
      <c r="B12" s="124" t="s">
        <v>146</v>
      </c>
      <c r="C12" s="119">
        <v>371.25</v>
      </c>
      <c r="D12" s="258" t="s">
        <v>147</v>
      </c>
      <c r="E12" s="149"/>
      <c r="F12" s="148"/>
      <c r="G12" s="146"/>
      <c r="H12" s="146"/>
      <c r="I12" s="139"/>
      <c r="J12" s="119">
        <v>371.25</v>
      </c>
      <c r="K12" s="119"/>
      <c r="L12" s="139"/>
      <c r="M12" s="139"/>
      <c r="N12" s="139"/>
      <c r="O12" s="138"/>
      <c r="P12" s="138"/>
      <c r="Q12" s="138"/>
      <c r="R12" s="230" t="s">
        <v>148</v>
      </c>
      <c r="S12" s="140"/>
      <c r="T12" s="140"/>
      <c r="U12" s="140"/>
      <c r="V12" s="140"/>
      <c r="W12" s="140"/>
      <c r="X12" s="140"/>
      <c r="Y12" s="140"/>
      <c r="Z12" s="140"/>
    </row>
    <row r="13" spans="1:26" s="17" customFormat="1" ht="15.6" x14ac:dyDescent="0.3">
      <c r="A13" s="161" t="s">
        <v>149</v>
      </c>
      <c r="B13" s="246" t="s">
        <v>58</v>
      </c>
      <c r="C13" s="119">
        <v>92</v>
      </c>
      <c r="D13" s="205" t="s">
        <v>42</v>
      </c>
      <c r="E13" s="149"/>
      <c r="F13" s="148"/>
      <c r="G13" s="146"/>
      <c r="H13" s="146"/>
      <c r="I13" s="139"/>
      <c r="K13" s="119">
        <v>92</v>
      </c>
      <c r="L13" s="139"/>
      <c r="M13" s="139"/>
      <c r="N13" s="139"/>
      <c r="O13" s="138"/>
      <c r="P13" s="138"/>
      <c r="Q13" s="138"/>
      <c r="R13" s="138"/>
      <c r="S13" s="140"/>
      <c r="T13" s="140"/>
      <c r="U13" s="140"/>
      <c r="V13" s="140"/>
      <c r="W13" s="140"/>
      <c r="X13" s="140"/>
      <c r="Y13" s="140"/>
      <c r="Z13" s="140"/>
    </row>
    <row r="14" spans="1:26" ht="15.6" x14ac:dyDescent="0.3">
      <c r="A14" s="161" t="s">
        <v>150</v>
      </c>
      <c r="B14" s="99" t="s">
        <v>151</v>
      </c>
      <c r="C14" s="119">
        <v>212</v>
      </c>
      <c r="D14" s="163" t="s">
        <v>152</v>
      </c>
      <c r="E14" s="149"/>
      <c r="F14" s="148"/>
      <c r="G14" s="119"/>
      <c r="H14" s="146"/>
      <c r="I14" s="61"/>
      <c r="J14" s="119">
        <v>212</v>
      </c>
      <c r="K14" s="119"/>
      <c r="L14" s="61"/>
      <c r="M14" s="61"/>
      <c r="N14" s="61"/>
      <c r="O14" s="62"/>
      <c r="P14" s="62"/>
      <c r="Q14" s="62"/>
      <c r="R14" s="62"/>
      <c r="S14" s="53"/>
      <c r="T14" s="53"/>
      <c r="U14" s="53"/>
      <c r="V14" s="53"/>
      <c r="W14" s="53"/>
      <c r="X14" s="53"/>
      <c r="Y14" s="53"/>
      <c r="Z14" s="53"/>
    </row>
    <row r="15" spans="1:26" ht="15.6" x14ac:dyDescent="0.3">
      <c r="A15" s="161" t="s">
        <v>150</v>
      </c>
      <c r="B15" s="63" t="s">
        <v>60</v>
      </c>
      <c r="C15" s="119">
        <v>450</v>
      </c>
      <c r="D15" s="205" t="s">
        <v>42</v>
      </c>
      <c r="E15" s="149"/>
      <c r="F15" s="148"/>
      <c r="G15" s="146"/>
      <c r="H15" s="146"/>
      <c r="I15" s="61"/>
      <c r="J15" s="119">
        <v>450</v>
      </c>
      <c r="K15" s="119"/>
      <c r="L15" s="61"/>
      <c r="M15" s="61"/>
      <c r="N15" s="61"/>
      <c r="O15" s="62"/>
      <c r="P15" s="62"/>
      <c r="Q15" s="62"/>
      <c r="R15" s="62"/>
      <c r="S15" s="53"/>
      <c r="T15" s="53"/>
      <c r="U15" s="53"/>
      <c r="V15" s="53"/>
      <c r="W15" s="53"/>
      <c r="X15" s="53"/>
      <c r="Y15" s="53"/>
      <c r="Z15" s="53"/>
    </row>
    <row r="16" spans="1:26" s="30" customFormat="1" ht="15.6" x14ac:dyDescent="0.3">
      <c r="A16" s="161" t="s">
        <v>153</v>
      </c>
      <c r="B16" s="124" t="s">
        <v>154</v>
      </c>
      <c r="C16" s="151">
        <v>48</v>
      </c>
      <c r="D16" s="163" t="s">
        <v>155</v>
      </c>
      <c r="E16" s="259"/>
      <c r="F16" s="260"/>
      <c r="G16" s="261"/>
      <c r="H16" s="261"/>
      <c r="I16" s="262"/>
      <c r="J16" s="151">
        <v>48</v>
      </c>
      <c r="K16" s="151"/>
      <c r="L16" s="262"/>
      <c r="M16" s="262"/>
      <c r="N16" s="262"/>
      <c r="O16" s="230"/>
      <c r="P16" s="230"/>
      <c r="Q16" s="230"/>
      <c r="R16" s="230"/>
      <c r="S16" s="263"/>
      <c r="T16" s="263"/>
      <c r="U16" s="263"/>
      <c r="V16" s="263"/>
      <c r="W16" s="263"/>
      <c r="X16" s="263"/>
      <c r="Y16" s="263"/>
      <c r="Z16" s="263"/>
    </row>
    <row r="17" spans="1:26" ht="15.6" x14ac:dyDescent="0.3">
      <c r="A17" s="161" t="s">
        <v>156</v>
      </c>
      <c r="B17" s="63" t="s">
        <v>62</v>
      </c>
      <c r="C17" s="119">
        <v>30</v>
      </c>
      <c r="D17" s="205" t="s">
        <v>42</v>
      </c>
      <c r="E17" s="149"/>
      <c r="F17" s="148"/>
      <c r="G17" s="146"/>
      <c r="H17" s="146"/>
      <c r="I17" s="65"/>
      <c r="J17" s="119">
        <v>30</v>
      </c>
      <c r="K17" s="119"/>
      <c r="L17" s="65"/>
      <c r="M17" s="65"/>
      <c r="N17" s="65"/>
      <c r="O17" s="69"/>
      <c r="P17" s="69"/>
      <c r="Q17" s="69"/>
      <c r="R17" s="69"/>
      <c r="S17" s="53"/>
      <c r="T17" s="53"/>
      <c r="U17" s="53"/>
      <c r="V17" s="53"/>
      <c r="W17" s="53"/>
      <c r="X17" s="53"/>
      <c r="Y17" s="53"/>
      <c r="Z17" s="53"/>
    </row>
    <row r="18" spans="1:26" ht="15.6" x14ac:dyDescent="0.3">
      <c r="A18" s="161" t="s">
        <v>157</v>
      </c>
      <c r="B18" s="63" t="s">
        <v>158</v>
      </c>
      <c r="C18" s="119">
        <v>68</v>
      </c>
      <c r="D18" s="163" t="s">
        <v>159</v>
      </c>
      <c r="E18" s="149"/>
      <c r="F18" s="148"/>
      <c r="G18" s="146"/>
      <c r="H18" s="146"/>
      <c r="I18" s="65"/>
      <c r="J18" s="119">
        <v>68</v>
      </c>
      <c r="K18" s="203"/>
      <c r="L18" s="65"/>
      <c r="M18" s="65"/>
      <c r="N18" s="65"/>
      <c r="O18" s="69"/>
      <c r="P18" s="69"/>
      <c r="Q18" s="69"/>
      <c r="R18" s="69"/>
      <c r="S18" s="53"/>
      <c r="T18" s="53"/>
      <c r="U18" s="53"/>
      <c r="V18" s="53"/>
      <c r="W18" s="53"/>
      <c r="X18" s="53"/>
      <c r="Y18" s="53"/>
      <c r="Z18" s="53"/>
    </row>
    <row r="19" spans="1:26" ht="15.6" x14ac:dyDescent="0.3">
      <c r="A19" s="161" t="s">
        <v>160</v>
      </c>
      <c r="B19" s="63" t="s">
        <v>161</v>
      </c>
      <c r="C19" s="119">
        <v>135</v>
      </c>
      <c r="D19" s="163" t="s">
        <v>162</v>
      </c>
      <c r="E19" s="149"/>
      <c r="F19" s="148"/>
      <c r="G19" s="146"/>
      <c r="H19" s="146"/>
      <c r="I19" s="65"/>
      <c r="J19" s="119">
        <v>135</v>
      </c>
      <c r="K19" s="203"/>
      <c r="L19" s="65"/>
      <c r="M19" s="65"/>
      <c r="N19" s="65"/>
      <c r="O19" s="69"/>
      <c r="P19" s="69"/>
      <c r="Q19" s="69"/>
      <c r="R19" s="69" t="s">
        <v>163</v>
      </c>
      <c r="S19" s="53"/>
      <c r="T19" s="53"/>
      <c r="U19" s="53"/>
      <c r="V19" s="53"/>
      <c r="W19" s="53"/>
      <c r="X19" s="53"/>
      <c r="Y19" s="53"/>
      <c r="Z19" s="53"/>
    </row>
    <row r="20" spans="1:26" ht="15.6" x14ac:dyDescent="0.3">
      <c r="A20" s="161" t="s">
        <v>160</v>
      </c>
      <c r="B20" s="63" t="s">
        <v>164</v>
      </c>
      <c r="C20" s="119">
        <v>135</v>
      </c>
      <c r="D20" s="163" t="s">
        <v>165</v>
      </c>
      <c r="E20" s="150"/>
      <c r="F20" s="271"/>
      <c r="G20" s="203"/>
      <c r="H20" s="272"/>
      <c r="I20" s="65"/>
      <c r="J20" s="203">
        <v>135</v>
      </c>
      <c r="K20" s="203"/>
      <c r="L20" s="65"/>
      <c r="M20" s="65"/>
      <c r="N20" s="65"/>
      <c r="O20" s="69"/>
      <c r="P20" s="69"/>
      <c r="Q20" s="69"/>
      <c r="R20" s="152"/>
      <c r="S20" s="53"/>
      <c r="T20" s="53"/>
      <c r="U20" s="53"/>
      <c r="V20" s="53"/>
      <c r="W20" s="53"/>
      <c r="X20" s="53"/>
      <c r="Y20" s="53"/>
      <c r="Z20" s="53"/>
    </row>
    <row r="21" spans="1:26" ht="15.75" customHeight="1" x14ac:dyDescent="0.3">
      <c r="A21" s="161" t="s">
        <v>160</v>
      </c>
      <c r="B21" s="63" t="s">
        <v>166</v>
      </c>
      <c r="C21" s="119">
        <v>138</v>
      </c>
      <c r="D21" s="163" t="s">
        <v>167</v>
      </c>
      <c r="E21" s="61"/>
      <c r="F21" s="61"/>
      <c r="G21" s="61"/>
      <c r="H21" s="61"/>
      <c r="I21" s="61"/>
      <c r="J21" s="119">
        <v>138</v>
      </c>
      <c r="K21" s="119"/>
      <c r="L21" s="61"/>
      <c r="M21" s="61"/>
      <c r="N21" s="61"/>
      <c r="O21" s="62"/>
      <c r="P21" s="62"/>
      <c r="Q21" s="62"/>
      <c r="R21" s="62"/>
      <c r="S21" s="53"/>
      <c r="T21" s="53"/>
      <c r="U21" s="53"/>
      <c r="V21" s="53"/>
      <c r="W21" s="53"/>
      <c r="X21" s="53"/>
      <c r="Y21" s="53"/>
      <c r="Z21" s="53"/>
    </row>
    <row r="22" spans="1:26" ht="15.75" customHeight="1" x14ac:dyDescent="0.3">
      <c r="A22" s="161" t="s">
        <v>160</v>
      </c>
      <c r="B22" s="63" t="s">
        <v>168</v>
      </c>
      <c r="C22" s="145">
        <v>225</v>
      </c>
      <c r="D22" s="269" t="s">
        <v>169</v>
      </c>
      <c r="E22" s="102"/>
      <c r="F22" s="195"/>
      <c r="G22" s="72"/>
      <c r="H22" s="72"/>
      <c r="I22" s="72"/>
      <c r="J22" s="145">
        <v>225</v>
      </c>
      <c r="K22" s="257"/>
      <c r="L22" s="72"/>
      <c r="M22" s="72"/>
      <c r="N22" s="72"/>
      <c r="O22" s="71"/>
      <c r="P22" s="71"/>
      <c r="Q22" s="71"/>
      <c r="R22" s="71"/>
      <c r="S22" s="53"/>
      <c r="T22" s="53"/>
      <c r="U22" s="53"/>
      <c r="V22" s="53"/>
      <c r="W22" s="53"/>
      <c r="X22" s="53"/>
      <c r="Y22" s="53"/>
      <c r="Z22" s="53"/>
    </row>
    <row r="23" spans="1:26" ht="15.75" customHeight="1" x14ac:dyDescent="0.3">
      <c r="A23" s="161"/>
      <c r="B23" s="58"/>
      <c r="C23" s="145"/>
      <c r="D23" s="269"/>
      <c r="E23" s="102"/>
      <c r="F23" s="195"/>
      <c r="G23" s="72"/>
      <c r="H23" s="72"/>
      <c r="I23" s="72"/>
      <c r="J23" s="145"/>
      <c r="K23" s="257"/>
      <c r="L23" s="72"/>
      <c r="M23" s="72"/>
      <c r="N23" s="72"/>
      <c r="O23" s="71"/>
      <c r="P23" s="71"/>
      <c r="Q23" s="71"/>
      <c r="R23" s="71"/>
      <c r="S23" s="53"/>
      <c r="T23" s="53"/>
      <c r="U23" s="53"/>
      <c r="V23" s="53"/>
      <c r="W23" s="53"/>
      <c r="X23" s="53"/>
      <c r="Y23" s="53"/>
      <c r="Z23" s="53"/>
    </row>
    <row r="24" spans="1:26" ht="15.6" x14ac:dyDescent="0.3">
      <c r="A24" s="73" t="s">
        <v>4</v>
      </c>
      <c r="B24" s="74"/>
      <c r="C24" s="75">
        <f>SUM(C3:C22)</f>
        <v>3230.25</v>
      </c>
      <c r="D24" s="101">
        <f>SUM(E24:Q24)</f>
        <v>3230.25</v>
      </c>
      <c r="E24" s="76">
        <f>SUM(E3:E22)</f>
        <v>0</v>
      </c>
      <c r="F24" s="76">
        <f t="shared" ref="F24:Q24" si="0">SUM(F3:F22)</f>
        <v>0</v>
      </c>
      <c r="G24" s="76">
        <f t="shared" si="0"/>
        <v>0</v>
      </c>
      <c r="H24" s="76">
        <f t="shared" si="0"/>
        <v>0</v>
      </c>
      <c r="I24" s="76">
        <f t="shared" si="0"/>
        <v>0</v>
      </c>
      <c r="J24" s="76">
        <f t="shared" si="0"/>
        <v>3000.25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45664</v>
      </c>
      <c r="B28" s="58" t="s">
        <v>461</v>
      </c>
      <c r="C28" s="153">
        <v>352.62</v>
      </c>
      <c r="D28" s="111"/>
      <c r="E28" s="112"/>
      <c r="F28" s="113"/>
      <c r="G28" s="114"/>
      <c r="H28" s="114"/>
      <c r="I28" s="114"/>
      <c r="J28" s="114"/>
      <c r="K28" s="114"/>
      <c r="L28" s="114"/>
      <c r="M28" s="114"/>
      <c r="N28" s="153">
        <v>352.62</v>
      </c>
      <c r="O28" s="114"/>
      <c r="P28" s="114"/>
      <c r="Q28" s="114"/>
      <c r="R28" s="114"/>
      <c r="S28" s="114"/>
      <c r="T28" s="114"/>
      <c r="U28" s="114"/>
      <c r="V28" s="114"/>
      <c r="W28" s="114"/>
      <c r="X28" s="59"/>
      <c r="Y28" s="78"/>
    </row>
    <row r="29" spans="1:26" ht="15.6" x14ac:dyDescent="0.3">
      <c r="A29" s="108" t="s">
        <v>143</v>
      </c>
      <c r="B29" s="292" t="s">
        <v>462</v>
      </c>
      <c r="C29" s="153">
        <v>48.37</v>
      </c>
      <c r="D29" s="115"/>
      <c r="E29" s="116"/>
      <c r="F29" s="113"/>
      <c r="G29" s="67"/>
      <c r="H29" s="114"/>
      <c r="I29" s="114"/>
      <c r="J29" s="114"/>
      <c r="K29" s="114"/>
      <c r="L29" s="98"/>
      <c r="M29" s="67">
        <v>48.37</v>
      </c>
      <c r="N29" s="114"/>
      <c r="O29" s="153"/>
      <c r="P29" s="114"/>
      <c r="Q29" s="114"/>
      <c r="R29" s="114"/>
      <c r="S29" s="67"/>
      <c r="T29" s="114"/>
      <c r="U29" s="114"/>
      <c r="V29" s="114"/>
      <c r="W29" s="114"/>
      <c r="X29" s="59"/>
      <c r="Y29" s="78"/>
    </row>
    <row r="30" spans="1:26" ht="15.6" x14ac:dyDescent="0.3">
      <c r="A30" s="108" t="s">
        <v>143</v>
      </c>
      <c r="B30" s="63" t="s">
        <v>463</v>
      </c>
      <c r="C30" s="153">
        <v>477.76</v>
      </c>
      <c r="D30" s="131"/>
      <c r="E30" s="141"/>
      <c r="F30" s="132"/>
      <c r="G30" s="117"/>
      <c r="H30" s="117"/>
      <c r="I30" s="117"/>
      <c r="J30" s="117"/>
      <c r="K30" s="117"/>
      <c r="L30" s="103"/>
      <c r="M30" s="197"/>
      <c r="N30" s="117"/>
      <c r="O30" s="103">
        <v>477.76</v>
      </c>
      <c r="P30" s="117"/>
      <c r="Q30" s="117"/>
      <c r="R30" s="117"/>
      <c r="S30" s="117"/>
      <c r="T30" s="117"/>
      <c r="U30" s="117"/>
      <c r="V30" s="117"/>
      <c r="W30" s="117"/>
      <c r="X30" s="72"/>
      <c r="Y30" s="78"/>
    </row>
    <row r="31" spans="1:26" ht="15.6" x14ac:dyDescent="0.3">
      <c r="A31" s="255" t="s">
        <v>490</v>
      </c>
      <c r="B31" s="256" t="s">
        <v>491</v>
      </c>
      <c r="C31" s="257">
        <v>10.8</v>
      </c>
      <c r="D31" s="115"/>
      <c r="E31" s="116"/>
      <c r="F31" s="129"/>
      <c r="G31" s="129"/>
      <c r="H31" s="129"/>
      <c r="I31" s="129"/>
      <c r="J31" s="129"/>
      <c r="K31" s="129"/>
      <c r="L31" s="67"/>
      <c r="M31" s="110">
        <v>10.8</v>
      </c>
      <c r="N31" s="129"/>
      <c r="O31" s="67"/>
      <c r="P31" s="129"/>
      <c r="Q31" s="129"/>
      <c r="R31" s="129"/>
      <c r="S31" s="129"/>
      <c r="T31" s="129"/>
      <c r="U31" s="129"/>
      <c r="V31" s="129"/>
      <c r="W31" s="129"/>
      <c r="X31" s="61"/>
      <c r="Y31" s="78"/>
    </row>
    <row r="32" spans="1:26" ht="15.6" x14ac:dyDescent="0.3">
      <c r="A32" s="178" t="s">
        <v>492</v>
      </c>
      <c r="B32" s="109" t="s">
        <v>468</v>
      </c>
      <c r="C32" s="110">
        <v>152.33000000000001</v>
      </c>
      <c r="D32" s="247"/>
      <c r="E32" s="247"/>
      <c r="F32" s="247"/>
      <c r="G32" s="247"/>
      <c r="H32" s="247"/>
      <c r="I32" s="247"/>
      <c r="J32" s="110">
        <v>152.33000000000001</v>
      </c>
      <c r="K32" s="247"/>
      <c r="L32" s="247"/>
      <c r="M32" s="110"/>
      <c r="N32" s="247"/>
      <c r="O32" s="247"/>
      <c r="P32" s="247"/>
      <c r="Q32" s="247"/>
      <c r="R32" s="247"/>
      <c r="S32" s="247"/>
      <c r="T32" s="247"/>
      <c r="U32" s="247"/>
      <c r="V32" s="247"/>
      <c r="W32" s="247"/>
      <c r="X32" s="247"/>
    </row>
    <row r="33" spans="1:25" ht="15.6" x14ac:dyDescent="0.3">
      <c r="A33" s="178" t="s">
        <v>157</v>
      </c>
      <c r="B33" s="247" t="s">
        <v>493</v>
      </c>
      <c r="C33" s="110">
        <v>229.16</v>
      </c>
      <c r="D33" s="115"/>
      <c r="E33" s="116"/>
      <c r="F33" s="129"/>
      <c r="G33" s="129"/>
      <c r="H33" s="129"/>
      <c r="I33" s="110">
        <v>229.16</v>
      </c>
      <c r="J33" s="129"/>
      <c r="K33" s="129"/>
      <c r="L33" s="67"/>
      <c r="M33" s="110"/>
      <c r="N33" s="129"/>
      <c r="O33" s="67"/>
      <c r="P33" s="129"/>
      <c r="Q33" s="129"/>
      <c r="R33" s="129"/>
      <c r="S33" s="129"/>
      <c r="T33" s="129"/>
      <c r="U33" s="129"/>
      <c r="V33" s="129"/>
      <c r="W33" s="129"/>
      <c r="X33" s="61" t="s">
        <v>475</v>
      </c>
    </row>
    <row r="34" spans="1:25" ht="15.6" x14ac:dyDescent="0.3">
      <c r="A34" s="178" t="s">
        <v>494</v>
      </c>
      <c r="B34" s="109" t="s">
        <v>495</v>
      </c>
      <c r="C34" s="110">
        <v>506.23</v>
      </c>
      <c r="D34" s="111"/>
      <c r="E34" s="112"/>
      <c r="F34" s="113"/>
      <c r="G34" s="110">
        <v>506.23</v>
      </c>
      <c r="H34" s="114"/>
      <c r="I34" s="114"/>
      <c r="J34" s="114"/>
      <c r="K34" s="117"/>
      <c r="L34" s="245"/>
      <c r="M34" s="153"/>
      <c r="N34" s="113"/>
      <c r="O34" s="98"/>
      <c r="P34" s="114"/>
      <c r="Q34" s="114"/>
      <c r="R34" s="114"/>
      <c r="S34" s="114"/>
      <c r="T34" s="114"/>
      <c r="U34" s="114"/>
      <c r="V34" s="114"/>
      <c r="W34" s="114"/>
      <c r="X34" s="59" t="s">
        <v>477</v>
      </c>
    </row>
    <row r="35" spans="1:25" ht="15.6" x14ac:dyDescent="0.3">
      <c r="A35" s="290"/>
      <c r="B35" s="291"/>
      <c r="C35" s="110"/>
      <c r="D35" s="253"/>
      <c r="E35" s="141"/>
      <c r="F35" s="132"/>
      <c r="G35" s="117"/>
      <c r="H35" s="117"/>
      <c r="I35" s="250"/>
      <c r="J35" s="234"/>
      <c r="K35" s="129"/>
      <c r="L35" s="254"/>
      <c r="M35" s="197"/>
      <c r="N35" s="132"/>
      <c r="O35" s="103"/>
      <c r="P35" s="117"/>
      <c r="Q35" s="117"/>
      <c r="R35" s="117"/>
      <c r="S35" s="117"/>
      <c r="T35" s="117"/>
      <c r="U35" s="117"/>
      <c r="V35" s="117"/>
      <c r="W35" s="117"/>
      <c r="X35" s="72"/>
      <c r="Y35" s="78"/>
    </row>
    <row r="36" spans="1:25" ht="15.6" x14ac:dyDescent="0.3">
      <c r="A36" s="290"/>
      <c r="B36" s="251"/>
      <c r="C36" s="197"/>
      <c r="D36" s="247"/>
      <c r="E36" s="247"/>
      <c r="F36" s="247"/>
      <c r="G36" s="247"/>
      <c r="H36" s="247"/>
      <c r="I36" s="247"/>
      <c r="J36" s="247"/>
      <c r="K36" s="250"/>
      <c r="L36" s="247"/>
      <c r="M36" s="247"/>
      <c r="N36" s="247"/>
      <c r="O36" s="247"/>
      <c r="P36" s="247"/>
      <c r="Q36" s="247"/>
      <c r="R36" s="247"/>
      <c r="S36" s="247"/>
      <c r="T36" s="247"/>
      <c r="U36" s="247"/>
      <c r="V36" s="247"/>
      <c r="W36" s="247"/>
      <c r="X36" s="247"/>
      <c r="Y36" s="78"/>
    </row>
    <row r="37" spans="1:25" ht="15.6" x14ac:dyDescent="0.3">
      <c r="A37" s="247"/>
      <c r="B37" s="247"/>
      <c r="C37" s="247"/>
      <c r="D37" s="247"/>
      <c r="E37" s="247"/>
      <c r="F37" s="247"/>
      <c r="G37" s="247"/>
      <c r="H37" s="247"/>
      <c r="I37" s="247"/>
      <c r="J37" s="247"/>
      <c r="K37" s="247"/>
      <c r="L37" s="247"/>
      <c r="M37" s="247"/>
      <c r="N37" s="247"/>
      <c r="O37" s="247"/>
      <c r="P37" s="247"/>
      <c r="Q37" s="247"/>
      <c r="R37" s="247"/>
      <c r="S37" s="247"/>
      <c r="T37" s="247"/>
      <c r="U37" s="247"/>
      <c r="V37" s="247"/>
      <c r="W37" s="247"/>
      <c r="X37" s="247"/>
      <c r="Y37" s="78"/>
    </row>
    <row r="38" spans="1:25" ht="15.6" x14ac:dyDescent="0.3">
      <c r="A38" s="108"/>
      <c r="B38" s="64"/>
      <c r="C38" s="153"/>
      <c r="D38" s="115"/>
      <c r="E38" s="116"/>
      <c r="F38" s="113"/>
      <c r="G38" s="114"/>
      <c r="H38" s="114"/>
      <c r="I38" s="67"/>
      <c r="J38" s="114"/>
      <c r="K38" s="114"/>
      <c r="L38" s="117"/>
      <c r="M38" s="98"/>
      <c r="N38" s="114"/>
      <c r="O38" s="114"/>
      <c r="P38" s="114"/>
      <c r="Q38" s="114"/>
      <c r="R38" s="114"/>
      <c r="S38" s="114"/>
      <c r="T38" s="114"/>
      <c r="U38" s="114"/>
      <c r="V38" s="114"/>
      <c r="W38" s="114"/>
      <c r="X38" s="59"/>
      <c r="Y38" s="78"/>
    </row>
    <row r="39" spans="1:25" ht="15.6" x14ac:dyDescent="0.3">
      <c r="A39" s="107"/>
      <c r="B39" s="63"/>
      <c r="C39" s="110"/>
      <c r="D39" s="115"/>
      <c r="E39" s="116"/>
      <c r="F39" s="129"/>
      <c r="G39" s="129"/>
      <c r="H39" s="129"/>
      <c r="I39" s="100"/>
      <c r="J39" s="113"/>
      <c r="K39" s="118"/>
      <c r="L39" s="67"/>
      <c r="M39" s="105"/>
      <c r="N39" s="114"/>
      <c r="O39" s="114"/>
      <c r="P39" s="114"/>
      <c r="Q39" s="114"/>
      <c r="R39" s="114"/>
      <c r="S39" s="114"/>
      <c r="T39" s="114"/>
      <c r="U39" s="114"/>
      <c r="V39" s="114"/>
      <c r="W39" s="114"/>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1777.27</v>
      </c>
      <c r="D41" s="126">
        <f>SUM(E41:W41)</f>
        <v>1777.27</v>
      </c>
      <c r="E41" s="128">
        <f t="shared" ref="E41:W41" si="1">SUM(E28:E40)</f>
        <v>0</v>
      </c>
      <c r="F41" s="76">
        <f t="shared" si="1"/>
        <v>0</v>
      </c>
      <c r="G41" s="76">
        <f t="shared" si="1"/>
        <v>506.23</v>
      </c>
      <c r="H41" s="76">
        <f t="shared" si="1"/>
        <v>0</v>
      </c>
      <c r="I41" s="76">
        <f t="shared" si="1"/>
        <v>229.16</v>
      </c>
      <c r="J41" s="76">
        <f t="shared" si="1"/>
        <v>152.33000000000001</v>
      </c>
      <c r="K41" s="76">
        <f t="shared" si="1"/>
        <v>0</v>
      </c>
      <c r="L41" s="76">
        <f t="shared" si="1"/>
        <v>0</v>
      </c>
      <c r="M41" s="76">
        <f t="shared" si="1"/>
        <v>59.17</v>
      </c>
      <c r="N41" s="76">
        <f t="shared" si="1"/>
        <v>352.62</v>
      </c>
      <c r="O41" s="76">
        <f t="shared" si="1"/>
        <v>477.76</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657</v>
      </c>
      <c r="B44" s="482"/>
      <c r="C44" s="482"/>
      <c r="D44" s="482"/>
      <c r="E44" s="482"/>
      <c r="F44" s="80">
        <v>21458.69</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3230.25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1777.27</v>
      </c>
      <c r="E46" s="69"/>
      <c r="F46" s="84">
        <f>+D45-D46</f>
        <v>1452.98</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22911.67</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22911.67</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22911.67</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22911.67</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658</v>
      </c>
      <c r="B65" s="475"/>
      <c r="C65" s="94"/>
      <c r="D65" s="95"/>
      <c r="E65" s="96" t="s">
        <v>654</v>
      </c>
      <c r="F65" s="97">
        <f>+F60-F62-F64</f>
        <v>22911.67</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53" priority="1" operator="lessThan">
      <formula>$C$24</formula>
    </cfRule>
    <cfRule type="cellIs" dxfId="52" priority="5" operator="equal">
      <formula>$C$24</formula>
    </cfRule>
  </conditionalFormatting>
  <conditionalFormatting sqref="D41">
    <cfRule type="cellIs" dxfId="51" priority="4" operator="lessThan">
      <formula>$C$41</formula>
    </cfRule>
    <cfRule type="cellIs" dxfId="50" priority="6" operator="equal">
      <formula>$C$41</formula>
    </cfRule>
  </conditionalFormatting>
  <conditionalFormatting sqref="F46">
    <cfRule type="cellIs" dxfId="49" priority="2" operator="lessThan">
      <formula>0</formula>
    </cfRule>
    <cfRule type="cellIs" dxfId="48" priority="3" operator="greaterThan">
      <formula>0</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A11C-235B-497E-89AB-1091FBF0E683}">
  <sheetPr>
    <tabColor rgb="FF92D050"/>
  </sheetPr>
  <dimension ref="A1:Z169"/>
  <sheetViews>
    <sheetView topLeftCell="A45" workbookViewId="0">
      <selection activeCell="C28" sqref="C28"/>
    </sheetView>
  </sheetViews>
  <sheetFormatPr defaultRowHeight="13.2" x14ac:dyDescent="0.25"/>
  <cols>
    <col min="1" max="1" width="14.44140625" customWidth="1"/>
    <col min="2" max="2" width="45.6640625" customWidth="1"/>
    <col min="3" max="3" width="10.4414062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45755</v>
      </c>
      <c r="B3" s="58" t="s">
        <v>170</v>
      </c>
      <c r="C3" s="145">
        <v>21</v>
      </c>
      <c r="D3" s="162" t="s">
        <v>171</v>
      </c>
      <c r="E3" s="147"/>
      <c r="F3" s="146"/>
      <c r="G3" s="146"/>
      <c r="H3" s="146"/>
      <c r="I3" s="59"/>
      <c r="J3" s="145">
        <v>21</v>
      </c>
      <c r="K3" s="265"/>
      <c r="L3" s="265"/>
      <c r="M3" s="266"/>
      <c r="N3" s="265"/>
      <c r="O3" s="266"/>
      <c r="P3" s="265"/>
      <c r="Q3" s="265"/>
      <c r="R3" s="265"/>
      <c r="S3" s="53"/>
      <c r="T3" s="53"/>
      <c r="U3" s="53"/>
      <c r="V3" s="53"/>
      <c r="W3" s="53"/>
      <c r="X3" s="53"/>
      <c r="Y3" s="53"/>
      <c r="Z3" s="53"/>
    </row>
    <row r="4" spans="1:26" ht="15.6" x14ac:dyDescent="0.3">
      <c r="A4" s="161">
        <v>45755</v>
      </c>
      <c r="B4" s="58" t="s">
        <v>172</v>
      </c>
      <c r="C4" s="145">
        <v>64</v>
      </c>
      <c r="D4" s="162" t="s">
        <v>173</v>
      </c>
      <c r="E4" s="147"/>
      <c r="F4" s="146"/>
      <c r="G4" s="146"/>
      <c r="H4" s="146"/>
      <c r="I4" s="59"/>
      <c r="J4" s="267">
        <v>64</v>
      </c>
      <c r="K4" s="119"/>
      <c r="L4" s="61"/>
      <c r="M4" s="61"/>
      <c r="N4" s="61"/>
      <c r="O4" s="62"/>
      <c r="P4" s="62"/>
      <c r="Q4" s="62"/>
      <c r="R4" s="62"/>
      <c r="S4" s="53"/>
      <c r="T4" s="53"/>
      <c r="U4" s="53"/>
      <c r="V4" s="53"/>
      <c r="W4" s="53"/>
      <c r="X4" s="53"/>
      <c r="Y4" s="53"/>
      <c r="Z4" s="53"/>
    </row>
    <row r="5" spans="1:26" ht="15.6" x14ac:dyDescent="0.3">
      <c r="A5" s="159">
        <v>45755</v>
      </c>
      <c r="B5" s="63" t="s">
        <v>41</v>
      </c>
      <c r="C5" s="119">
        <v>138</v>
      </c>
      <c r="D5" s="205" t="s">
        <v>42</v>
      </c>
      <c r="E5" s="147"/>
      <c r="F5" s="146"/>
      <c r="G5" s="146"/>
      <c r="H5" s="146"/>
      <c r="I5" s="61"/>
      <c r="J5" s="268"/>
      <c r="K5" s="119">
        <v>138</v>
      </c>
      <c r="L5" s="61"/>
      <c r="M5" s="61"/>
      <c r="N5" s="61"/>
      <c r="O5" s="62"/>
      <c r="P5" s="62"/>
      <c r="Q5" s="62"/>
      <c r="R5" s="62"/>
      <c r="S5" s="53"/>
      <c r="T5" s="53"/>
      <c r="U5" s="53"/>
      <c r="V5" s="53"/>
      <c r="W5" s="53"/>
      <c r="X5" s="53"/>
      <c r="Y5" s="53"/>
      <c r="Z5" s="53"/>
    </row>
    <row r="6" spans="1:26" ht="15.6" x14ac:dyDescent="0.3">
      <c r="A6" s="159">
        <v>45755</v>
      </c>
      <c r="B6" s="63" t="s">
        <v>174</v>
      </c>
      <c r="C6" s="119">
        <v>412.5</v>
      </c>
      <c r="D6" s="204" t="s">
        <v>175</v>
      </c>
      <c r="E6" s="147"/>
      <c r="F6" s="146"/>
      <c r="G6" s="146"/>
      <c r="H6" s="146"/>
      <c r="I6" s="61"/>
      <c r="J6" s="119">
        <v>412.5</v>
      </c>
      <c r="K6" s="145"/>
      <c r="L6" s="59"/>
      <c r="M6" s="59"/>
      <c r="N6" s="59"/>
      <c r="O6" s="60"/>
      <c r="P6" s="60"/>
      <c r="Q6" s="60"/>
      <c r="R6" s="60"/>
      <c r="S6" s="53"/>
      <c r="T6" s="53"/>
      <c r="U6" s="53"/>
      <c r="V6" s="53"/>
      <c r="W6" s="53"/>
      <c r="X6" s="53"/>
      <c r="Y6" s="53"/>
      <c r="Z6" s="53"/>
    </row>
    <row r="7" spans="1:26" ht="15.6" x14ac:dyDescent="0.3">
      <c r="A7" s="159">
        <v>45755</v>
      </c>
      <c r="B7" s="63" t="s">
        <v>176</v>
      </c>
      <c r="C7" s="119">
        <v>49.5</v>
      </c>
      <c r="D7" s="163" t="s">
        <v>177</v>
      </c>
      <c r="E7" s="150"/>
      <c r="F7" s="146"/>
      <c r="G7" s="146"/>
      <c r="H7" s="146"/>
      <c r="I7" s="61"/>
      <c r="J7" s="119">
        <v>49.5</v>
      </c>
      <c r="K7" s="119"/>
      <c r="L7" s="61"/>
      <c r="M7" s="61"/>
      <c r="N7" s="61"/>
      <c r="O7" s="62"/>
      <c r="P7" s="62"/>
      <c r="Q7" s="62"/>
      <c r="R7" s="62"/>
      <c r="S7" s="53"/>
      <c r="T7" s="53"/>
      <c r="U7" s="53"/>
      <c r="V7" s="53"/>
      <c r="W7" s="53"/>
      <c r="X7" s="53"/>
      <c r="Y7" s="53"/>
      <c r="Z7" s="53"/>
    </row>
    <row r="8" spans="1:26" ht="15.6" x14ac:dyDescent="0.3">
      <c r="A8" s="159">
        <v>45785</v>
      </c>
      <c r="B8" s="63" t="s">
        <v>178</v>
      </c>
      <c r="C8" s="119">
        <v>77</v>
      </c>
      <c r="D8" s="163" t="s">
        <v>179</v>
      </c>
      <c r="E8" s="150"/>
      <c r="F8" s="148"/>
      <c r="G8" s="146"/>
      <c r="H8" s="146"/>
      <c r="I8" s="61"/>
      <c r="J8" s="119">
        <v>77</v>
      </c>
      <c r="K8" s="119"/>
      <c r="L8" s="61"/>
      <c r="M8" s="61"/>
      <c r="N8" s="61"/>
      <c r="O8" s="62"/>
      <c r="P8" s="62"/>
      <c r="Q8" s="62"/>
      <c r="R8" s="62"/>
      <c r="S8" s="53"/>
      <c r="T8" s="53"/>
      <c r="U8" s="53"/>
      <c r="V8" s="53"/>
      <c r="W8" s="53"/>
      <c r="X8" s="53"/>
      <c r="Y8" s="53"/>
      <c r="Z8" s="53"/>
    </row>
    <row r="9" spans="1:26" ht="15.6" x14ac:dyDescent="0.3">
      <c r="A9" s="159">
        <v>45816</v>
      </c>
      <c r="B9" s="63" t="s">
        <v>180</v>
      </c>
      <c r="C9" s="119">
        <v>168</v>
      </c>
      <c r="D9" s="163" t="s">
        <v>181</v>
      </c>
      <c r="E9" s="149"/>
      <c r="F9" s="148"/>
      <c r="G9" s="146"/>
      <c r="H9" s="146"/>
      <c r="I9" s="61"/>
      <c r="J9" s="119">
        <v>168</v>
      </c>
      <c r="K9" s="119"/>
      <c r="L9" s="61"/>
      <c r="M9" s="61"/>
      <c r="N9" s="61"/>
      <c r="O9" s="62"/>
      <c r="P9" s="62"/>
      <c r="Q9" s="62"/>
      <c r="R9" s="62"/>
      <c r="S9" s="53"/>
      <c r="T9" s="53"/>
      <c r="U9" s="53"/>
      <c r="V9" s="53"/>
      <c r="W9" s="53"/>
      <c r="X9" s="53"/>
      <c r="Y9" s="53"/>
      <c r="Z9" s="53"/>
    </row>
    <row r="10" spans="1:26" ht="15.6" x14ac:dyDescent="0.3">
      <c r="A10" s="159">
        <v>45877</v>
      </c>
      <c r="B10" s="63" t="s">
        <v>182</v>
      </c>
      <c r="C10" s="119">
        <v>255</v>
      </c>
      <c r="D10" s="205" t="s">
        <v>183</v>
      </c>
      <c r="E10" s="149"/>
      <c r="F10" s="148"/>
      <c r="G10" s="146"/>
      <c r="H10" s="146"/>
      <c r="I10" s="61"/>
      <c r="J10" s="119">
        <v>255</v>
      </c>
      <c r="K10" s="119"/>
      <c r="L10" s="61"/>
      <c r="M10" s="61"/>
      <c r="N10" s="61"/>
      <c r="O10" s="62"/>
      <c r="P10" s="62"/>
      <c r="Q10" s="62"/>
      <c r="R10" s="62"/>
      <c r="S10" s="53"/>
      <c r="T10" s="53"/>
      <c r="U10" s="53"/>
      <c r="V10" s="53"/>
      <c r="W10" s="53"/>
      <c r="X10" s="53"/>
      <c r="Y10" s="53"/>
      <c r="Z10" s="53"/>
    </row>
    <row r="11" spans="1:26" ht="15.6" x14ac:dyDescent="0.3">
      <c r="A11" s="159">
        <v>45877</v>
      </c>
      <c r="B11" s="63" t="s">
        <v>184</v>
      </c>
      <c r="C11" s="119">
        <v>215.33</v>
      </c>
      <c r="D11" s="163" t="s">
        <v>185</v>
      </c>
      <c r="E11" s="149"/>
      <c r="F11" s="148"/>
      <c r="G11" s="146"/>
      <c r="H11" s="146"/>
      <c r="I11" s="61"/>
      <c r="J11" s="119">
        <v>215.33</v>
      </c>
      <c r="K11" s="119"/>
      <c r="L11" s="61"/>
      <c r="M11" s="61"/>
      <c r="N11" s="61"/>
      <c r="O11" s="62"/>
      <c r="P11" s="62"/>
      <c r="Q11" s="62"/>
      <c r="R11" s="62"/>
      <c r="S11" s="53"/>
      <c r="T11" s="53"/>
      <c r="U11" s="53"/>
      <c r="V11" s="53"/>
      <c r="W11" s="53"/>
      <c r="X11" s="53"/>
      <c r="Y11" s="53"/>
      <c r="Z11" s="53"/>
    </row>
    <row r="12" spans="1:26" ht="15.6" x14ac:dyDescent="0.3">
      <c r="A12" s="159">
        <v>45969</v>
      </c>
      <c r="B12" s="63" t="s">
        <v>186</v>
      </c>
      <c r="C12" s="119">
        <v>88</v>
      </c>
      <c r="D12" s="163" t="s">
        <v>187</v>
      </c>
      <c r="E12" s="149"/>
      <c r="F12" s="148"/>
      <c r="G12" s="146"/>
      <c r="H12" s="146"/>
      <c r="I12" s="61"/>
      <c r="J12" s="119">
        <v>88</v>
      </c>
      <c r="K12" s="119"/>
      <c r="L12" s="61"/>
      <c r="M12" s="61"/>
      <c r="N12" s="61"/>
      <c r="O12" s="62"/>
      <c r="P12" s="62"/>
      <c r="Q12" s="62"/>
      <c r="R12" s="62"/>
      <c r="S12" s="53"/>
      <c r="T12" s="53"/>
      <c r="U12" s="53"/>
      <c r="V12" s="53"/>
      <c r="W12" s="53"/>
      <c r="X12" s="53"/>
      <c r="Y12" s="53"/>
      <c r="Z12" s="53"/>
    </row>
    <row r="13" spans="1:26" s="17" customFormat="1" ht="15.6" x14ac:dyDescent="0.3">
      <c r="A13" s="159">
        <v>45999</v>
      </c>
      <c r="B13" s="246" t="s">
        <v>188</v>
      </c>
      <c r="C13" s="119">
        <v>82.5</v>
      </c>
      <c r="D13" s="163" t="s">
        <v>189</v>
      </c>
      <c r="E13" s="149"/>
      <c r="F13" s="148"/>
      <c r="G13" s="146"/>
      <c r="H13" s="146"/>
      <c r="I13" s="139"/>
      <c r="J13" s="119">
        <v>82.5</v>
      </c>
      <c r="K13" s="119"/>
      <c r="L13" s="139"/>
      <c r="M13" s="139"/>
      <c r="N13" s="139"/>
      <c r="O13" s="138"/>
      <c r="P13" s="138"/>
      <c r="Q13" s="138"/>
      <c r="R13" s="138"/>
      <c r="S13" s="140"/>
      <c r="T13" s="140"/>
      <c r="U13" s="140"/>
      <c r="V13" s="140"/>
      <c r="W13" s="140"/>
      <c r="X13" s="140"/>
      <c r="Y13" s="140"/>
      <c r="Z13" s="140"/>
    </row>
    <row r="14" spans="1:26" ht="15.6" x14ac:dyDescent="0.3">
      <c r="A14" s="159">
        <v>45999</v>
      </c>
      <c r="B14" s="99" t="s">
        <v>190</v>
      </c>
      <c r="C14" s="119">
        <v>234.5</v>
      </c>
      <c r="D14" s="163" t="s">
        <v>191</v>
      </c>
      <c r="E14" s="149"/>
      <c r="F14" s="148"/>
      <c r="G14" s="119"/>
      <c r="H14" s="146"/>
      <c r="I14" s="61"/>
      <c r="J14" s="119">
        <v>234.5</v>
      </c>
      <c r="K14" s="119"/>
      <c r="L14" s="61"/>
      <c r="M14" s="61"/>
      <c r="N14" s="61"/>
      <c r="O14" s="62"/>
      <c r="P14" s="62"/>
      <c r="Q14" s="62"/>
      <c r="R14" s="62"/>
      <c r="S14" s="53"/>
      <c r="T14" s="53"/>
      <c r="U14" s="53"/>
      <c r="V14" s="53"/>
      <c r="W14" s="53"/>
      <c r="X14" s="53"/>
      <c r="Y14" s="53"/>
      <c r="Z14" s="53"/>
    </row>
    <row r="15" spans="1:26" ht="15.6" x14ac:dyDescent="0.3">
      <c r="A15" s="159" t="s">
        <v>192</v>
      </c>
      <c r="B15" s="63" t="s">
        <v>193</v>
      </c>
      <c r="C15" s="119">
        <v>91</v>
      </c>
      <c r="D15" s="205" t="s">
        <v>194</v>
      </c>
      <c r="E15" s="149"/>
      <c r="F15" s="148"/>
      <c r="G15" s="146"/>
      <c r="H15" s="146"/>
      <c r="I15" s="61"/>
      <c r="J15" s="119">
        <v>91</v>
      </c>
      <c r="K15" s="119"/>
      <c r="L15" s="61"/>
      <c r="M15" s="61"/>
      <c r="N15" s="61"/>
      <c r="O15" s="62"/>
      <c r="P15" s="62"/>
      <c r="Q15" s="62"/>
      <c r="R15" s="62"/>
      <c r="S15" s="53"/>
      <c r="T15" s="53"/>
      <c r="U15" s="53"/>
      <c r="V15" s="53"/>
      <c r="W15" s="53"/>
      <c r="X15" s="53"/>
      <c r="Y15" s="53"/>
      <c r="Z15" s="53"/>
    </row>
    <row r="16" spans="1:26" s="30" customFormat="1" ht="15.6" x14ac:dyDescent="0.3">
      <c r="A16" s="159" t="s">
        <v>192</v>
      </c>
      <c r="B16" s="124" t="s">
        <v>195</v>
      </c>
      <c r="C16" s="151">
        <v>354.75</v>
      </c>
      <c r="D16" s="288"/>
      <c r="E16" s="259"/>
      <c r="F16" s="260"/>
      <c r="G16" s="261"/>
      <c r="H16" s="261"/>
      <c r="I16" s="262"/>
      <c r="J16" s="151">
        <v>354.75</v>
      </c>
      <c r="K16" s="151"/>
      <c r="L16" s="262"/>
      <c r="M16" s="262"/>
      <c r="N16" s="262"/>
      <c r="O16" s="230"/>
      <c r="P16" s="230"/>
      <c r="Q16" s="230"/>
      <c r="R16" s="230"/>
      <c r="S16" s="263"/>
      <c r="T16" s="263"/>
      <c r="U16" s="263"/>
      <c r="V16" s="263"/>
      <c r="W16" s="263"/>
      <c r="X16" s="263"/>
      <c r="Y16" s="263"/>
      <c r="Z16" s="263"/>
    </row>
    <row r="17" spans="1:26" ht="15.6" x14ac:dyDescent="0.3">
      <c r="A17" s="159" t="s">
        <v>196</v>
      </c>
      <c r="B17" s="63" t="s">
        <v>197</v>
      </c>
      <c r="C17" s="119">
        <v>82</v>
      </c>
      <c r="D17" s="205" t="s">
        <v>198</v>
      </c>
      <c r="E17" s="149"/>
      <c r="F17" s="148"/>
      <c r="G17" s="146"/>
      <c r="H17" s="146"/>
      <c r="I17" s="65"/>
      <c r="J17" s="119">
        <v>82</v>
      </c>
      <c r="K17" s="119"/>
      <c r="L17" s="65"/>
      <c r="M17" s="65"/>
      <c r="N17" s="65"/>
      <c r="O17" s="69"/>
      <c r="P17" s="69"/>
      <c r="Q17" s="69"/>
      <c r="R17" s="69"/>
      <c r="S17" s="53"/>
      <c r="T17" s="53"/>
      <c r="U17" s="53"/>
      <c r="V17" s="53"/>
      <c r="W17" s="53"/>
      <c r="X17" s="53"/>
      <c r="Y17" s="53"/>
      <c r="Z17" s="53"/>
    </row>
    <row r="18" spans="1:26" ht="15.6" x14ac:dyDescent="0.3">
      <c r="A18" s="159" t="s">
        <v>196</v>
      </c>
      <c r="B18" s="63" t="s">
        <v>58</v>
      </c>
      <c r="C18" s="119">
        <v>92</v>
      </c>
      <c r="D18" s="205" t="s">
        <v>42</v>
      </c>
      <c r="E18" s="149"/>
      <c r="F18" s="148"/>
      <c r="G18" s="146"/>
      <c r="H18" s="146"/>
      <c r="I18" s="65"/>
      <c r="J18" s="119"/>
      <c r="K18" s="203">
        <v>92</v>
      </c>
      <c r="L18" s="65"/>
      <c r="M18" s="65"/>
      <c r="N18" s="65"/>
      <c r="O18" s="69"/>
      <c r="P18" s="69"/>
      <c r="Q18" s="69"/>
      <c r="R18" s="69"/>
      <c r="S18" s="53"/>
      <c r="T18" s="53"/>
      <c r="U18" s="53"/>
      <c r="V18" s="53"/>
      <c r="W18" s="53"/>
      <c r="X18" s="53"/>
      <c r="Y18" s="53"/>
      <c r="Z18" s="53"/>
    </row>
    <row r="19" spans="1:26" ht="15.6" x14ac:dyDescent="0.3">
      <c r="A19" s="159" t="s">
        <v>199</v>
      </c>
      <c r="B19" s="63" t="s">
        <v>60</v>
      </c>
      <c r="C19" s="119">
        <v>450</v>
      </c>
      <c r="D19" s="205" t="s">
        <v>42</v>
      </c>
      <c r="E19" s="149"/>
      <c r="F19" s="148"/>
      <c r="G19" s="146"/>
      <c r="H19" s="146"/>
      <c r="I19" s="65"/>
      <c r="J19" s="119">
        <v>450</v>
      </c>
      <c r="K19" s="203"/>
      <c r="L19" s="65"/>
      <c r="M19" s="65"/>
      <c r="N19" s="65"/>
      <c r="O19" s="69"/>
      <c r="P19" s="69"/>
      <c r="Q19" s="69"/>
      <c r="R19" s="69"/>
      <c r="S19" s="53"/>
      <c r="T19" s="53"/>
      <c r="U19" s="53"/>
      <c r="V19" s="53"/>
      <c r="W19" s="53"/>
      <c r="X19" s="53"/>
      <c r="Y19" s="53"/>
      <c r="Z19" s="53"/>
    </row>
    <row r="20" spans="1:26" ht="15.6" x14ac:dyDescent="0.3">
      <c r="A20" s="159" t="s">
        <v>200</v>
      </c>
      <c r="B20" s="63" t="s">
        <v>62</v>
      </c>
      <c r="C20" s="119">
        <v>30</v>
      </c>
      <c r="D20" s="205" t="s">
        <v>42</v>
      </c>
      <c r="E20" s="149"/>
      <c r="F20" s="148"/>
      <c r="G20" s="119"/>
      <c r="H20" s="146"/>
      <c r="I20" s="65"/>
      <c r="J20" s="119">
        <v>30</v>
      </c>
      <c r="K20" s="203"/>
      <c r="L20" s="65"/>
      <c r="M20" s="65"/>
      <c r="N20" s="65"/>
      <c r="O20" s="69"/>
      <c r="P20" s="69"/>
      <c r="Q20" s="69"/>
      <c r="R20" s="152"/>
      <c r="S20" s="53"/>
      <c r="T20" s="53"/>
      <c r="U20" s="53"/>
      <c r="V20" s="53"/>
      <c r="W20" s="53"/>
      <c r="X20" s="53"/>
      <c r="Y20" s="53"/>
      <c r="Z20" s="53"/>
    </row>
    <row r="21" spans="1:26" ht="15.6" x14ac:dyDescent="0.3">
      <c r="A21" s="161"/>
      <c r="B21" s="354"/>
      <c r="C21" s="119"/>
      <c r="D21" s="287"/>
      <c r="E21" s="149"/>
      <c r="F21" s="271"/>
      <c r="G21" s="203"/>
      <c r="H21" s="272"/>
      <c r="I21" s="65"/>
      <c r="J21" s="119"/>
      <c r="K21" s="203"/>
      <c r="L21" s="65"/>
      <c r="M21" s="65"/>
      <c r="N21" s="65"/>
      <c r="O21" s="69"/>
      <c r="P21" s="69"/>
      <c r="Q21" s="69"/>
      <c r="R21" s="152"/>
      <c r="S21" s="53"/>
      <c r="T21" s="53"/>
      <c r="U21" s="53"/>
      <c r="V21" s="53"/>
      <c r="W21" s="53"/>
      <c r="X21" s="53"/>
      <c r="Y21" s="53"/>
      <c r="Z21" s="53"/>
    </row>
    <row r="22" spans="1:26" ht="15.75" customHeight="1" x14ac:dyDescent="0.3">
      <c r="A22" s="156"/>
      <c r="B22" s="157"/>
      <c r="C22" s="119"/>
      <c r="D22" s="287"/>
      <c r="E22" s="66"/>
      <c r="F22" s="68"/>
      <c r="G22" s="65"/>
      <c r="H22" s="65"/>
      <c r="I22" s="65"/>
      <c r="J22" s="119"/>
      <c r="K22" s="203"/>
      <c r="L22" s="65"/>
      <c r="M22" s="65"/>
      <c r="N22" s="65"/>
      <c r="O22" s="69"/>
      <c r="P22" s="69"/>
      <c r="Q22" s="69"/>
      <c r="R22" s="69"/>
      <c r="S22" s="53"/>
      <c r="T22" s="53"/>
      <c r="U22" s="53"/>
      <c r="V22" s="53"/>
      <c r="W22" s="53"/>
      <c r="X22" s="53"/>
      <c r="Y22" s="53"/>
      <c r="Z22" s="53"/>
    </row>
    <row r="23" spans="1:26" ht="15.75" customHeight="1" x14ac:dyDescent="0.3">
      <c r="A23" s="156"/>
      <c r="B23" s="157"/>
      <c r="C23" s="145"/>
      <c r="D23" s="436"/>
      <c r="E23" s="102"/>
      <c r="F23" s="195"/>
      <c r="G23" s="72"/>
      <c r="H23" s="72"/>
      <c r="I23" s="72"/>
      <c r="J23" s="145"/>
      <c r="K23" s="257"/>
      <c r="L23" s="72"/>
      <c r="M23" s="72"/>
      <c r="N23" s="72"/>
      <c r="O23" s="71"/>
      <c r="P23" s="71"/>
      <c r="Q23" s="71"/>
      <c r="R23" s="71"/>
      <c r="S23" s="53"/>
      <c r="T23" s="53"/>
      <c r="U23" s="53"/>
      <c r="V23" s="53"/>
      <c r="W23" s="53"/>
      <c r="X23" s="53"/>
      <c r="Y23" s="53"/>
      <c r="Z23" s="53"/>
    </row>
    <row r="24" spans="1:26" ht="15.6" x14ac:dyDescent="0.3">
      <c r="A24" s="73" t="s">
        <v>4</v>
      </c>
      <c r="B24" s="74"/>
      <c r="C24" s="75">
        <f>SUM(C3:C22)</f>
        <v>2905.08</v>
      </c>
      <c r="D24" s="101">
        <f>SUM(E24:Q24)</f>
        <v>2905.08</v>
      </c>
      <c r="E24" s="76">
        <f>SUM(E3:E22)</f>
        <v>0</v>
      </c>
      <c r="F24" s="76">
        <f t="shared" ref="F24:Q24" si="0">SUM(F3:F22)</f>
        <v>0</v>
      </c>
      <c r="G24" s="76">
        <f t="shared" si="0"/>
        <v>0</v>
      </c>
      <c r="H24" s="76">
        <f t="shared" si="0"/>
        <v>0</v>
      </c>
      <c r="I24" s="76">
        <f t="shared" si="0"/>
        <v>0</v>
      </c>
      <c r="J24" s="76">
        <f t="shared" si="0"/>
        <v>2675.08</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45999</v>
      </c>
      <c r="B28" s="58" t="s">
        <v>463</v>
      </c>
      <c r="C28" s="153">
        <v>372.58</v>
      </c>
      <c r="D28" s="111"/>
      <c r="E28" s="112"/>
      <c r="F28" s="113"/>
      <c r="G28" s="114"/>
      <c r="H28" s="114"/>
      <c r="I28" s="114"/>
      <c r="J28" s="114"/>
      <c r="K28" s="114"/>
      <c r="L28" s="114"/>
      <c r="M28" s="117"/>
      <c r="N28" s="153"/>
      <c r="O28" s="153">
        <v>372.58</v>
      </c>
      <c r="P28" s="114"/>
      <c r="Q28" s="114"/>
      <c r="R28" s="114"/>
      <c r="S28" s="114"/>
      <c r="T28" s="114"/>
      <c r="U28" s="114"/>
      <c r="V28" s="114"/>
      <c r="W28" s="114"/>
      <c r="X28" s="59"/>
      <c r="Y28" s="78"/>
    </row>
    <row r="29" spans="1:26" ht="15.6" x14ac:dyDescent="0.3">
      <c r="A29" s="108" t="s">
        <v>196</v>
      </c>
      <c r="B29" s="63" t="s">
        <v>462</v>
      </c>
      <c r="C29" s="153">
        <v>48.37</v>
      </c>
      <c r="D29" s="115"/>
      <c r="E29" s="116"/>
      <c r="F29" s="113"/>
      <c r="G29" s="67"/>
      <c r="H29" s="114"/>
      <c r="I29" s="114"/>
      <c r="J29" s="114"/>
      <c r="K29" s="114"/>
      <c r="L29" s="245"/>
      <c r="M29" s="110">
        <v>48.37</v>
      </c>
      <c r="N29" s="113"/>
      <c r="O29" s="153"/>
      <c r="P29" s="114"/>
      <c r="Q29" s="114"/>
      <c r="R29" s="114"/>
      <c r="S29" s="67"/>
      <c r="T29" s="114"/>
      <c r="U29" s="114"/>
      <c r="V29" s="114"/>
      <c r="W29" s="114"/>
      <c r="X29" s="59"/>
      <c r="Y29" s="78"/>
    </row>
    <row r="30" spans="1:26" ht="15.6" x14ac:dyDescent="0.3">
      <c r="A30" s="255" t="s">
        <v>496</v>
      </c>
      <c r="B30" s="256" t="s">
        <v>497</v>
      </c>
      <c r="C30" s="257">
        <v>129</v>
      </c>
      <c r="D30" s="131"/>
      <c r="E30" s="141"/>
      <c r="F30" s="132"/>
      <c r="G30" s="110">
        <v>129</v>
      </c>
      <c r="H30" s="117"/>
      <c r="I30" s="117"/>
      <c r="J30" s="117"/>
      <c r="K30" s="117"/>
      <c r="L30" s="103"/>
      <c r="M30" s="197"/>
      <c r="N30" s="117"/>
      <c r="O30" s="103"/>
      <c r="P30" s="117"/>
      <c r="Q30" s="117"/>
      <c r="R30" s="117"/>
      <c r="S30" s="117"/>
      <c r="T30" s="117"/>
      <c r="U30" s="117"/>
      <c r="V30" s="117"/>
      <c r="W30" s="117"/>
      <c r="X30" s="72"/>
      <c r="Y30" s="78"/>
    </row>
    <row r="31" spans="1:26" ht="15.6" x14ac:dyDescent="0.3">
      <c r="A31" s="178" t="s">
        <v>496</v>
      </c>
      <c r="B31" s="175" t="s">
        <v>498</v>
      </c>
      <c r="C31" s="110">
        <v>1909.98</v>
      </c>
      <c r="D31" s="115"/>
      <c r="E31" s="116"/>
      <c r="F31" s="129"/>
      <c r="G31" s="110">
        <v>1909.98</v>
      </c>
      <c r="H31" s="129"/>
      <c r="I31" s="129"/>
      <c r="J31" s="129"/>
      <c r="K31" s="129"/>
      <c r="L31" s="67"/>
      <c r="M31" s="110"/>
      <c r="N31" s="129"/>
      <c r="O31" s="67"/>
      <c r="P31" s="129"/>
      <c r="Q31" s="129"/>
      <c r="R31" s="129"/>
      <c r="S31" s="129"/>
      <c r="T31" s="129"/>
      <c r="U31" s="129"/>
      <c r="V31" s="129"/>
      <c r="W31" s="129"/>
      <c r="X31" s="61"/>
      <c r="Y31" s="78"/>
    </row>
    <row r="32" spans="1:26" ht="15.6" x14ac:dyDescent="0.3">
      <c r="A32" s="178" t="s">
        <v>499</v>
      </c>
      <c r="B32" s="62" t="s">
        <v>500</v>
      </c>
      <c r="C32" s="110">
        <v>49.9</v>
      </c>
      <c r="D32" s="247"/>
      <c r="E32" s="247"/>
      <c r="F32" s="247"/>
      <c r="G32" s="110">
        <v>49.9</v>
      </c>
      <c r="H32" s="247"/>
      <c r="I32" s="247"/>
      <c r="J32" s="247"/>
      <c r="K32" s="247"/>
      <c r="L32" s="247"/>
      <c r="M32" s="110"/>
      <c r="N32" s="247"/>
      <c r="O32" s="247"/>
      <c r="P32" s="247"/>
      <c r="Q32" s="247"/>
      <c r="R32" s="247"/>
      <c r="S32" s="247"/>
      <c r="T32" s="247"/>
      <c r="U32" s="247"/>
      <c r="V32" s="247"/>
      <c r="W32" s="247"/>
      <c r="X32" s="247"/>
    </row>
    <row r="33" spans="1:25" ht="15.6" x14ac:dyDescent="0.3">
      <c r="A33" s="178" t="s">
        <v>499</v>
      </c>
      <c r="B33" s="109" t="s">
        <v>501</v>
      </c>
      <c r="C33" s="110">
        <v>472</v>
      </c>
      <c r="D33" s="115"/>
      <c r="E33" s="116"/>
      <c r="F33" s="129"/>
      <c r="G33" s="129"/>
      <c r="H33" s="129"/>
      <c r="I33" s="129"/>
      <c r="J33" s="129"/>
      <c r="K33" s="129"/>
      <c r="L33" s="67"/>
      <c r="M33" s="110"/>
      <c r="N33" s="129"/>
      <c r="O33" s="153">
        <v>472</v>
      </c>
      <c r="P33" s="129"/>
      <c r="Q33" s="129"/>
      <c r="R33" s="129"/>
      <c r="S33" s="129"/>
      <c r="T33" s="129"/>
      <c r="U33" s="129"/>
      <c r="V33" s="129"/>
      <c r="W33" s="129"/>
      <c r="X33" s="61" t="s">
        <v>475</v>
      </c>
    </row>
    <row r="34" spans="1:25" ht="15.6" x14ac:dyDescent="0.3">
      <c r="A34" s="255" t="s">
        <v>499</v>
      </c>
      <c r="B34" s="256" t="s">
        <v>502</v>
      </c>
      <c r="C34" s="257">
        <v>10.8</v>
      </c>
      <c r="D34" s="111"/>
      <c r="E34" s="112"/>
      <c r="F34" s="113"/>
      <c r="G34" s="114"/>
      <c r="H34" s="114"/>
      <c r="I34" s="114"/>
      <c r="J34" s="114"/>
      <c r="K34" s="117"/>
      <c r="L34" s="245"/>
      <c r="M34" s="153">
        <v>10.8</v>
      </c>
      <c r="N34" s="113"/>
      <c r="O34" s="98"/>
      <c r="P34" s="114"/>
      <c r="Q34" s="114"/>
      <c r="R34" s="114"/>
      <c r="S34" s="114"/>
      <c r="T34" s="114"/>
      <c r="U34" s="114"/>
      <c r="V34" s="114"/>
      <c r="W34" s="114"/>
      <c r="X34" s="59" t="s">
        <v>477</v>
      </c>
    </row>
    <row r="35" spans="1:25" ht="15.6" x14ac:dyDescent="0.3">
      <c r="A35" s="290"/>
      <c r="B35" s="291"/>
      <c r="C35" s="110"/>
      <c r="D35" s="253"/>
      <c r="E35" s="141"/>
      <c r="F35" s="132"/>
      <c r="G35" s="117"/>
      <c r="H35" s="117"/>
      <c r="I35" s="250"/>
      <c r="J35" s="234"/>
      <c r="K35" s="129"/>
      <c r="L35" s="254"/>
      <c r="M35" s="197"/>
      <c r="N35" s="132"/>
      <c r="O35" s="103"/>
      <c r="P35" s="117"/>
      <c r="Q35" s="117"/>
      <c r="R35" s="117"/>
      <c r="S35" s="117"/>
      <c r="T35" s="117"/>
      <c r="U35" s="117"/>
      <c r="V35" s="117"/>
      <c r="W35" s="117"/>
      <c r="X35" s="72"/>
      <c r="Y35" s="78"/>
    </row>
    <row r="36" spans="1:25" ht="15.6" x14ac:dyDescent="0.3">
      <c r="A36" s="290"/>
      <c r="B36" s="251"/>
      <c r="C36" s="197"/>
      <c r="D36" s="247"/>
      <c r="E36" s="247"/>
      <c r="F36" s="247"/>
      <c r="G36" s="247"/>
      <c r="H36" s="247"/>
      <c r="I36" s="247"/>
      <c r="J36" s="247"/>
      <c r="K36" s="250"/>
      <c r="L36" s="247"/>
      <c r="M36" s="247"/>
      <c r="N36" s="247"/>
      <c r="O36" s="247"/>
      <c r="P36" s="247"/>
      <c r="Q36" s="247"/>
      <c r="R36" s="247"/>
      <c r="S36" s="247"/>
      <c r="T36" s="247"/>
      <c r="U36" s="247"/>
      <c r="V36" s="247"/>
      <c r="W36" s="247"/>
      <c r="X36" s="247"/>
      <c r="Y36" s="78"/>
    </row>
    <row r="37" spans="1:25" ht="15.6" x14ac:dyDescent="0.3">
      <c r="A37" s="247"/>
      <c r="B37" s="247"/>
      <c r="C37" s="247"/>
      <c r="D37" s="247"/>
      <c r="E37" s="247"/>
      <c r="F37" s="247"/>
      <c r="G37" s="247"/>
      <c r="H37" s="247"/>
      <c r="I37" s="247"/>
      <c r="J37" s="247"/>
      <c r="K37" s="247"/>
      <c r="L37" s="247"/>
      <c r="M37" s="247"/>
      <c r="N37" s="247"/>
      <c r="O37" s="247"/>
      <c r="P37" s="247"/>
      <c r="Q37" s="247"/>
      <c r="R37" s="247"/>
      <c r="S37" s="247"/>
      <c r="T37" s="247"/>
      <c r="U37" s="247"/>
      <c r="V37" s="247"/>
      <c r="W37" s="247"/>
      <c r="X37" s="247"/>
      <c r="Y37" s="78"/>
    </row>
    <row r="38" spans="1:25" ht="15.6" x14ac:dyDescent="0.3">
      <c r="A38" s="106"/>
      <c r="B38" s="63"/>
      <c r="C38" s="110"/>
      <c r="D38" s="115"/>
      <c r="E38" s="116"/>
      <c r="F38" s="129"/>
      <c r="G38" s="129"/>
      <c r="H38" s="129"/>
      <c r="I38" s="129"/>
      <c r="J38" s="129"/>
      <c r="K38" s="129"/>
      <c r="L38" s="67"/>
      <c r="M38" s="110"/>
      <c r="N38" s="129"/>
      <c r="O38" s="67"/>
      <c r="P38" s="129"/>
      <c r="Q38" s="129"/>
      <c r="R38" s="129"/>
      <c r="S38" s="129"/>
      <c r="T38" s="129"/>
      <c r="U38" s="129"/>
      <c r="V38" s="129"/>
      <c r="W38" s="129"/>
      <c r="X38" s="61"/>
      <c r="Y38" s="78"/>
    </row>
    <row r="39" spans="1:25" ht="15.6" x14ac:dyDescent="0.3">
      <c r="A39" s="108"/>
      <c r="B39" s="58"/>
      <c r="C39" s="153"/>
      <c r="D39" s="111"/>
      <c r="E39" s="112"/>
      <c r="F39" s="113"/>
      <c r="G39" s="114"/>
      <c r="H39" s="114"/>
      <c r="I39" s="114"/>
      <c r="J39" s="114"/>
      <c r="K39" s="114"/>
      <c r="L39" s="118"/>
      <c r="M39" s="98"/>
      <c r="N39" s="113"/>
      <c r="O39" s="98"/>
      <c r="P39" s="114"/>
      <c r="Q39" s="114"/>
      <c r="R39" s="114"/>
      <c r="S39" s="114"/>
      <c r="T39" s="114"/>
      <c r="U39" s="114"/>
      <c r="V39" s="114"/>
      <c r="W39" s="114"/>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2992.6300000000006</v>
      </c>
      <c r="D41" s="126">
        <f>SUM(E41:W41)</f>
        <v>2992.63</v>
      </c>
      <c r="E41" s="128">
        <f t="shared" ref="E41:W41" si="1">SUM(E28:E40)</f>
        <v>0</v>
      </c>
      <c r="F41" s="76">
        <f t="shared" si="1"/>
        <v>0</v>
      </c>
      <c r="G41" s="76">
        <f t="shared" si="1"/>
        <v>2088.88</v>
      </c>
      <c r="H41" s="76">
        <f t="shared" si="1"/>
        <v>0</v>
      </c>
      <c r="I41" s="76">
        <f t="shared" si="1"/>
        <v>0</v>
      </c>
      <c r="J41" s="76">
        <f t="shared" si="1"/>
        <v>0</v>
      </c>
      <c r="K41" s="76">
        <f t="shared" si="1"/>
        <v>0</v>
      </c>
      <c r="L41" s="76">
        <f t="shared" si="1"/>
        <v>0</v>
      </c>
      <c r="M41" s="76">
        <f t="shared" si="1"/>
        <v>59.17</v>
      </c>
      <c r="N41" s="76">
        <f t="shared" si="1"/>
        <v>0</v>
      </c>
      <c r="O41" s="76">
        <f t="shared" si="1"/>
        <v>844.57999999999993</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658</v>
      </c>
      <c r="B44" s="482"/>
      <c r="C44" s="482"/>
      <c r="D44" s="482"/>
      <c r="E44" s="482"/>
      <c r="F44" s="80">
        <v>22911.67</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2905.08</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2992.6300000000006</v>
      </c>
      <c r="E46" s="69"/>
      <c r="F46" s="84">
        <f>+D45-D46</f>
        <v>-87.550000000000637</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22824.12</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22824.12</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22824.12</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22824.12</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659</v>
      </c>
      <c r="B65" s="475"/>
      <c r="C65" s="94"/>
      <c r="D65" s="95"/>
      <c r="E65" s="96" t="s">
        <v>654</v>
      </c>
      <c r="F65" s="97">
        <f>+F60-F62-F64</f>
        <v>22824.12</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47" priority="1" operator="lessThan">
      <formula>$C$24</formula>
    </cfRule>
    <cfRule type="cellIs" dxfId="46" priority="5" operator="equal">
      <formula>$C$24</formula>
    </cfRule>
  </conditionalFormatting>
  <conditionalFormatting sqref="D41">
    <cfRule type="cellIs" dxfId="45" priority="4" operator="lessThan">
      <formula>$C$41</formula>
    </cfRule>
    <cfRule type="cellIs" dxfId="44" priority="6" operator="equal">
      <formula>$C$41</formula>
    </cfRule>
  </conditionalFormatting>
  <conditionalFormatting sqref="F46">
    <cfRule type="cellIs" dxfId="43" priority="2" operator="lessThan">
      <formula>0</formula>
    </cfRule>
    <cfRule type="cellIs" dxfId="42" priority="3" operator="greaterThan">
      <formula>0</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C7FA-623A-4E6E-9888-B579EC945DF4}">
  <sheetPr>
    <tabColor rgb="FF92D050"/>
  </sheetPr>
  <dimension ref="A1:Z169"/>
  <sheetViews>
    <sheetView topLeftCell="A66" workbookViewId="0">
      <selection activeCell="B37" sqref="B37:C37"/>
    </sheetView>
  </sheetViews>
  <sheetFormatPr defaultRowHeight="13.2" x14ac:dyDescent="0.25"/>
  <cols>
    <col min="1" max="1" width="14.44140625" customWidth="1"/>
    <col min="2" max="2" width="45.6640625" customWidth="1"/>
    <col min="3" max="3" width="10.4414062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45697</v>
      </c>
      <c r="B3" s="58" t="s">
        <v>201</v>
      </c>
      <c r="C3" s="145">
        <v>80</v>
      </c>
      <c r="D3" s="162" t="s">
        <v>202</v>
      </c>
      <c r="E3" s="147"/>
      <c r="F3" s="146"/>
      <c r="G3" s="146"/>
      <c r="H3" s="146"/>
      <c r="I3" s="59"/>
      <c r="J3" s="145">
        <v>80</v>
      </c>
      <c r="K3" s="265"/>
      <c r="L3" s="265"/>
      <c r="M3" s="266"/>
      <c r="N3" s="265"/>
      <c r="O3" s="266"/>
      <c r="P3" s="265"/>
      <c r="Q3" s="265"/>
      <c r="R3" s="265"/>
      <c r="S3" s="53"/>
      <c r="T3" s="53"/>
      <c r="U3" s="53"/>
      <c r="V3" s="53"/>
      <c r="W3" s="53"/>
      <c r="X3" s="53"/>
      <c r="Y3" s="53"/>
      <c r="Z3" s="53"/>
    </row>
    <row r="4" spans="1:26" ht="15.6" x14ac:dyDescent="0.3">
      <c r="A4" s="161">
        <v>45697</v>
      </c>
      <c r="B4" s="58" t="s">
        <v>203</v>
      </c>
      <c r="C4" s="145">
        <v>900</v>
      </c>
      <c r="D4" s="162" t="s">
        <v>204</v>
      </c>
      <c r="E4" s="147"/>
      <c r="F4" s="146"/>
      <c r="G4" s="146"/>
      <c r="H4" s="146"/>
      <c r="I4" s="59"/>
      <c r="J4" s="267">
        <v>900</v>
      </c>
      <c r="K4" s="119"/>
      <c r="L4" s="61"/>
      <c r="M4" s="61"/>
      <c r="N4" s="61"/>
      <c r="O4" s="62"/>
      <c r="P4" s="62"/>
      <c r="Q4" s="62"/>
      <c r="R4" s="62"/>
      <c r="S4" s="53"/>
      <c r="T4" s="53"/>
      <c r="U4" s="53"/>
      <c r="V4" s="53"/>
      <c r="W4" s="53"/>
      <c r="X4" s="53"/>
      <c r="Y4" s="53"/>
      <c r="Z4" s="53"/>
    </row>
    <row r="5" spans="1:26" ht="15.6" x14ac:dyDescent="0.3">
      <c r="A5" s="161">
        <v>45756</v>
      </c>
      <c r="B5" s="63" t="s">
        <v>205</v>
      </c>
      <c r="C5" s="119">
        <v>138</v>
      </c>
      <c r="D5" s="205" t="s">
        <v>42</v>
      </c>
      <c r="E5" s="147"/>
      <c r="F5" s="146"/>
      <c r="G5" s="146"/>
      <c r="H5" s="146"/>
      <c r="I5" s="61"/>
      <c r="J5" s="268"/>
      <c r="K5" s="119">
        <v>138</v>
      </c>
      <c r="L5" s="61"/>
      <c r="M5" s="61"/>
      <c r="N5" s="61"/>
      <c r="O5" s="62"/>
      <c r="P5" s="62"/>
      <c r="Q5" s="62"/>
      <c r="R5" s="62"/>
      <c r="S5" s="53"/>
      <c r="T5" s="53"/>
      <c r="U5" s="53"/>
      <c r="V5" s="53"/>
      <c r="W5" s="53"/>
      <c r="X5" s="53"/>
      <c r="Y5" s="53"/>
      <c r="Z5" s="53"/>
    </row>
    <row r="6" spans="1:26" ht="15.6" x14ac:dyDescent="0.3">
      <c r="A6" s="161">
        <v>45786</v>
      </c>
      <c r="B6" s="63" t="s">
        <v>206</v>
      </c>
      <c r="C6" s="119">
        <v>51</v>
      </c>
      <c r="D6" s="204" t="s">
        <v>207</v>
      </c>
      <c r="E6" s="147"/>
      <c r="F6" s="146"/>
      <c r="G6" s="146"/>
      <c r="H6" s="146"/>
      <c r="I6" s="61"/>
      <c r="J6" s="119">
        <v>51</v>
      </c>
      <c r="K6" s="145"/>
      <c r="L6" s="59"/>
      <c r="M6" s="59"/>
      <c r="N6" s="59"/>
      <c r="O6" s="60"/>
      <c r="P6" s="60"/>
      <c r="Q6" s="60"/>
      <c r="R6" s="60"/>
      <c r="S6" s="53"/>
      <c r="T6" s="53"/>
      <c r="U6" s="53"/>
      <c r="V6" s="53"/>
      <c r="W6" s="53"/>
      <c r="X6" s="53"/>
      <c r="Y6" s="53"/>
      <c r="Z6" s="53"/>
    </row>
    <row r="7" spans="1:26" ht="15.6" x14ac:dyDescent="0.3">
      <c r="A7" s="161">
        <v>45786</v>
      </c>
      <c r="B7" s="63" t="s">
        <v>208</v>
      </c>
      <c r="C7" s="119">
        <v>48</v>
      </c>
      <c r="D7" s="163" t="s">
        <v>209</v>
      </c>
      <c r="E7" s="150"/>
      <c r="F7" s="146"/>
      <c r="G7" s="146"/>
      <c r="H7" s="146"/>
      <c r="I7" s="61"/>
      <c r="J7" s="119">
        <v>48</v>
      </c>
      <c r="K7" s="119"/>
      <c r="L7" s="61"/>
      <c r="M7" s="61"/>
      <c r="N7" s="61"/>
      <c r="O7" s="62"/>
      <c r="P7" s="62"/>
      <c r="Q7" s="62"/>
      <c r="R7" s="62"/>
      <c r="S7" s="53"/>
      <c r="T7" s="53"/>
      <c r="U7" s="53"/>
      <c r="V7" s="53"/>
      <c r="W7" s="53"/>
      <c r="X7" s="53"/>
      <c r="Y7" s="53"/>
      <c r="Z7" s="53"/>
    </row>
    <row r="8" spans="1:26" ht="15.6" x14ac:dyDescent="0.3">
      <c r="A8" s="161">
        <v>45786</v>
      </c>
      <c r="B8" s="63" t="s">
        <v>210</v>
      </c>
      <c r="C8" s="119">
        <v>49.5</v>
      </c>
      <c r="D8" s="163" t="s">
        <v>211</v>
      </c>
      <c r="E8" s="150"/>
      <c r="F8" s="148"/>
      <c r="G8" s="146"/>
      <c r="H8" s="146"/>
      <c r="I8" s="61"/>
      <c r="J8" s="119">
        <v>49.5</v>
      </c>
      <c r="K8" s="119"/>
      <c r="L8" s="61"/>
      <c r="M8" s="61"/>
      <c r="N8" s="61"/>
      <c r="O8" s="62"/>
      <c r="P8" s="62"/>
      <c r="Q8" s="62"/>
      <c r="R8" s="62"/>
      <c r="S8" s="53"/>
      <c r="T8" s="53"/>
      <c r="U8" s="53"/>
      <c r="V8" s="53"/>
      <c r="W8" s="53"/>
      <c r="X8" s="53"/>
      <c r="Y8" s="53"/>
      <c r="Z8" s="53"/>
    </row>
    <row r="9" spans="1:26" ht="15.6" x14ac:dyDescent="0.3">
      <c r="A9" s="161">
        <v>45878</v>
      </c>
      <c r="B9" s="63" t="s">
        <v>212</v>
      </c>
      <c r="C9" s="119">
        <v>20</v>
      </c>
      <c r="D9" s="163" t="s">
        <v>42</v>
      </c>
      <c r="E9" s="149"/>
      <c r="F9" s="148"/>
      <c r="G9" s="146"/>
      <c r="H9" s="146"/>
      <c r="I9" s="61"/>
      <c r="J9" s="119">
        <v>20</v>
      </c>
      <c r="K9" s="119"/>
      <c r="L9" s="61"/>
      <c r="M9" s="61"/>
      <c r="N9" s="61"/>
      <c r="O9" s="62"/>
      <c r="P9" s="62"/>
      <c r="Q9" s="62"/>
      <c r="R9" s="62"/>
      <c r="S9" s="53"/>
      <c r="T9" s="53"/>
      <c r="U9" s="53"/>
      <c r="V9" s="53"/>
      <c r="W9" s="53"/>
      <c r="X9" s="53"/>
      <c r="Y9" s="53"/>
      <c r="Z9" s="53"/>
    </row>
    <row r="10" spans="1:26" ht="15.6" x14ac:dyDescent="0.3">
      <c r="A10" s="161">
        <v>45878</v>
      </c>
      <c r="B10" s="63" t="s">
        <v>213</v>
      </c>
      <c r="C10" s="119">
        <v>21</v>
      </c>
      <c r="D10" s="205" t="s">
        <v>214</v>
      </c>
      <c r="E10" s="149"/>
      <c r="F10" s="148"/>
      <c r="G10" s="146"/>
      <c r="H10" s="146"/>
      <c r="I10" s="61"/>
      <c r="J10" s="119">
        <v>21</v>
      </c>
      <c r="K10" s="119"/>
      <c r="L10" s="61"/>
      <c r="M10" s="61"/>
      <c r="N10" s="61"/>
      <c r="O10" s="62"/>
      <c r="P10" s="62"/>
      <c r="Q10" s="62"/>
      <c r="R10" s="62"/>
      <c r="S10" s="53"/>
      <c r="T10" s="53"/>
      <c r="U10" s="53"/>
      <c r="V10" s="53"/>
      <c r="W10" s="53"/>
      <c r="X10" s="53"/>
      <c r="Y10" s="53"/>
      <c r="Z10" s="53"/>
    </row>
    <row r="11" spans="1:26" ht="15.6" x14ac:dyDescent="0.3">
      <c r="A11" s="161">
        <v>45939</v>
      </c>
      <c r="B11" s="63" t="s">
        <v>215</v>
      </c>
      <c r="C11" s="119">
        <v>64</v>
      </c>
      <c r="D11" s="163" t="s">
        <v>216</v>
      </c>
      <c r="E11" s="149"/>
      <c r="F11" s="148"/>
      <c r="G11" s="146"/>
      <c r="H11" s="146"/>
      <c r="I11" s="61"/>
      <c r="J11" s="119">
        <v>64</v>
      </c>
      <c r="K11" s="119"/>
      <c r="L11" s="61"/>
      <c r="M11" s="61"/>
      <c r="N11" s="61"/>
      <c r="O11" s="62"/>
      <c r="P11" s="62"/>
      <c r="Q11" s="62"/>
      <c r="R11" s="62"/>
      <c r="S11" s="53"/>
      <c r="T11" s="53"/>
      <c r="U11" s="53"/>
      <c r="V11" s="53"/>
      <c r="W11" s="53"/>
      <c r="X11" s="53"/>
      <c r="Y11" s="53"/>
      <c r="Z11" s="53"/>
    </row>
    <row r="12" spans="1:26" ht="15.6" x14ac:dyDescent="0.3">
      <c r="A12" s="161">
        <v>45939</v>
      </c>
      <c r="B12" s="63" t="s">
        <v>217</v>
      </c>
      <c r="C12" s="119">
        <v>247.5</v>
      </c>
      <c r="D12" s="163" t="s">
        <v>218</v>
      </c>
      <c r="E12" s="149"/>
      <c r="F12" s="148"/>
      <c r="G12" s="146"/>
      <c r="H12" s="146"/>
      <c r="I12" s="61"/>
      <c r="J12" s="119">
        <v>247.5</v>
      </c>
      <c r="K12" s="119"/>
      <c r="L12" s="61"/>
      <c r="M12" s="61"/>
      <c r="N12" s="61"/>
      <c r="O12" s="62"/>
      <c r="P12" s="62"/>
      <c r="Q12" s="62"/>
      <c r="R12" s="62"/>
      <c r="S12" s="53"/>
      <c r="T12" s="53"/>
      <c r="U12" s="53"/>
      <c r="V12" s="53"/>
      <c r="W12" s="53"/>
      <c r="X12" s="53"/>
      <c r="Y12" s="53"/>
      <c r="Z12" s="53"/>
    </row>
    <row r="13" spans="1:26" s="17" customFormat="1" ht="15.6" x14ac:dyDescent="0.3">
      <c r="A13" s="161">
        <v>46000</v>
      </c>
      <c r="B13" s="246" t="s">
        <v>219</v>
      </c>
      <c r="C13" s="119">
        <v>192</v>
      </c>
      <c r="D13" s="163" t="s">
        <v>220</v>
      </c>
      <c r="E13" s="149"/>
      <c r="F13" s="148"/>
      <c r="G13" s="146"/>
      <c r="H13" s="146"/>
      <c r="I13" s="139"/>
      <c r="J13" s="119">
        <v>192</v>
      </c>
      <c r="K13" s="119"/>
      <c r="L13" s="139"/>
      <c r="M13" s="139"/>
      <c r="N13" s="139"/>
      <c r="O13" s="138"/>
      <c r="P13" s="138"/>
      <c r="Q13" s="138"/>
      <c r="R13" s="138"/>
      <c r="S13" s="140"/>
      <c r="T13" s="140"/>
      <c r="U13" s="140"/>
      <c r="V13" s="140"/>
      <c r="W13" s="140"/>
      <c r="X13" s="140"/>
      <c r="Y13" s="140"/>
      <c r="Z13" s="140"/>
    </row>
    <row r="14" spans="1:26" ht="15.6" x14ac:dyDescent="0.3">
      <c r="A14" s="161">
        <v>46000</v>
      </c>
      <c r="B14" s="99" t="s">
        <v>221</v>
      </c>
      <c r="C14" s="119">
        <v>206.25</v>
      </c>
      <c r="D14" s="163" t="s">
        <v>222</v>
      </c>
      <c r="E14" s="149"/>
      <c r="F14" s="148"/>
      <c r="G14" s="119"/>
      <c r="H14" s="146"/>
      <c r="I14" s="61"/>
      <c r="J14" s="119">
        <v>206.25</v>
      </c>
      <c r="K14" s="119"/>
      <c r="L14" s="61"/>
      <c r="M14" s="61"/>
      <c r="N14" s="61"/>
      <c r="O14" s="62"/>
      <c r="P14" s="62"/>
      <c r="Q14" s="62"/>
      <c r="R14" s="62"/>
      <c r="S14" s="53"/>
      <c r="T14" s="53"/>
      <c r="U14" s="53"/>
      <c r="V14" s="53"/>
      <c r="W14" s="53"/>
      <c r="X14" s="53"/>
      <c r="Y14" s="53"/>
      <c r="Z14" s="53"/>
    </row>
    <row r="15" spans="1:26" ht="15.6" x14ac:dyDescent="0.3">
      <c r="A15" s="161" t="s">
        <v>223</v>
      </c>
      <c r="B15" s="63" t="s">
        <v>224</v>
      </c>
      <c r="C15" s="119">
        <v>92</v>
      </c>
      <c r="D15" s="205" t="s">
        <v>42</v>
      </c>
      <c r="E15" s="149"/>
      <c r="F15" s="148"/>
      <c r="G15" s="146"/>
      <c r="H15" s="146"/>
      <c r="I15" s="61"/>
      <c r="J15" s="119"/>
      <c r="K15" s="119">
        <v>92</v>
      </c>
      <c r="L15" s="61"/>
      <c r="M15" s="61"/>
      <c r="N15" s="61"/>
      <c r="O15" s="62"/>
      <c r="P15" s="62"/>
      <c r="Q15" s="62"/>
      <c r="R15" s="62"/>
      <c r="S15" s="53"/>
      <c r="T15" s="53"/>
      <c r="U15" s="53"/>
      <c r="V15" s="53"/>
      <c r="W15" s="53"/>
      <c r="X15" s="53"/>
      <c r="Y15" s="53"/>
      <c r="Z15" s="53"/>
    </row>
    <row r="16" spans="1:26" s="30" customFormat="1" ht="15.6" x14ac:dyDescent="0.3">
      <c r="A16" s="161" t="s">
        <v>223</v>
      </c>
      <c r="B16" s="124" t="s">
        <v>225</v>
      </c>
      <c r="C16" s="151">
        <v>238.5</v>
      </c>
      <c r="D16" s="258" t="s">
        <v>226</v>
      </c>
      <c r="E16" s="259"/>
      <c r="F16" s="260"/>
      <c r="G16" s="261"/>
      <c r="H16" s="261"/>
      <c r="I16" s="262"/>
      <c r="J16" s="151">
        <v>238.5</v>
      </c>
      <c r="K16" s="151"/>
      <c r="L16" s="262"/>
      <c r="M16" s="262"/>
      <c r="N16" s="262"/>
      <c r="O16" s="230"/>
      <c r="P16" s="230"/>
      <c r="Q16" s="230"/>
      <c r="R16" s="230"/>
      <c r="S16" s="263"/>
      <c r="T16" s="263"/>
      <c r="U16" s="263"/>
      <c r="V16" s="263"/>
      <c r="W16" s="263"/>
      <c r="X16" s="263"/>
      <c r="Y16" s="263"/>
      <c r="Z16" s="263"/>
    </row>
    <row r="17" spans="1:26" ht="15.6" x14ac:dyDescent="0.3">
      <c r="A17" s="161" t="s">
        <v>223</v>
      </c>
      <c r="B17" s="63" t="s">
        <v>227</v>
      </c>
      <c r="C17" s="119">
        <v>100</v>
      </c>
      <c r="D17" s="163" t="s">
        <v>42</v>
      </c>
      <c r="E17" s="149"/>
      <c r="F17" s="148"/>
      <c r="G17" s="119">
        <v>100</v>
      </c>
      <c r="H17" s="146"/>
      <c r="I17" s="65"/>
      <c r="J17" s="119"/>
      <c r="K17" s="119"/>
      <c r="L17" s="65"/>
      <c r="M17" s="65"/>
      <c r="N17" s="65"/>
      <c r="O17" s="69"/>
      <c r="P17" s="69"/>
      <c r="Q17" s="69"/>
      <c r="R17" s="69"/>
      <c r="S17" s="53"/>
      <c r="T17" s="53"/>
      <c r="U17" s="53"/>
      <c r="V17" s="53"/>
      <c r="W17" s="53"/>
      <c r="X17" s="53"/>
      <c r="Y17" s="53"/>
      <c r="Z17" s="53"/>
    </row>
    <row r="18" spans="1:26" ht="15.6" x14ac:dyDescent="0.3">
      <c r="A18" s="161" t="s">
        <v>228</v>
      </c>
      <c r="B18" s="63" t="s">
        <v>229</v>
      </c>
      <c r="C18" s="119">
        <v>102</v>
      </c>
      <c r="D18" s="205" t="s">
        <v>230</v>
      </c>
      <c r="E18" s="149"/>
      <c r="F18" s="148"/>
      <c r="G18" s="146"/>
      <c r="H18" s="146"/>
      <c r="I18" s="65"/>
      <c r="J18" s="119">
        <v>102</v>
      </c>
      <c r="K18" s="203"/>
      <c r="L18" s="65"/>
      <c r="M18" s="65"/>
      <c r="N18" s="65"/>
      <c r="O18" s="69"/>
      <c r="P18" s="69"/>
      <c r="Q18" s="69"/>
      <c r="R18" s="69"/>
      <c r="S18" s="53"/>
      <c r="T18" s="53"/>
      <c r="U18" s="53"/>
      <c r="V18" s="53"/>
      <c r="W18" s="53"/>
      <c r="X18" s="53"/>
      <c r="Y18" s="53"/>
      <c r="Z18" s="53"/>
    </row>
    <row r="19" spans="1:26" ht="15.6" x14ac:dyDescent="0.3">
      <c r="A19" s="161" t="s">
        <v>228</v>
      </c>
      <c r="B19" s="63" t="s">
        <v>60</v>
      </c>
      <c r="C19" s="119">
        <v>450</v>
      </c>
      <c r="D19" s="205" t="s">
        <v>42</v>
      </c>
      <c r="E19" s="149"/>
      <c r="F19" s="148"/>
      <c r="G19" s="146"/>
      <c r="H19" s="146"/>
      <c r="I19" s="65"/>
      <c r="J19" s="119">
        <v>450</v>
      </c>
      <c r="K19" s="203"/>
      <c r="L19" s="65"/>
      <c r="M19" s="65"/>
      <c r="N19" s="65"/>
      <c r="O19" s="69"/>
      <c r="P19" s="69"/>
      <c r="Q19" s="69"/>
      <c r="R19" s="69"/>
      <c r="S19" s="53"/>
      <c r="T19" s="53"/>
      <c r="U19" s="53"/>
      <c r="V19" s="53"/>
      <c r="W19" s="53"/>
      <c r="X19" s="53"/>
      <c r="Y19" s="53"/>
      <c r="Z19" s="53"/>
    </row>
    <row r="20" spans="1:26" ht="15.6" x14ac:dyDescent="0.3">
      <c r="A20" s="161" t="s">
        <v>231</v>
      </c>
      <c r="B20" s="63" t="s">
        <v>232</v>
      </c>
      <c r="C20" s="119">
        <v>266</v>
      </c>
      <c r="D20" s="205" t="s">
        <v>233</v>
      </c>
      <c r="E20" s="149"/>
      <c r="F20" s="148"/>
      <c r="G20" s="119"/>
      <c r="H20" s="146"/>
      <c r="I20" s="65"/>
      <c r="J20" s="119">
        <v>266</v>
      </c>
      <c r="K20" s="203"/>
      <c r="L20" s="65"/>
      <c r="M20" s="65"/>
      <c r="N20" s="65"/>
      <c r="O20" s="69"/>
      <c r="P20" s="69"/>
      <c r="Q20" s="69"/>
      <c r="R20" s="152"/>
      <c r="S20" s="53"/>
      <c r="T20" s="53"/>
      <c r="U20" s="53"/>
      <c r="V20" s="53"/>
      <c r="W20" s="53"/>
      <c r="X20" s="53"/>
      <c r="Y20" s="53"/>
      <c r="Z20" s="53"/>
    </row>
    <row r="21" spans="1:26" ht="15.75" customHeight="1" x14ac:dyDescent="0.3">
      <c r="A21" s="156" t="s">
        <v>234</v>
      </c>
      <c r="B21" s="157" t="s">
        <v>62</v>
      </c>
      <c r="C21" s="119">
        <v>30</v>
      </c>
      <c r="D21" s="205" t="s">
        <v>42</v>
      </c>
      <c r="E21" s="66"/>
      <c r="F21" s="68"/>
      <c r="G21" s="65"/>
      <c r="H21" s="65"/>
      <c r="I21" s="65"/>
      <c r="J21" s="119">
        <v>30</v>
      </c>
      <c r="K21" s="203"/>
      <c r="L21" s="65"/>
      <c r="M21" s="65"/>
      <c r="N21" s="65"/>
      <c r="O21" s="69"/>
      <c r="P21" s="69"/>
      <c r="Q21" s="69"/>
      <c r="R21" s="69"/>
      <c r="S21" s="53"/>
      <c r="T21" s="53"/>
      <c r="U21" s="53"/>
      <c r="V21" s="53"/>
      <c r="W21" s="53"/>
      <c r="X21" s="53"/>
      <c r="Y21" s="53"/>
      <c r="Z21" s="53"/>
    </row>
    <row r="22" spans="1:26" ht="15.75" customHeight="1" x14ac:dyDescent="0.3">
      <c r="A22" s="156"/>
      <c r="B22" s="157"/>
      <c r="C22" s="145"/>
      <c r="D22" s="269"/>
      <c r="E22" s="102"/>
      <c r="F22" s="195"/>
      <c r="G22" s="72"/>
      <c r="H22" s="72"/>
      <c r="I22" s="72"/>
      <c r="J22" s="145"/>
      <c r="K22" s="257"/>
      <c r="L22" s="72"/>
      <c r="M22" s="72"/>
      <c r="N22" s="72"/>
      <c r="O22" s="71"/>
      <c r="P22" s="71"/>
      <c r="Q22" s="71"/>
      <c r="R22" s="71"/>
      <c r="S22" s="53"/>
      <c r="T22" s="53"/>
      <c r="U22" s="53"/>
      <c r="V22" s="53"/>
      <c r="W22" s="53"/>
      <c r="X22" s="53"/>
      <c r="Y22" s="53"/>
      <c r="Z22" s="53"/>
    </row>
    <row r="23" spans="1:26" ht="15.75" customHeight="1" x14ac:dyDescent="0.3">
      <c r="A23" s="156"/>
      <c r="B23" s="157"/>
      <c r="C23" s="145"/>
      <c r="D23" s="269"/>
      <c r="E23" s="102"/>
      <c r="F23" s="195"/>
      <c r="G23" s="72"/>
      <c r="H23" s="72"/>
      <c r="I23" s="72"/>
      <c r="J23" s="145"/>
      <c r="K23" s="257"/>
      <c r="L23" s="72"/>
      <c r="M23" s="72"/>
      <c r="N23" s="72"/>
      <c r="O23" s="71"/>
      <c r="P23" s="71"/>
      <c r="Q23" s="71"/>
      <c r="R23" s="71"/>
      <c r="S23" s="53"/>
      <c r="T23" s="53"/>
      <c r="U23" s="53"/>
      <c r="V23" s="53"/>
      <c r="W23" s="53"/>
      <c r="X23" s="53"/>
      <c r="Y23" s="53"/>
      <c r="Z23" s="53"/>
    </row>
    <row r="24" spans="1:26" ht="15.6" x14ac:dyDescent="0.3">
      <c r="A24" s="73" t="s">
        <v>4</v>
      </c>
      <c r="B24" s="74"/>
      <c r="C24" s="75">
        <f>SUM(C3:C21)</f>
        <v>3295.75</v>
      </c>
      <c r="D24" s="101">
        <f>SUM(E24:Q24)</f>
        <v>3295.75</v>
      </c>
      <c r="E24" s="76">
        <f>SUM(E3:E21)</f>
        <v>0</v>
      </c>
      <c r="F24" s="76">
        <f t="shared" ref="F24:Q24" si="0">SUM(F3:F21)</f>
        <v>0</v>
      </c>
      <c r="G24" s="76">
        <f t="shared" si="0"/>
        <v>100</v>
      </c>
      <c r="H24" s="76">
        <f t="shared" si="0"/>
        <v>0</v>
      </c>
      <c r="I24" s="76">
        <f t="shared" si="0"/>
        <v>0</v>
      </c>
      <c r="J24" s="76">
        <f t="shared" si="0"/>
        <v>2965.75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45666</v>
      </c>
      <c r="B28" s="58" t="s">
        <v>503</v>
      </c>
      <c r="C28" s="153">
        <v>229.15</v>
      </c>
      <c r="D28" s="111"/>
      <c r="E28" s="296"/>
      <c r="F28" s="297"/>
      <c r="G28" s="298"/>
      <c r="H28" s="298"/>
      <c r="I28" s="298">
        <v>229.15</v>
      </c>
      <c r="J28" s="298"/>
      <c r="K28" s="298"/>
      <c r="L28" s="298"/>
      <c r="M28" s="299"/>
      <c r="N28" s="300"/>
      <c r="O28" s="300"/>
      <c r="P28" s="298"/>
      <c r="Q28" s="298"/>
      <c r="R28" s="298"/>
      <c r="S28" s="298"/>
      <c r="T28" s="298"/>
      <c r="U28" s="298"/>
      <c r="V28" s="298"/>
      <c r="W28" s="298"/>
      <c r="X28" s="59"/>
      <c r="Y28" s="78"/>
    </row>
    <row r="29" spans="1:26" ht="15.6" x14ac:dyDescent="0.3">
      <c r="A29" s="108">
        <v>46000</v>
      </c>
      <c r="B29" s="63" t="s">
        <v>463</v>
      </c>
      <c r="C29" s="153">
        <v>682.49</v>
      </c>
      <c r="D29" s="115"/>
      <c r="E29" s="301"/>
      <c r="F29" s="297"/>
      <c r="G29" s="301"/>
      <c r="H29" s="298"/>
      <c r="I29" s="298"/>
      <c r="J29" s="298"/>
      <c r="K29" s="298"/>
      <c r="L29" s="302"/>
      <c r="M29" s="303"/>
      <c r="N29" s="297"/>
      <c r="O29" s="300">
        <v>682.49</v>
      </c>
      <c r="P29" s="298"/>
      <c r="Q29" s="298"/>
      <c r="R29" s="298"/>
      <c r="S29" s="301"/>
      <c r="T29" s="298"/>
      <c r="U29" s="298"/>
      <c r="V29" s="298"/>
      <c r="W29" s="298"/>
      <c r="X29" s="59"/>
      <c r="Y29" s="78"/>
    </row>
    <row r="30" spans="1:26" ht="15.6" x14ac:dyDescent="0.3">
      <c r="A30" s="108" t="s">
        <v>223</v>
      </c>
      <c r="B30" s="256" t="s">
        <v>462</v>
      </c>
      <c r="C30" s="257">
        <v>48.37</v>
      </c>
      <c r="D30" s="131"/>
      <c r="E30" s="304"/>
      <c r="F30" s="305"/>
      <c r="G30" s="329"/>
      <c r="H30" s="299"/>
      <c r="I30" s="299"/>
      <c r="J30" s="299"/>
      <c r="K30" s="299"/>
      <c r="L30" s="304"/>
      <c r="M30" s="306">
        <v>48.37</v>
      </c>
      <c r="N30" s="299"/>
      <c r="O30" s="304"/>
      <c r="P30" s="299"/>
      <c r="Q30" s="299"/>
      <c r="R30" s="299"/>
      <c r="S30" s="299"/>
      <c r="T30" s="299"/>
      <c r="U30" s="299"/>
      <c r="V30" s="299"/>
      <c r="W30" s="299"/>
      <c r="X30" s="72"/>
      <c r="Y30" s="78"/>
    </row>
    <row r="31" spans="1:26" ht="15.6" x14ac:dyDescent="0.3">
      <c r="A31" s="108" t="s">
        <v>228</v>
      </c>
      <c r="B31" s="175" t="s">
        <v>504</v>
      </c>
      <c r="C31" s="110">
        <v>14.99</v>
      </c>
      <c r="D31" s="115"/>
      <c r="E31" s="322"/>
      <c r="F31" s="307"/>
      <c r="G31" s="303"/>
      <c r="H31" s="307"/>
      <c r="I31" s="307"/>
      <c r="J31" s="307"/>
      <c r="K31" s="307">
        <v>14.99</v>
      </c>
      <c r="L31" s="301"/>
      <c r="M31" s="303"/>
      <c r="N31" s="307"/>
      <c r="O31" s="301"/>
      <c r="P31" s="328"/>
      <c r="Q31" s="307"/>
      <c r="R31" s="307"/>
      <c r="S31" s="307"/>
      <c r="T31" s="307"/>
      <c r="U31" s="307"/>
      <c r="V31" s="307"/>
      <c r="W31" s="307"/>
      <c r="X31" s="61"/>
      <c r="Y31" s="78"/>
    </row>
    <row r="32" spans="1:26" ht="15.6" x14ac:dyDescent="0.3">
      <c r="A32" s="108" t="s">
        <v>228</v>
      </c>
      <c r="B32" s="62" t="s">
        <v>505</v>
      </c>
      <c r="C32" s="110">
        <v>16.29</v>
      </c>
      <c r="D32" s="247"/>
      <c r="E32" s="323"/>
      <c r="F32" s="308"/>
      <c r="G32" s="303"/>
      <c r="H32" s="308"/>
      <c r="I32" s="308"/>
      <c r="J32" s="308"/>
      <c r="K32" s="308"/>
      <c r="L32" s="303">
        <v>16.29</v>
      </c>
      <c r="M32" s="303"/>
      <c r="N32" s="308"/>
      <c r="O32" s="308"/>
      <c r="P32" s="312"/>
      <c r="Q32" s="308"/>
      <c r="R32" s="308"/>
      <c r="S32" s="308"/>
      <c r="T32" s="308"/>
      <c r="U32" s="308"/>
      <c r="V32" s="308"/>
      <c r="W32" s="308"/>
      <c r="X32" s="247"/>
    </row>
    <row r="33" spans="1:25" ht="15.6" x14ac:dyDescent="0.3">
      <c r="A33" s="108" t="s">
        <v>228</v>
      </c>
      <c r="B33" s="109" t="s">
        <v>506</v>
      </c>
      <c r="C33" s="110">
        <v>20</v>
      </c>
      <c r="D33" s="115"/>
      <c r="E33" s="322"/>
      <c r="F33" s="307"/>
      <c r="G33" s="307">
        <v>20</v>
      </c>
      <c r="H33" s="307"/>
      <c r="I33" s="307"/>
      <c r="J33" s="307"/>
      <c r="K33" s="307"/>
      <c r="L33" s="301"/>
      <c r="M33" s="303"/>
      <c r="N33" s="307"/>
      <c r="O33" s="303"/>
      <c r="P33" s="328"/>
      <c r="Q33" s="307"/>
      <c r="R33" s="307"/>
      <c r="S33" s="307"/>
      <c r="T33" s="307"/>
      <c r="U33" s="307"/>
      <c r="V33" s="307"/>
      <c r="W33" s="307"/>
      <c r="X33" s="61" t="s">
        <v>475</v>
      </c>
    </row>
    <row r="34" spans="1:25" ht="15.6" x14ac:dyDescent="0.3">
      <c r="A34" s="108" t="s">
        <v>228</v>
      </c>
      <c r="B34" s="295" t="s">
        <v>507</v>
      </c>
      <c r="C34" s="257">
        <v>265</v>
      </c>
      <c r="D34" s="111"/>
      <c r="E34" s="302"/>
      <c r="F34" s="307"/>
      <c r="G34" s="307">
        <v>265</v>
      </c>
      <c r="H34" s="307"/>
      <c r="I34" s="307"/>
      <c r="J34" s="307"/>
      <c r="K34" s="307"/>
      <c r="L34" s="301"/>
      <c r="M34" s="303"/>
      <c r="N34" s="307"/>
      <c r="O34" s="301"/>
      <c r="P34" s="297"/>
      <c r="Q34" s="298"/>
      <c r="R34" s="298"/>
      <c r="S34" s="298"/>
      <c r="T34" s="298"/>
      <c r="U34" s="298"/>
      <c r="V34" s="298"/>
      <c r="W34" s="298"/>
      <c r="X34" s="59" t="s">
        <v>477</v>
      </c>
    </row>
    <row r="35" spans="1:25" ht="15.6" x14ac:dyDescent="0.3">
      <c r="A35" s="108" t="s">
        <v>228</v>
      </c>
      <c r="B35" s="291" t="s">
        <v>508</v>
      </c>
      <c r="C35" s="110">
        <v>550.46</v>
      </c>
      <c r="D35" s="253"/>
      <c r="E35" s="324"/>
      <c r="F35" s="307"/>
      <c r="G35" s="307">
        <v>550.46</v>
      </c>
      <c r="H35" s="307"/>
      <c r="I35" s="301"/>
      <c r="J35" s="307"/>
      <c r="K35" s="307"/>
      <c r="L35" s="301"/>
      <c r="M35" s="303"/>
      <c r="N35" s="307"/>
      <c r="O35" s="301"/>
      <c r="P35" s="305"/>
      <c r="Q35" s="299"/>
      <c r="R35" s="299"/>
      <c r="S35" s="299"/>
      <c r="T35" s="299"/>
      <c r="U35" s="299"/>
      <c r="V35" s="299"/>
      <c r="W35" s="299"/>
      <c r="X35" s="72"/>
      <c r="Y35" s="78"/>
    </row>
    <row r="36" spans="1:25" ht="15.6" x14ac:dyDescent="0.3">
      <c r="A36" s="248" t="s">
        <v>228</v>
      </c>
      <c r="B36" s="294" t="s">
        <v>509</v>
      </c>
      <c r="C36" s="197">
        <v>1273.31</v>
      </c>
      <c r="D36" s="284"/>
      <c r="E36" s="323"/>
      <c r="F36" s="308"/>
      <c r="G36" s="307">
        <v>1273.31</v>
      </c>
      <c r="H36" s="308"/>
      <c r="I36" s="308"/>
      <c r="J36" s="308"/>
      <c r="K36" s="301"/>
      <c r="L36" s="308"/>
      <c r="M36" s="308"/>
      <c r="N36" s="308"/>
      <c r="O36" s="308"/>
      <c r="P36" s="312"/>
      <c r="Q36" s="308"/>
      <c r="R36" s="308"/>
      <c r="S36" s="308"/>
      <c r="T36" s="308"/>
      <c r="U36" s="308"/>
      <c r="V36" s="308"/>
      <c r="W36" s="308"/>
      <c r="X36" s="247"/>
      <c r="Y36" s="78"/>
    </row>
    <row r="37" spans="1:25" ht="15.6" x14ac:dyDescent="0.3">
      <c r="A37" s="106" t="s">
        <v>231</v>
      </c>
      <c r="B37" s="286" t="s">
        <v>510</v>
      </c>
      <c r="C37" s="110">
        <v>3426</v>
      </c>
      <c r="D37" s="247"/>
      <c r="E37" s="325"/>
      <c r="F37" s="308"/>
      <c r="G37" s="307">
        <v>3426</v>
      </c>
      <c r="H37" s="308"/>
      <c r="I37" s="308"/>
      <c r="J37" s="308"/>
      <c r="K37" s="308"/>
      <c r="L37" s="308"/>
      <c r="M37" s="308"/>
      <c r="N37" s="308"/>
      <c r="O37" s="308"/>
      <c r="P37" s="312"/>
      <c r="Q37" s="308"/>
      <c r="R37" s="308"/>
      <c r="S37" s="308"/>
      <c r="T37" s="308"/>
      <c r="U37" s="308"/>
      <c r="V37" s="308"/>
      <c r="W37" s="308"/>
      <c r="X37" s="247"/>
      <c r="Y37" s="78"/>
    </row>
    <row r="38" spans="1:25" ht="15.6" x14ac:dyDescent="0.3">
      <c r="A38" s="320" t="s">
        <v>511</v>
      </c>
      <c r="B38" s="321" t="s">
        <v>512</v>
      </c>
      <c r="C38" s="110">
        <v>10.8</v>
      </c>
      <c r="D38" s="115"/>
      <c r="E38" s="326"/>
      <c r="F38" s="307"/>
      <c r="G38" s="307"/>
      <c r="H38" s="307"/>
      <c r="I38" s="307"/>
      <c r="J38" s="307"/>
      <c r="K38" s="307"/>
      <c r="L38" s="301"/>
      <c r="M38" s="303">
        <v>10.8</v>
      </c>
      <c r="N38" s="307"/>
      <c r="O38" s="301"/>
      <c r="P38" s="328"/>
      <c r="Q38" s="307"/>
      <c r="R38" s="307"/>
      <c r="S38" s="307"/>
      <c r="T38" s="307"/>
      <c r="U38" s="307"/>
      <c r="V38" s="307"/>
      <c r="W38" s="307"/>
      <c r="X38" s="61"/>
      <c r="Y38" s="78"/>
    </row>
    <row r="39" spans="1:25" ht="15.6" x14ac:dyDescent="0.3">
      <c r="A39" s="320" t="s">
        <v>513</v>
      </c>
      <c r="B39" s="321" t="s">
        <v>514</v>
      </c>
      <c r="C39" s="110">
        <v>229.16</v>
      </c>
      <c r="D39" s="115"/>
      <c r="E39" s="327"/>
      <c r="F39" s="307"/>
      <c r="G39" s="307"/>
      <c r="H39" s="307"/>
      <c r="I39" s="307">
        <v>229.16</v>
      </c>
      <c r="J39" s="307"/>
      <c r="K39" s="307"/>
      <c r="L39" s="307"/>
      <c r="M39" s="301"/>
      <c r="N39" s="307"/>
      <c r="O39" s="301"/>
      <c r="P39" s="297"/>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6766.0199999999995</v>
      </c>
      <c r="D41" s="126">
        <f>SUM(E41:W41)</f>
        <v>6766.02</v>
      </c>
      <c r="E41" s="128">
        <f t="shared" ref="E41:W41" si="1">SUM(E28:E40)</f>
        <v>0</v>
      </c>
      <c r="F41" s="76">
        <f t="shared" si="1"/>
        <v>0</v>
      </c>
      <c r="G41" s="76">
        <f t="shared" si="1"/>
        <v>5534.77</v>
      </c>
      <c r="H41" s="76">
        <f t="shared" si="1"/>
        <v>0</v>
      </c>
      <c r="I41" s="76">
        <f t="shared" si="1"/>
        <v>458.31</v>
      </c>
      <c r="J41" s="76">
        <f t="shared" si="1"/>
        <v>0</v>
      </c>
      <c r="K41" s="76">
        <f t="shared" si="1"/>
        <v>14.99</v>
      </c>
      <c r="L41" s="76">
        <f t="shared" si="1"/>
        <v>16.29</v>
      </c>
      <c r="M41" s="76">
        <f t="shared" si="1"/>
        <v>59.17</v>
      </c>
      <c r="N41" s="76">
        <f t="shared" si="1"/>
        <v>0</v>
      </c>
      <c r="O41" s="76">
        <f t="shared" si="1"/>
        <v>682.49</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659</v>
      </c>
      <c r="B44" s="482"/>
      <c r="C44" s="482"/>
      <c r="D44" s="482"/>
      <c r="E44" s="482"/>
      <c r="F44" s="80">
        <v>22824.12</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3295.75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6766.0199999999995</v>
      </c>
      <c r="E46" s="69"/>
      <c r="F46" s="84">
        <f>+D45-D46</f>
        <v>-3470.2699999999995</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19353.849999999999</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19353.849999999999</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19353.849999999999</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19353.849999999999</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660</v>
      </c>
      <c r="B65" s="475"/>
      <c r="C65" s="94"/>
      <c r="D65" s="95"/>
      <c r="E65" s="96" t="s">
        <v>654</v>
      </c>
      <c r="F65" s="97">
        <f>+F60-F62-F64</f>
        <v>19353.849999999999</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7:E47"/>
    <mergeCell ref="A1:R1"/>
    <mergeCell ref="A26:X26"/>
    <mergeCell ref="A43:F43"/>
    <mergeCell ref="A44:E44"/>
    <mergeCell ref="A45:C45"/>
    <mergeCell ref="A49:B49"/>
    <mergeCell ref="A53:B53"/>
    <mergeCell ref="A57:B57"/>
    <mergeCell ref="A61:B61"/>
    <mergeCell ref="A65:B65"/>
  </mergeCells>
  <conditionalFormatting sqref="D24">
    <cfRule type="cellIs" dxfId="41" priority="1" operator="lessThan">
      <formula>$C$24</formula>
    </cfRule>
    <cfRule type="cellIs" dxfId="40" priority="5" operator="equal">
      <formula>$C$24</formula>
    </cfRule>
  </conditionalFormatting>
  <conditionalFormatting sqref="D41">
    <cfRule type="cellIs" dxfId="39" priority="4" operator="lessThan">
      <formula>$C$41</formula>
    </cfRule>
    <cfRule type="cellIs" dxfId="38" priority="6" operator="equal">
      <formula>$C$41</formula>
    </cfRule>
  </conditionalFormatting>
  <conditionalFormatting sqref="F46">
    <cfRule type="cellIs" dxfId="37" priority="2" operator="lessThan">
      <formula>0</formula>
    </cfRule>
    <cfRule type="cellIs" dxfId="36" priority="3" operator="greaterThan">
      <formula>0</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2B624-60EA-450F-B18D-76FBF11E9885}">
  <sheetPr>
    <tabColor rgb="FF92D050"/>
  </sheetPr>
  <dimension ref="A1:Z169"/>
  <sheetViews>
    <sheetView topLeftCell="A54" workbookViewId="0">
      <selection activeCell="C32" sqref="C32"/>
    </sheetView>
  </sheetViews>
  <sheetFormatPr defaultRowHeight="13.2" x14ac:dyDescent="0.25"/>
  <cols>
    <col min="1" max="1" width="14.44140625" customWidth="1"/>
    <col min="2" max="2" width="45.6640625" customWidth="1"/>
    <col min="3" max="3" width="11.554687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24.6640625" bestFit="1"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61">
        <v>45698</v>
      </c>
      <c r="B3" s="58" t="s">
        <v>235</v>
      </c>
      <c r="C3" s="145">
        <v>468</v>
      </c>
      <c r="D3" s="162" t="s">
        <v>236</v>
      </c>
      <c r="E3" s="147"/>
      <c r="F3" s="146"/>
      <c r="G3" s="146"/>
      <c r="H3" s="146"/>
      <c r="I3" s="59"/>
      <c r="J3" s="145">
        <v>468</v>
      </c>
      <c r="K3" s="265"/>
      <c r="L3" s="265"/>
      <c r="M3" s="266"/>
      <c r="N3" s="265"/>
      <c r="O3" s="266"/>
      <c r="P3" s="265"/>
      <c r="Q3" s="265"/>
      <c r="R3" s="265"/>
      <c r="S3" s="53"/>
      <c r="T3" s="53"/>
      <c r="U3" s="53"/>
      <c r="V3" s="53"/>
      <c r="W3" s="53"/>
      <c r="X3" s="53"/>
      <c r="Y3" s="53"/>
      <c r="Z3" s="53"/>
    </row>
    <row r="4" spans="1:26" ht="15.6" x14ac:dyDescent="0.3">
      <c r="A4" s="161">
        <v>45698</v>
      </c>
      <c r="B4" s="58" t="s">
        <v>237</v>
      </c>
      <c r="C4" s="145">
        <v>49.5</v>
      </c>
      <c r="D4" s="162" t="s">
        <v>238</v>
      </c>
      <c r="E4" s="147"/>
      <c r="F4" s="146"/>
      <c r="G4" s="146"/>
      <c r="H4" s="146"/>
      <c r="I4" s="59"/>
      <c r="J4" s="267">
        <v>49.5</v>
      </c>
      <c r="K4" s="119"/>
      <c r="L4" s="61"/>
      <c r="M4" s="61"/>
      <c r="N4" s="61"/>
      <c r="O4" s="62"/>
      <c r="P4" s="62"/>
      <c r="Q4" s="62"/>
      <c r="R4" s="62"/>
      <c r="S4" s="53"/>
      <c r="T4" s="53"/>
      <c r="U4" s="53"/>
      <c r="V4" s="53"/>
      <c r="W4" s="53"/>
      <c r="X4" s="53"/>
      <c r="Y4" s="53"/>
      <c r="Z4" s="53"/>
    </row>
    <row r="5" spans="1:26" ht="15.6" x14ac:dyDescent="0.3">
      <c r="A5" s="161">
        <v>45726</v>
      </c>
      <c r="B5" s="63" t="s">
        <v>239</v>
      </c>
      <c r="C5" s="119">
        <v>240</v>
      </c>
      <c r="D5" s="205" t="s">
        <v>240</v>
      </c>
      <c r="E5" s="147"/>
      <c r="F5" s="146"/>
      <c r="G5" s="146"/>
      <c r="H5" s="146"/>
      <c r="I5" s="61"/>
      <c r="J5" s="268">
        <v>240</v>
      </c>
      <c r="K5" s="119"/>
      <c r="L5" s="61"/>
      <c r="M5" s="61"/>
      <c r="N5" s="61"/>
      <c r="O5" s="62"/>
      <c r="P5" s="62"/>
      <c r="Q5" s="62"/>
      <c r="R5" s="62"/>
      <c r="S5" s="53"/>
      <c r="T5" s="53"/>
      <c r="U5" s="53"/>
      <c r="V5" s="53"/>
      <c r="W5" s="53"/>
      <c r="X5" s="53"/>
      <c r="Y5" s="53"/>
      <c r="Z5" s="53"/>
    </row>
    <row r="6" spans="1:26" ht="15.6" x14ac:dyDescent="0.3">
      <c r="A6" s="161">
        <v>45818</v>
      </c>
      <c r="B6" s="63" t="s">
        <v>241</v>
      </c>
      <c r="C6" s="119">
        <v>21</v>
      </c>
      <c r="D6" s="204" t="s">
        <v>242</v>
      </c>
      <c r="E6" s="147"/>
      <c r="F6" s="146"/>
      <c r="G6" s="146"/>
      <c r="H6" s="146"/>
      <c r="I6" s="61"/>
      <c r="J6" s="119">
        <v>21</v>
      </c>
      <c r="K6" s="145"/>
      <c r="L6" s="59"/>
      <c r="M6" s="59"/>
      <c r="N6" s="59"/>
      <c r="O6" s="60"/>
      <c r="P6" s="60"/>
      <c r="Q6" s="60"/>
      <c r="R6" s="60"/>
      <c r="S6" s="53"/>
      <c r="T6" s="53"/>
      <c r="U6" s="53"/>
      <c r="V6" s="53"/>
      <c r="W6" s="53"/>
      <c r="X6" s="53"/>
      <c r="Y6" s="53"/>
      <c r="Z6" s="53"/>
    </row>
    <row r="7" spans="1:26" ht="15.6" x14ac:dyDescent="0.3">
      <c r="A7" s="161">
        <v>45848</v>
      </c>
      <c r="B7" s="63" t="s">
        <v>243</v>
      </c>
      <c r="C7" s="119">
        <v>393.5</v>
      </c>
      <c r="D7" s="163" t="s">
        <v>244</v>
      </c>
      <c r="E7" s="150"/>
      <c r="F7" s="146"/>
      <c r="G7" s="146"/>
      <c r="H7" s="146"/>
      <c r="I7" s="61"/>
      <c r="J7" s="119">
        <v>393.5</v>
      </c>
      <c r="K7" s="119"/>
      <c r="L7" s="61"/>
      <c r="M7" s="61"/>
      <c r="N7" s="61"/>
      <c r="O7" s="62"/>
      <c r="P7" s="62"/>
      <c r="Q7" s="62"/>
      <c r="R7" s="62"/>
      <c r="S7" s="53"/>
      <c r="T7" s="53"/>
      <c r="U7" s="53"/>
      <c r="V7" s="53"/>
      <c r="W7" s="53"/>
      <c r="X7" s="53"/>
      <c r="Y7" s="53"/>
      <c r="Z7" s="53"/>
    </row>
    <row r="8" spans="1:26" ht="15.6" x14ac:dyDescent="0.3">
      <c r="A8" s="161">
        <v>45848</v>
      </c>
      <c r="B8" s="63" t="s">
        <v>245</v>
      </c>
      <c r="C8" s="119">
        <v>216</v>
      </c>
      <c r="D8" s="204" t="s">
        <v>246</v>
      </c>
      <c r="E8" s="150"/>
      <c r="F8" s="148"/>
      <c r="G8" s="146"/>
      <c r="H8" s="146"/>
      <c r="I8" s="61"/>
      <c r="J8" s="119">
        <v>216</v>
      </c>
      <c r="K8" s="119"/>
      <c r="L8" s="61"/>
      <c r="M8" s="61"/>
      <c r="N8" s="61"/>
      <c r="O8" s="62"/>
      <c r="P8" s="62"/>
      <c r="Q8" s="62"/>
      <c r="R8" s="62"/>
      <c r="S8" s="53"/>
      <c r="T8" s="53"/>
      <c r="U8" s="53"/>
      <c r="V8" s="53"/>
      <c r="W8" s="53"/>
      <c r="X8" s="53"/>
      <c r="Y8" s="53"/>
      <c r="Z8" s="53"/>
    </row>
    <row r="9" spans="1:26" ht="15.6" x14ac:dyDescent="0.3">
      <c r="A9" s="161">
        <v>45879</v>
      </c>
      <c r="B9" s="63" t="s">
        <v>247</v>
      </c>
      <c r="C9" s="268">
        <v>132</v>
      </c>
      <c r="D9" s="136" t="s">
        <v>248</v>
      </c>
      <c r="E9" s="149"/>
      <c r="F9" s="148"/>
      <c r="G9" s="146"/>
      <c r="H9" s="146"/>
      <c r="I9" s="61"/>
      <c r="J9" s="119">
        <v>132</v>
      </c>
      <c r="K9" s="119"/>
      <c r="L9" s="61"/>
      <c r="M9" s="61"/>
      <c r="N9" s="61"/>
      <c r="O9" s="62"/>
      <c r="P9" s="62"/>
      <c r="Q9" s="62"/>
      <c r="R9" s="62"/>
      <c r="S9" s="53"/>
      <c r="T9" s="53"/>
      <c r="U9" s="53"/>
      <c r="V9" s="53"/>
      <c r="W9" s="53"/>
      <c r="X9" s="53"/>
      <c r="Y9" s="53"/>
      <c r="Z9" s="53"/>
    </row>
    <row r="10" spans="1:26" ht="15.6" x14ac:dyDescent="0.3">
      <c r="A10" s="161">
        <v>45940</v>
      </c>
      <c r="B10" s="63" t="s">
        <v>249</v>
      </c>
      <c r="C10" s="119">
        <v>250</v>
      </c>
      <c r="D10" s="269" t="s">
        <v>42</v>
      </c>
      <c r="E10" s="149"/>
      <c r="F10" s="148"/>
      <c r="G10" s="119">
        <v>250</v>
      </c>
      <c r="H10" s="146"/>
      <c r="I10" s="61"/>
      <c r="J10" s="119"/>
      <c r="K10" s="119"/>
      <c r="L10" s="61"/>
      <c r="M10" s="61"/>
      <c r="N10" s="61"/>
      <c r="O10" s="62"/>
      <c r="P10" s="62"/>
      <c r="Q10" s="62"/>
      <c r="R10" s="62"/>
      <c r="S10" s="53"/>
      <c r="T10" s="53"/>
      <c r="U10" s="53"/>
      <c r="V10" s="53"/>
      <c r="W10" s="53"/>
      <c r="X10" s="53"/>
      <c r="Y10" s="53"/>
      <c r="Z10" s="53"/>
    </row>
    <row r="11" spans="1:26" ht="15.6" x14ac:dyDescent="0.3">
      <c r="A11" s="161" t="s">
        <v>250</v>
      </c>
      <c r="B11" s="63" t="s">
        <v>58</v>
      </c>
      <c r="C11" s="119">
        <v>92</v>
      </c>
      <c r="D11" s="269" t="s">
        <v>42</v>
      </c>
      <c r="E11" s="149"/>
      <c r="F11" s="148"/>
      <c r="G11" s="146"/>
      <c r="H11" s="146"/>
      <c r="I11" s="61"/>
      <c r="J11" s="119"/>
      <c r="K11" s="119">
        <v>92</v>
      </c>
      <c r="L11" s="61"/>
      <c r="M11" s="61"/>
      <c r="N11" s="61"/>
      <c r="O11" s="62"/>
      <c r="P11" s="62"/>
      <c r="Q11" s="62"/>
      <c r="R11" s="62"/>
      <c r="S11" s="53"/>
      <c r="T11" s="53"/>
      <c r="U11" s="53"/>
      <c r="V11" s="53"/>
      <c r="W11" s="53"/>
      <c r="X11" s="53"/>
      <c r="Y11" s="53"/>
      <c r="Z11" s="53"/>
    </row>
    <row r="12" spans="1:26" ht="15.6" x14ac:dyDescent="0.3">
      <c r="A12" s="161" t="s">
        <v>251</v>
      </c>
      <c r="B12" s="63" t="s">
        <v>60</v>
      </c>
      <c r="C12" s="119">
        <v>450</v>
      </c>
      <c r="D12" s="269" t="s">
        <v>42</v>
      </c>
      <c r="E12" s="149"/>
      <c r="F12" s="148"/>
      <c r="G12" s="146"/>
      <c r="H12" s="146"/>
      <c r="I12" s="61"/>
      <c r="J12" s="119">
        <v>450</v>
      </c>
      <c r="K12" s="119"/>
      <c r="L12" s="61"/>
      <c r="M12" s="61"/>
      <c r="N12" s="61"/>
      <c r="O12" s="62"/>
      <c r="P12" s="62"/>
      <c r="Q12" s="62"/>
      <c r="R12" s="62"/>
      <c r="S12" s="53"/>
      <c r="T12" s="53"/>
      <c r="U12" s="53"/>
      <c r="V12" s="53"/>
      <c r="W12" s="53"/>
      <c r="X12" s="53"/>
      <c r="Y12" s="53"/>
      <c r="Z12" s="53"/>
    </row>
    <row r="13" spans="1:26" s="17" customFormat="1" ht="15.6" x14ac:dyDescent="0.3">
      <c r="A13" s="161" t="s">
        <v>252</v>
      </c>
      <c r="B13" s="246" t="s">
        <v>253</v>
      </c>
      <c r="C13" s="119">
        <v>10</v>
      </c>
      <c r="D13" s="163" t="s">
        <v>254</v>
      </c>
      <c r="E13" s="149"/>
      <c r="F13" s="148"/>
      <c r="G13" s="146"/>
      <c r="H13" s="146"/>
      <c r="I13" s="139"/>
      <c r="J13" s="119">
        <v>10</v>
      </c>
      <c r="K13" s="119"/>
      <c r="L13" s="139"/>
      <c r="M13" s="139"/>
      <c r="N13" s="139"/>
      <c r="O13" s="138"/>
      <c r="P13" s="138"/>
      <c r="Q13" s="138"/>
      <c r="R13" s="138"/>
      <c r="S13" s="140"/>
      <c r="T13" s="140"/>
      <c r="U13" s="140"/>
      <c r="V13" s="140"/>
      <c r="W13" s="140"/>
      <c r="X13" s="140"/>
      <c r="Y13" s="140"/>
      <c r="Z13" s="140"/>
    </row>
    <row r="14" spans="1:26" ht="15.6" x14ac:dyDescent="0.3">
      <c r="A14" s="161" t="s">
        <v>255</v>
      </c>
      <c r="B14" s="99" t="s">
        <v>256</v>
      </c>
      <c r="C14" s="119">
        <v>30</v>
      </c>
      <c r="D14" s="269" t="s">
        <v>42</v>
      </c>
      <c r="E14" s="149"/>
      <c r="F14" s="148"/>
      <c r="G14" s="119"/>
      <c r="H14" s="146"/>
      <c r="I14" s="61"/>
      <c r="J14" s="119">
        <v>30</v>
      </c>
      <c r="K14" s="119"/>
      <c r="L14" s="61"/>
      <c r="M14" s="61"/>
      <c r="N14" s="61"/>
      <c r="O14" s="62"/>
      <c r="P14" s="62"/>
      <c r="Q14" s="62"/>
      <c r="R14" s="62"/>
      <c r="S14" s="53"/>
      <c r="T14" s="53"/>
      <c r="U14" s="53"/>
      <c r="V14" s="53"/>
      <c r="W14" s="53"/>
      <c r="X14" s="53"/>
      <c r="Y14" s="53"/>
      <c r="Z14" s="53"/>
    </row>
    <row r="15" spans="1:26" ht="15.6" x14ac:dyDescent="0.3">
      <c r="A15" s="161" t="s">
        <v>257</v>
      </c>
      <c r="B15" s="63" t="s">
        <v>258</v>
      </c>
      <c r="C15" s="119">
        <v>195</v>
      </c>
      <c r="D15" s="205" t="s">
        <v>259</v>
      </c>
      <c r="E15" s="149"/>
      <c r="F15" s="148"/>
      <c r="G15" s="146"/>
      <c r="H15" s="146"/>
      <c r="I15" s="61"/>
      <c r="J15" s="119">
        <v>195</v>
      </c>
      <c r="K15" s="119"/>
      <c r="L15" s="61"/>
      <c r="M15" s="61"/>
      <c r="N15" s="61"/>
      <c r="O15" s="62"/>
      <c r="P15" s="62"/>
      <c r="Q15" s="62"/>
      <c r="R15" s="62"/>
      <c r="S15" s="53"/>
      <c r="T15" s="53"/>
      <c r="U15" s="53"/>
      <c r="V15" s="53"/>
      <c r="W15" s="53"/>
      <c r="X15" s="53"/>
      <c r="Y15" s="53"/>
      <c r="Z15" s="53"/>
    </row>
    <row r="16" spans="1:26" s="30" customFormat="1" ht="15.6" x14ac:dyDescent="0.3">
      <c r="A16" s="161">
        <v>45698</v>
      </c>
      <c r="B16" s="124" t="s">
        <v>225</v>
      </c>
      <c r="C16" s="151"/>
      <c r="D16" s="288"/>
      <c r="E16" s="259"/>
      <c r="F16" s="260"/>
      <c r="G16" s="261"/>
      <c r="H16" s="261"/>
      <c r="I16" s="262"/>
      <c r="J16" s="151"/>
      <c r="K16" s="151"/>
      <c r="L16" s="262"/>
      <c r="M16" s="262"/>
      <c r="N16" s="262"/>
      <c r="O16" s="230"/>
      <c r="P16" s="230"/>
      <c r="Q16" s="230"/>
      <c r="R16" s="230"/>
      <c r="S16" s="263"/>
      <c r="T16" s="263"/>
      <c r="U16" s="263"/>
      <c r="V16" s="263"/>
      <c r="W16" s="263"/>
      <c r="X16" s="263"/>
      <c r="Y16" s="263"/>
      <c r="Z16" s="263"/>
    </row>
    <row r="17" spans="1:26" ht="15.6" x14ac:dyDescent="0.3">
      <c r="A17" s="161">
        <v>45698</v>
      </c>
      <c r="B17" s="63" t="s">
        <v>227</v>
      </c>
      <c r="C17" s="119"/>
      <c r="D17" s="316"/>
      <c r="E17" s="149"/>
      <c r="F17" s="148"/>
      <c r="G17" s="119"/>
      <c r="H17" s="146"/>
      <c r="I17" s="65"/>
      <c r="J17" s="119"/>
      <c r="K17" s="119"/>
      <c r="L17" s="65"/>
      <c r="M17" s="65"/>
      <c r="N17" s="65"/>
      <c r="O17" s="69"/>
      <c r="P17" s="69"/>
      <c r="Q17" s="69"/>
      <c r="R17" s="69"/>
      <c r="S17" s="53"/>
      <c r="T17" s="53"/>
      <c r="U17" s="53"/>
      <c r="V17" s="53"/>
      <c r="W17" s="53"/>
      <c r="X17" s="53"/>
      <c r="Y17" s="53"/>
      <c r="Z17" s="53"/>
    </row>
    <row r="18" spans="1:26" ht="15.6" x14ac:dyDescent="0.3">
      <c r="A18" s="161">
        <v>45698</v>
      </c>
      <c r="B18" s="63" t="s">
        <v>229</v>
      </c>
      <c r="C18" s="119"/>
      <c r="D18" s="287"/>
      <c r="E18" s="149"/>
      <c r="F18" s="148"/>
      <c r="G18" s="146"/>
      <c r="H18" s="146"/>
      <c r="I18" s="65"/>
      <c r="J18" s="119"/>
      <c r="K18" s="203"/>
      <c r="L18" s="65"/>
      <c r="M18" s="65"/>
      <c r="N18" s="65"/>
      <c r="O18" s="69"/>
      <c r="P18" s="69"/>
      <c r="Q18" s="69"/>
      <c r="R18" s="69"/>
      <c r="S18" s="53"/>
      <c r="T18" s="53"/>
      <c r="U18" s="53"/>
      <c r="V18" s="53"/>
      <c r="W18" s="53"/>
      <c r="X18" s="53"/>
      <c r="Y18" s="53"/>
      <c r="Z18" s="53"/>
    </row>
    <row r="19" spans="1:26" ht="15.6" x14ac:dyDescent="0.3">
      <c r="A19" s="161">
        <v>45698</v>
      </c>
      <c r="B19" s="63" t="s">
        <v>60</v>
      </c>
      <c r="C19" s="119"/>
      <c r="D19" s="287"/>
      <c r="E19" s="149"/>
      <c r="F19" s="148"/>
      <c r="G19" s="146"/>
      <c r="H19" s="146"/>
      <c r="I19" s="65"/>
      <c r="J19" s="119"/>
      <c r="K19" s="203"/>
      <c r="L19" s="65"/>
      <c r="M19" s="65"/>
      <c r="N19" s="65"/>
      <c r="O19" s="69"/>
      <c r="P19" s="69"/>
      <c r="Q19" s="69"/>
      <c r="R19" s="69"/>
      <c r="S19" s="53"/>
      <c r="T19" s="53"/>
      <c r="U19" s="53"/>
      <c r="V19" s="53"/>
      <c r="W19" s="53"/>
      <c r="X19" s="53"/>
      <c r="Y19" s="53"/>
      <c r="Z19" s="53"/>
    </row>
    <row r="20" spans="1:26" ht="15.6" x14ac:dyDescent="0.3">
      <c r="A20" s="161">
        <v>45698</v>
      </c>
      <c r="B20" s="63" t="s">
        <v>232</v>
      </c>
      <c r="C20" s="119"/>
      <c r="D20" s="287"/>
      <c r="E20" s="149"/>
      <c r="F20" s="148"/>
      <c r="G20" s="119"/>
      <c r="H20" s="146"/>
      <c r="I20" s="65"/>
      <c r="J20" s="119"/>
      <c r="K20" s="203"/>
      <c r="L20" s="65"/>
      <c r="M20" s="65"/>
      <c r="N20" s="65"/>
      <c r="O20" s="69"/>
      <c r="P20" s="69"/>
      <c r="Q20" s="69"/>
      <c r="R20" s="152"/>
      <c r="S20" s="53"/>
      <c r="T20" s="53"/>
      <c r="U20" s="53"/>
      <c r="V20" s="53"/>
      <c r="W20" s="53"/>
      <c r="X20" s="53"/>
      <c r="Y20" s="53"/>
      <c r="Z20" s="53"/>
    </row>
    <row r="21" spans="1:26" ht="15.75" customHeight="1" x14ac:dyDescent="0.3">
      <c r="A21" s="156"/>
      <c r="B21" s="157"/>
      <c r="C21" s="119"/>
      <c r="D21" s="287"/>
      <c r="E21" s="66"/>
      <c r="F21" s="68"/>
      <c r="G21" s="65"/>
      <c r="H21" s="65"/>
      <c r="I21" s="65"/>
      <c r="J21" s="119"/>
      <c r="K21" s="203"/>
      <c r="L21" s="65"/>
      <c r="M21" s="65"/>
      <c r="N21" s="65"/>
      <c r="O21" s="69"/>
      <c r="P21" s="69"/>
      <c r="Q21" s="69"/>
      <c r="R21" s="69"/>
      <c r="S21" s="53"/>
      <c r="T21" s="53"/>
      <c r="U21" s="53"/>
      <c r="V21" s="53"/>
      <c r="W21" s="53"/>
      <c r="X21" s="53"/>
      <c r="Y21" s="53"/>
      <c r="Z21" s="53"/>
    </row>
    <row r="22" spans="1:26" ht="15.75" customHeight="1" x14ac:dyDescent="0.3">
      <c r="A22" s="156"/>
      <c r="B22" s="157"/>
      <c r="C22" s="145"/>
      <c r="D22" s="436"/>
      <c r="E22" s="102"/>
      <c r="F22" s="195"/>
      <c r="G22" s="72"/>
      <c r="H22" s="72"/>
      <c r="I22" s="72"/>
      <c r="J22" s="145"/>
      <c r="K22" s="257"/>
      <c r="L22" s="72"/>
      <c r="M22" s="72"/>
      <c r="N22" s="72"/>
      <c r="O22" s="71"/>
      <c r="P22" s="71"/>
      <c r="Q22" s="71"/>
      <c r="R22" s="71"/>
      <c r="S22" s="53"/>
      <c r="T22" s="53"/>
      <c r="U22" s="53"/>
      <c r="V22" s="53"/>
      <c r="W22" s="53"/>
      <c r="X22" s="53"/>
      <c r="Y22" s="53"/>
      <c r="Z22" s="53"/>
    </row>
    <row r="23" spans="1:26" ht="15.75" customHeight="1" x14ac:dyDescent="0.3">
      <c r="A23" s="156"/>
      <c r="B23" s="157"/>
      <c r="C23" s="145"/>
      <c r="D23" s="436"/>
      <c r="E23" s="102"/>
      <c r="F23" s="195"/>
      <c r="G23" s="72"/>
      <c r="H23" s="72"/>
      <c r="I23" s="72"/>
      <c r="J23" s="145"/>
      <c r="K23" s="257"/>
      <c r="L23" s="72"/>
      <c r="M23" s="72"/>
      <c r="N23" s="72"/>
      <c r="O23" s="71"/>
      <c r="P23" s="71"/>
      <c r="Q23" s="71"/>
      <c r="R23" s="71"/>
      <c r="S23" s="53"/>
      <c r="T23" s="53"/>
      <c r="U23" s="53"/>
      <c r="V23" s="53"/>
      <c r="W23" s="53"/>
      <c r="X23" s="53"/>
      <c r="Y23" s="53"/>
      <c r="Z23" s="53"/>
    </row>
    <row r="24" spans="1:26" ht="15.6" x14ac:dyDescent="0.3">
      <c r="A24" s="73" t="s">
        <v>4</v>
      </c>
      <c r="B24" s="74"/>
      <c r="C24" s="75">
        <f>SUM(C3:C21)</f>
        <v>2547</v>
      </c>
      <c r="D24" s="101">
        <f>SUM(E24:Q24)</f>
        <v>2547</v>
      </c>
      <c r="E24" s="76">
        <f>SUM(E3:E21)</f>
        <v>0</v>
      </c>
      <c r="F24" s="76">
        <f t="shared" ref="F24:Q24" si="0">SUM(F3:F21)</f>
        <v>0</v>
      </c>
      <c r="G24" s="76">
        <f t="shared" si="0"/>
        <v>250</v>
      </c>
      <c r="H24" s="76">
        <f t="shared" si="0"/>
        <v>0</v>
      </c>
      <c r="I24" s="76">
        <f t="shared" si="0"/>
        <v>0</v>
      </c>
      <c r="J24" s="76">
        <f t="shared" si="0"/>
        <v>2205</v>
      </c>
      <c r="K24" s="76">
        <f t="shared" si="0"/>
        <v>92</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08">
        <v>45726</v>
      </c>
      <c r="B28" s="275" t="s">
        <v>515</v>
      </c>
      <c r="C28" s="153">
        <v>174.59</v>
      </c>
      <c r="D28" s="111"/>
      <c r="E28" s="296"/>
      <c r="F28" s="297"/>
      <c r="G28" s="298">
        <v>174.59</v>
      </c>
      <c r="H28" s="298"/>
      <c r="I28" s="298"/>
      <c r="J28" s="298"/>
      <c r="K28" s="298"/>
      <c r="L28" s="298"/>
      <c r="M28" s="299"/>
      <c r="N28" s="300"/>
      <c r="O28" s="300"/>
      <c r="P28" s="298"/>
      <c r="Q28" s="298"/>
      <c r="R28" s="298"/>
      <c r="S28" s="298"/>
      <c r="T28" s="298"/>
      <c r="U28" s="298"/>
      <c r="V28" s="298"/>
      <c r="W28" s="298"/>
      <c r="X28" s="59"/>
      <c r="Y28" s="78"/>
    </row>
    <row r="29" spans="1:26" ht="15.6" x14ac:dyDescent="0.3">
      <c r="A29" s="106">
        <v>45726</v>
      </c>
      <c r="B29" s="247" t="s">
        <v>516</v>
      </c>
      <c r="C29" s="110">
        <v>1774.09</v>
      </c>
      <c r="D29" s="115"/>
      <c r="E29" s="301"/>
      <c r="F29" s="297"/>
      <c r="G29" s="301">
        <v>1774.09</v>
      </c>
      <c r="H29" s="298"/>
      <c r="I29" s="298"/>
      <c r="J29" s="298"/>
      <c r="K29" s="298"/>
      <c r="L29" s="302"/>
      <c r="M29" s="303"/>
      <c r="N29" s="297"/>
      <c r="O29" s="300"/>
      <c r="P29" s="298"/>
      <c r="Q29" s="298"/>
      <c r="R29" s="298"/>
      <c r="S29" s="301"/>
      <c r="T29" s="298"/>
      <c r="U29" s="298"/>
      <c r="V29" s="298"/>
      <c r="W29" s="298"/>
      <c r="X29" s="59"/>
      <c r="Y29" s="78"/>
    </row>
    <row r="30" spans="1:26" ht="15.6" x14ac:dyDescent="0.3">
      <c r="A30" s="106">
        <v>45940</v>
      </c>
      <c r="B30" s="247" t="s">
        <v>517</v>
      </c>
      <c r="C30" s="119">
        <v>17.3</v>
      </c>
      <c r="D30" s="115"/>
      <c r="E30" s="301"/>
      <c r="F30" s="305"/>
      <c r="G30" s="303">
        <v>17.3</v>
      </c>
      <c r="H30" s="299"/>
      <c r="I30" s="299"/>
      <c r="J30" s="299"/>
      <c r="K30" s="299"/>
      <c r="L30" s="304"/>
      <c r="M30" s="306"/>
      <c r="N30" s="299"/>
      <c r="O30" s="304"/>
      <c r="P30" s="299"/>
      <c r="Q30" s="299"/>
      <c r="R30" s="299"/>
      <c r="S30" s="299"/>
      <c r="T30" s="299"/>
      <c r="U30" s="299"/>
      <c r="V30" s="299"/>
      <c r="W30" s="299"/>
      <c r="X30" s="72"/>
      <c r="Y30" s="78"/>
    </row>
    <row r="31" spans="1:26" ht="15.6" x14ac:dyDescent="0.3">
      <c r="A31" s="106">
        <v>45940</v>
      </c>
      <c r="B31" s="63" t="s">
        <v>518</v>
      </c>
      <c r="C31" s="110">
        <v>1132</v>
      </c>
      <c r="D31" s="115"/>
      <c r="E31" s="301"/>
      <c r="F31" s="328"/>
      <c r="G31" s="303">
        <v>1132</v>
      </c>
      <c r="H31" s="307"/>
      <c r="I31" s="307"/>
      <c r="J31" s="307"/>
      <c r="K31" s="307"/>
      <c r="L31" s="301"/>
      <c r="M31" s="303"/>
      <c r="N31" s="307"/>
      <c r="O31" s="301"/>
      <c r="P31" s="307"/>
      <c r="Q31" s="307"/>
      <c r="R31" s="307"/>
      <c r="S31" s="307"/>
      <c r="T31" s="307"/>
      <c r="U31" s="307"/>
      <c r="V31" s="307"/>
      <c r="W31" s="307"/>
      <c r="X31" s="61"/>
      <c r="Y31" s="78"/>
    </row>
    <row r="32" spans="1:26" ht="15.6" x14ac:dyDescent="0.3">
      <c r="A32" s="161" t="s">
        <v>519</v>
      </c>
      <c r="B32" s="58" t="s">
        <v>520</v>
      </c>
      <c r="C32" s="153">
        <v>704.46</v>
      </c>
      <c r="D32" s="275"/>
      <c r="E32" s="330"/>
      <c r="F32" s="308"/>
      <c r="G32" s="303"/>
      <c r="H32" s="308"/>
      <c r="I32" s="308"/>
      <c r="J32" s="308"/>
      <c r="K32" s="308"/>
      <c r="L32" s="308"/>
      <c r="M32" s="303"/>
      <c r="N32" s="308"/>
      <c r="O32" s="153">
        <v>704.46</v>
      </c>
      <c r="P32" s="308"/>
      <c r="Q32" s="308"/>
      <c r="R32" s="308"/>
      <c r="S32" s="308"/>
      <c r="T32" s="308"/>
      <c r="U32" s="308"/>
      <c r="V32" s="308"/>
      <c r="W32" s="308"/>
      <c r="X32" s="247"/>
    </row>
    <row r="33" spans="1:25" ht="15.6" x14ac:dyDescent="0.3">
      <c r="A33" s="161" t="s">
        <v>252</v>
      </c>
      <c r="B33" s="256" t="s">
        <v>521</v>
      </c>
      <c r="C33" s="110">
        <v>48.37</v>
      </c>
      <c r="D33" s="115"/>
      <c r="E33" s="301"/>
      <c r="F33" s="307"/>
      <c r="G33" s="307"/>
      <c r="H33" s="307"/>
      <c r="I33" s="333"/>
      <c r="J33" s="307"/>
      <c r="K33" s="307"/>
      <c r="L33" s="301"/>
      <c r="M33" s="303">
        <v>48.37</v>
      </c>
      <c r="N33" s="307"/>
      <c r="O33" s="300"/>
      <c r="P33" s="307"/>
      <c r="Q33" s="307"/>
      <c r="R33" s="307"/>
      <c r="S33" s="307"/>
      <c r="T33" s="307"/>
      <c r="U33" s="307"/>
      <c r="V33" s="307"/>
      <c r="W33" s="307"/>
      <c r="X33" s="61" t="s">
        <v>475</v>
      </c>
    </row>
    <row r="34" spans="1:25" ht="15.6" x14ac:dyDescent="0.3">
      <c r="A34" s="161" t="s">
        <v>522</v>
      </c>
      <c r="B34" s="175" t="s">
        <v>523</v>
      </c>
      <c r="C34" s="257">
        <v>10.8</v>
      </c>
      <c r="D34" s="111"/>
      <c r="E34" s="296"/>
      <c r="F34" s="297"/>
      <c r="G34" s="298"/>
      <c r="H34" s="315"/>
      <c r="I34" s="307"/>
      <c r="J34" s="297"/>
      <c r="K34" s="299"/>
      <c r="L34" s="302"/>
      <c r="M34" s="300">
        <v>10.8</v>
      </c>
      <c r="N34" s="297"/>
      <c r="O34" s="296"/>
      <c r="P34" s="298"/>
      <c r="Q34" s="298"/>
      <c r="R34" s="298"/>
      <c r="S34" s="298"/>
      <c r="T34" s="298"/>
      <c r="U34" s="298"/>
      <c r="V34" s="298"/>
      <c r="W34" s="298"/>
      <c r="X34" s="59" t="s">
        <v>477</v>
      </c>
    </row>
    <row r="35" spans="1:25" ht="15.6" x14ac:dyDescent="0.3">
      <c r="A35" s="161" t="s">
        <v>522</v>
      </c>
      <c r="B35" s="62" t="s">
        <v>524</v>
      </c>
      <c r="C35" s="110">
        <v>152.53</v>
      </c>
      <c r="D35" s="253"/>
      <c r="E35" s="304"/>
      <c r="F35" s="305"/>
      <c r="G35" s="299"/>
      <c r="H35" s="310"/>
      <c r="I35" s="301"/>
      <c r="J35" s="332">
        <v>152.53</v>
      </c>
      <c r="K35" s="307"/>
      <c r="L35" s="311"/>
      <c r="M35" s="306"/>
      <c r="N35" s="305"/>
      <c r="O35" s="304"/>
      <c r="P35" s="299"/>
      <c r="Q35" s="299"/>
      <c r="R35" s="299"/>
      <c r="S35" s="299"/>
      <c r="T35" s="299"/>
      <c r="U35" s="299"/>
      <c r="V35" s="299"/>
      <c r="W35" s="299"/>
      <c r="X35" s="72"/>
      <c r="Y35" s="78"/>
    </row>
    <row r="36" spans="1:25" ht="15.6" x14ac:dyDescent="0.3">
      <c r="A36" s="161" t="s">
        <v>525</v>
      </c>
      <c r="B36" s="109" t="s">
        <v>526</v>
      </c>
      <c r="C36" s="197">
        <v>229.16</v>
      </c>
      <c r="D36" s="284"/>
      <c r="E36" s="308"/>
      <c r="F36" s="308"/>
      <c r="G36" s="308"/>
      <c r="H36" s="323"/>
      <c r="I36" s="307">
        <v>229.16</v>
      </c>
      <c r="J36" s="312"/>
      <c r="K36" s="309"/>
      <c r="L36" s="308"/>
      <c r="M36" s="308"/>
      <c r="N36" s="308"/>
      <c r="O36" s="308"/>
      <c r="P36" s="308"/>
      <c r="Q36" s="308"/>
      <c r="R36" s="308"/>
      <c r="S36" s="308"/>
      <c r="T36" s="308"/>
      <c r="U36" s="308"/>
      <c r="V36" s="308"/>
      <c r="W36" s="308"/>
      <c r="X36" s="247"/>
      <c r="Y36" s="78"/>
    </row>
    <row r="37" spans="1:25" ht="15.6" x14ac:dyDescent="0.3">
      <c r="A37" s="161"/>
      <c r="B37" s="295"/>
      <c r="C37" s="110"/>
      <c r="D37" s="247"/>
      <c r="E37" s="312"/>
      <c r="F37" s="308"/>
      <c r="G37" s="308"/>
      <c r="H37" s="323"/>
      <c r="I37" s="308"/>
      <c r="J37" s="312"/>
      <c r="K37" s="308"/>
      <c r="L37" s="308"/>
      <c r="M37" s="308"/>
      <c r="N37" s="308"/>
      <c r="O37" s="308"/>
      <c r="P37" s="308"/>
      <c r="Q37" s="308"/>
      <c r="R37" s="308"/>
      <c r="S37" s="308"/>
      <c r="T37" s="308"/>
      <c r="U37" s="308"/>
      <c r="V37" s="308"/>
      <c r="W37" s="308"/>
      <c r="X37" s="247"/>
      <c r="Y37" s="78"/>
    </row>
    <row r="38" spans="1:25" ht="15.6" x14ac:dyDescent="0.3">
      <c r="A38" s="161"/>
      <c r="B38" s="247"/>
      <c r="C38" s="110"/>
      <c r="D38" s="115"/>
      <c r="E38" s="313"/>
      <c r="F38" s="297"/>
      <c r="G38" s="298"/>
      <c r="H38" s="298"/>
      <c r="I38" s="301"/>
      <c r="J38" s="298"/>
      <c r="K38" s="298"/>
      <c r="L38" s="299"/>
      <c r="M38" s="296"/>
      <c r="N38" s="298"/>
      <c r="O38" s="298"/>
      <c r="P38" s="298"/>
      <c r="Q38" s="298"/>
      <c r="R38" s="298"/>
      <c r="S38" s="298"/>
      <c r="T38" s="298"/>
      <c r="U38" s="298"/>
      <c r="V38" s="298"/>
      <c r="W38" s="298"/>
      <c r="X38" s="59"/>
      <c r="Y38" s="78"/>
    </row>
    <row r="39" spans="1:25" ht="15.6" x14ac:dyDescent="0.3">
      <c r="A39" s="160"/>
      <c r="B39" s="63"/>
      <c r="C39" s="110"/>
      <c r="D39" s="115"/>
      <c r="E39" s="313"/>
      <c r="F39" s="307"/>
      <c r="G39" s="307"/>
      <c r="H39" s="307"/>
      <c r="I39" s="313"/>
      <c r="J39" s="297"/>
      <c r="K39" s="315"/>
      <c r="L39" s="301"/>
      <c r="M39" s="314"/>
      <c r="N39" s="298"/>
      <c r="O39" s="298"/>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4243.3</v>
      </c>
      <c r="D41" s="126">
        <f>SUM(E41:W41)</f>
        <v>4243.2999999999993</v>
      </c>
      <c r="E41" s="128">
        <f t="shared" ref="E41:W41" si="1">SUM(E28:E40)</f>
        <v>0</v>
      </c>
      <c r="F41" s="76">
        <f t="shared" si="1"/>
        <v>0</v>
      </c>
      <c r="G41" s="76">
        <f t="shared" si="1"/>
        <v>3097.9799999999996</v>
      </c>
      <c r="H41" s="76">
        <f t="shared" si="1"/>
        <v>0</v>
      </c>
      <c r="I41" s="76">
        <f t="shared" si="1"/>
        <v>229.16</v>
      </c>
      <c r="J41" s="76">
        <f t="shared" si="1"/>
        <v>152.53</v>
      </c>
      <c r="K41" s="76">
        <f t="shared" si="1"/>
        <v>0</v>
      </c>
      <c r="L41" s="76">
        <f t="shared" si="1"/>
        <v>0</v>
      </c>
      <c r="M41" s="76">
        <f t="shared" si="1"/>
        <v>59.17</v>
      </c>
      <c r="N41" s="76">
        <f t="shared" si="1"/>
        <v>0</v>
      </c>
      <c r="O41" s="76">
        <f t="shared" si="1"/>
        <v>704.46</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660</v>
      </c>
      <c r="B44" s="482"/>
      <c r="C44" s="482"/>
      <c r="D44" s="482"/>
      <c r="E44" s="482"/>
      <c r="F44" s="80">
        <v>19353.849999999999</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2547</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4243.3</v>
      </c>
      <c r="E46" s="69"/>
      <c r="F46" s="84">
        <f>+D45-D46</f>
        <v>-1696.3000000000002</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17657.55</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17657.55</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17657.55</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17657.55</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661</v>
      </c>
      <c r="B65" s="475"/>
      <c r="C65" s="94"/>
      <c r="D65" s="95"/>
      <c r="E65" s="96" t="s">
        <v>654</v>
      </c>
      <c r="F65" s="97">
        <f>+F60-F62-F64</f>
        <v>17657.55</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35" priority="1" operator="lessThan">
      <formula>$C$24</formula>
    </cfRule>
    <cfRule type="cellIs" dxfId="34" priority="5" operator="equal">
      <formula>$C$24</formula>
    </cfRule>
  </conditionalFormatting>
  <conditionalFormatting sqref="D41">
    <cfRule type="cellIs" dxfId="33" priority="4" operator="lessThan">
      <formula>$C$41</formula>
    </cfRule>
    <cfRule type="cellIs" dxfId="32" priority="6" operator="equal">
      <formula>$C$41</formula>
    </cfRule>
  </conditionalFormatting>
  <conditionalFormatting sqref="F46">
    <cfRule type="cellIs" dxfId="31" priority="2" operator="lessThan">
      <formula>0</formula>
    </cfRule>
    <cfRule type="cellIs" dxfId="30" priority="3" operator="greaterThan">
      <formula>0</formula>
    </cfRule>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E6E37-B71C-46A9-BC46-145E3C85990A}">
  <sheetPr>
    <tabColor rgb="FF92D050"/>
  </sheetPr>
  <dimension ref="A1:Z169"/>
  <sheetViews>
    <sheetView topLeftCell="A86" workbookViewId="0">
      <selection activeCell="C29" sqref="C29"/>
    </sheetView>
  </sheetViews>
  <sheetFormatPr defaultRowHeight="13.2" x14ac:dyDescent="0.25"/>
  <cols>
    <col min="1" max="1" width="14.44140625" customWidth="1"/>
    <col min="2" max="2" width="45.6640625" customWidth="1"/>
    <col min="3" max="3" width="10.4414062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1.6640625"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265"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06">
        <v>45727</v>
      </c>
      <c r="B3" s="58" t="s">
        <v>260</v>
      </c>
      <c r="C3" s="267">
        <v>110</v>
      </c>
      <c r="D3" s="136" t="s">
        <v>261</v>
      </c>
      <c r="E3" s="319"/>
      <c r="F3" s="146"/>
      <c r="G3" s="146"/>
      <c r="H3" s="146"/>
      <c r="I3" s="59"/>
      <c r="J3" s="267">
        <v>110</v>
      </c>
      <c r="K3" s="265"/>
      <c r="L3" s="265"/>
      <c r="M3" s="266"/>
      <c r="N3" s="265"/>
      <c r="O3" s="266"/>
      <c r="P3" s="265"/>
      <c r="Q3" s="265"/>
      <c r="R3" s="265"/>
      <c r="S3" s="53"/>
      <c r="T3" s="53"/>
      <c r="U3" s="53"/>
      <c r="V3" s="53"/>
      <c r="W3" s="53"/>
      <c r="X3" s="53"/>
      <c r="Y3" s="53"/>
      <c r="Z3" s="53"/>
    </row>
    <row r="4" spans="1:26" ht="15.6" x14ac:dyDescent="0.3">
      <c r="A4" s="106">
        <v>45727</v>
      </c>
      <c r="B4" s="58" t="s">
        <v>262</v>
      </c>
      <c r="C4" s="145">
        <v>132</v>
      </c>
      <c r="D4" s="335" t="s">
        <v>263</v>
      </c>
      <c r="E4" s="147"/>
      <c r="F4" s="146"/>
      <c r="G4" s="146"/>
      <c r="H4" s="146"/>
      <c r="I4" s="59"/>
      <c r="J4" s="145">
        <v>132</v>
      </c>
      <c r="K4" s="119"/>
      <c r="L4" s="61"/>
      <c r="M4" s="61"/>
      <c r="N4" s="61"/>
      <c r="O4" s="62"/>
      <c r="P4" s="62"/>
      <c r="Q4" s="62"/>
      <c r="R4" s="62"/>
      <c r="S4" s="53"/>
      <c r="T4" s="53"/>
      <c r="U4" s="53"/>
      <c r="V4" s="53"/>
      <c r="W4" s="53"/>
      <c r="X4" s="53"/>
      <c r="Y4" s="53"/>
      <c r="Z4" s="53"/>
    </row>
    <row r="5" spans="1:26" ht="15.6" x14ac:dyDescent="0.3">
      <c r="A5" s="106">
        <v>45727</v>
      </c>
      <c r="B5" s="63" t="s">
        <v>264</v>
      </c>
      <c r="C5" s="268">
        <v>228</v>
      </c>
      <c r="D5" s="334" t="s">
        <v>265</v>
      </c>
      <c r="E5" s="149"/>
      <c r="F5" s="146"/>
      <c r="G5" s="146"/>
      <c r="H5" s="146"/>
      <c r="I5" s="61"/>
      <c r="J5" s="119">
        <v>228</v>
      </c>
      <c r="K5" s="119"/>
      <c r="L5" s="61"/>
      <c r="M5" s="61"/>
      <c r="N5" s="61"/>
      <c r="O5" s="62"/>
      <c r="P5" s="62"/>
      <c r="Q5" s="62"/>
      <c r="R5" s="62"/>
      <c r="S5" s="53"/>
      <c r="T5" s="53"/>
      <c r="U5" s="53"/>
      <c r="V5" s="53"/>
      <c r="W5" s="53"/>
      <c r="X5" s="53"/>
      <c r="Y5" s="53"/>
      <c r="Z5" s="53"/>
    </row>
    <row r="6" spans="1:26" ht="15.6" x14ac:dyDescent="0.3">
      <c r="A6" s="106">
        <v>45758</v>
      </c>
      <c r="B6" s="53" t="s">
        <v>266</v>
      </c>
      <c r="C6" s="268">
        <v>82.5</v>
      </c>
      <c r="D6" s="136" t="s">
        <v>267</v>
      </c>
      <c r="E6" s="149"/>
      <c r="F6" s="146"/>
      <c r="G6" s="146"/>
      <c r="H6" s="146"/>
      <c r="I6" s="61"/>
      <c r="J6" s="119">
        <v>82.5</v>
      </c>
      <c r="K6" s="145"/>
      <c r="L6" s="59"/>
      <c r="M6" s="59"/>
      <c r="N6" s="59"/>
      <c r="O6" s="60"/>
      <c r="P6" s="60"/>
      <c r="Q6" s="60"/>
      <c r="R6" s="60"/>
      <c r="S6" s="53"/>
      <c r="T6" s="53"/>
      <c r="U6" s="53"/>
      <c r="V6" s="53"/>
      <c r="W6" s="53"/>
      <c r="X6" s="53"/>
      <c r="Y6" s="53"/>
      <c r="Z6" s="53"/>
    </row>
    <row r="7" spans="1:26" ht="15.6" x14ac:dyDescent="0.3">
      <c r="A7" s="106">
        <v>45758</v>
      </c>
      <c r="B7" s="63" t="s">
        <v>268</v>
      </c>
      <c r="C7" s="268">
        <v>66</v>
      </c>
      <c r="D7" s="136" t="s">
        <v>269</v>
      </c>
      <c r="E7" s="150"/>
      <c r="F7" s="146"/>
      <c r="G7" s="146"/>
      <c r="H7" s="146"/>
      <c r="I7" s="61"/>
      <c r="J7" s="119">
        <v>66</v>
      </c>
      <c r="K7" s="119"/>
      <c r="L7" s="61"/>
      <c r="M7" s="61"/>
      <c r="N7" s="61"/>
      <c r="O7" s="62"/>
      <c r="P7" s="62"/>
      <c r="Q7" s="62"/>
      <c r="R7" s="62"/>
      <c r="S7" s="53"/>
      <c r="T7" s="53"/>
      <c r="U7" s="53"/>
      <c r="V7" s="53"/>
      <c r="W7" s="53"/>
      <c r="X7" s="53"/>
      <c r="Y7" s="53"/>
      <c r="Z7" s="53"/>
    </row>
    <row r="8" spans="1:26" ht="15.6" x14ac:dyDescent="0.3">
      <c r="A8" s="106">
        <v>45758</v>
      </c>
      <c r="B8" s="63" t="s">
        <v>270</v>
      </c>
      <c r="C8" s="268">
        <v>198</v>
      </c>
      <c r="D8" s="136" t="s">
        <v>271</v>
      </c>
      <c r="E8" s="150"/>
      <c r="F8" s="148"/>
      <c r="G8" s="146"/>
      <c r="H8" s="146"/>
      <c r="I8" s="61"/>
      <c r="J8" s="119">
        <v>198</v>
      </c>
      <c r="K8" s="119"/>
      <c r="L8" s="61"/>
      <c r="M8" s="61"/>
      <c r="N8" s="61"/>
      <c r="O8" s="62"/>
      <c r="P8" s="62"/>
      <c r="Q8" s="62"/>
      <c r="R8" s="62"/>
      <c r="S8" s="53"/>
      <c r="T8" s="53"/>
      <c r="U8" s="53"/>
      <c r="V8" s="53"/>
      <c r="W8" s="53"/>
      <c r="X8" s="53"/>
      <c r="Y8" s="53"/>
      <c r="Z8" s="53"/>
    </row>
    <row r="9" spans="1:26" ht="15.6" x14ac:dyDescent="0.3">
      <c r="A9" s="106">
        <v>45758</v>
      </c>
      <c r="B9" s="63" t="s">
        <v>272</v>
      </c>
      <c r="C9" s="268">
        <v>313.5</v>
      </c>
      <c r="D9" s="136" t="s">
        <v>273</v>
      </c>
      <c r="E9" s="149"/>
      <c r="F9" s="148"/>
      <c r="G9" s="146"/>
      <c r="H9" s="146"/>
      <c r="I9" s="61"/>
      <c r="J9" s="119">
        <v>313.5</v>
      </c>
      <c r="K9" s="119"/>
      <c r="L9" s="61"/>
      <c r="M9" s="61"/>
      <c r="N9" s="61"/>
      <c r="O9" s="62"/>
      <c r="P9" s="62"/>
      <c r="Q9" s="62"/>
      <c r="R9" s="62"/>
      <c r="S9" s="53"/>
      <c r="T9" s="53"/>
      <c r="U9" s="53"/>
      <c r="V9" s="53"/>
      <c r="W9" s="53"/>
      <c r="X9" s="53"/>
      <c r="Y9" s="53"/>
      <c r="Z9" s="53"/>
    </row>
    <row r="10" spans="1:26" ht="15.6" x14ac:dyDescent="0.3">
      <c r="A10" s="106">
        <v>45941</v>
      </c>
      <c r="B10" s="99" t="s">
        <v>274</v>
      </c>
      <c r="C10" s="268">
        <v>117</v>
      </c>
      <c r="D10" s="334" t="s">
        <v>275</v>
      </c>
      <c r="E10" s="149"/>
      <c r="F10" s="148"/>
      <c r="G10" s="146"/>
      <c r="H10" s="146"/>
      <c r="I10" s="61"/>
      <c r="J10" s="119">
        <v>117</v>
      </c>
      <c r="K10" s="119"/>
      <c r="L10" s="61"/>
      <c r="M10" s="61"/>
      <c r="N10" s="61"/>
      <c r="O10" s="62"/>
      <c r="P10" s="62"/>
      <c r="Q10" s="62"/>
      <c r="R10" s="62"/>
      <c r="S10" s="53"/>
      <c r="T10" s="53"/>
      <c r="U10" s="53"/>
      <c r="V10" s="53"/>
      <c r="W10" s="53"/>
      <c r="X10" s="53"/>
      <c r="Y10" s="53"/>
      <c r="Z10" s="53"/>
    </row>
    <row r="11" spans="1:26" ht="15.6" x14ac:dyDescent="0.3">
      <c r="A11" s="106">
        <v>46002</v>
      </c>
      <c r="B11" s="63" t="s">
        <v>276</v>
      </c>
      <c r="C11" s="268">
        <v>279</v>
      </c>
      <c r="D11" s="136" t="s">
        <v>277</v>
      </c>
      <c r="E11" s="149"/>
      <c r="F11" s="148"/>
      <c r="G11" s="146"/>
      <c r="H11" s="146"/>
      <c r="I11" s="61"/>
      <c r="J11" s="119">
        <v>279</v>
      </c>
      <c r="K11" s="119"/>
      <c r="L11" s="61"/>
      <c r="M11" s="61"/>
      <c r="N11" s="61"/>
      <c r="O11" s="62"/>
      <c r="P11" s="62"/>
      <c r="Q11" s="62"/>
      <c r="R11" s="62"/>
      <c r="S11" s="53"/>
      <c r="T11" s="53"/>
      <c r="U11" s="53"/>
      <c r="V11" s="53"/>
      <c r="W11" s="53"/>
      <c r="X11" s="53"/>
      <c r="Y11" s="53"/>
      <c r="Z11" s="53"/>
    </row>
    <row r="12" spans="1:26" ht="15.6" x14ac:dyDescent="0.3">
      <c r="A12" s="106" t="s">
        <v>278</v>
      </c>
      <c r="B12" s="99" t="s">
        <v>279</v>
      </c>
      <c r="C12" s="268">
        <v>255</v>
      </c>
      <c r="D12" s="136" t="s">
        <v>280</v>
      </c>
      <c r="E12" s="149"/>
      <c r="F12" s="148"/>
      <c r="G12" s="146"/>
      <c r="H12" s="146"/>
      <c r="I12" s="61"/>
      <c r="J12" s="119">
        <v>255</v>
      </c>
      <c r="K12" s="119"/>
      <c r="L12" s="61"/>
      <c r="M12" s="61"/>
      <c r="N12" s="61"/>
      <c r="O12" s="62"/>
      <c r="P12" s="62"/>
      <c r="Q12" s="62"/>
      <c r="R12" s="62"/>
      <c r="S12" s="53"/>
      <c r="T12" s="53"/>
      <c r="U12" s="53"/>
      <c r="V12" s="53"/>
      <c r="W12" s="53"/>
      <c r="X12" s="53"/>
      <c r="Y12" s="53"/>
      <c r="Z12" s="53"/>
    </row>
    <row r="13" spans="1:26" s="17" customFormat="1" ht="15.6" x14ac:dyDescent="0.3">
      <c r="A13" s="106" t="s">
        <v>278</v>
      </c>
      <c r="B13" s="246" t="s">
        <v>58</v>
      </c>
      <c r="C13" s="268">
        <v>92</v>
      </c>
      <c r="D13" s="269" t="s">
        <v>42</v>
      </c>
      <c r="E13" s="149"/>
      <c r="F13" s="148"/>
      <c r="G13" s="146"/>
      <c r="H13" s="146"/>
      <c r="I13" s="139"/>
      <c r="J13" s="119"/>
      <c r="K13" s="119">
        <v>92</v>
      </c>
      <c r="L13" s="139"/>
      <c r="M13" s="139"/>
      <c r="N13" s="139"/>
      <c r="O13" s="138"/>
      <c r="P13" s="138"/>
      <c r="Q13" s="138"/>
      <c r="R13" s="138"/>
      <c r="S13" s="140"/>
      <c r="T13" s="140"/>
      <c r="U13" s="140"/>
      <c r="V13" s="140"/>
      <c r="W13" s="140"/>
      <c r="X13" s="140"/>
      <c r="Y13" s="140"/>
      <c r="Z13" s="140"/>
    </row>
    <row r="14" spans="1:26" ht="15.6" x14ac:dyDescent="0.3">
      <c r="A14" s="106" t="s">
        <v>278</v>
      </c>
      <c r="B14" s="99" t="s">
        <v>281</v>
      </c>
      <c r="C14" s="268">
        <v>277</v>
      </c>
      <c r="D14" s="136" t="s">
        <v>282</v>
      </c>
      <c r="E14" s="149"/>
      <c r="F14" s="148"/>
      <c r="G14" s="119"/>
      <c r="H14" s="146"/>
      <c r="I14" s="61"/>
      <c r="J14" s="119">
        <v>277</v>
      </c>
      <c r="K14" s="119"/>
      <c r="L14" s="61"/>
      <c r="M14" s="61"/>
      <c r="N14" s="61"/>
      <c r="O14" s="62"/>
      <c r="P14" s="62"/>
      <c r="Q14" s="62"/>
      <c r="R14" s="62"/>
      <c r="S14" s="53"/>
      <c r="T14" s="53"/>
      <c r="U14" s="53"/>
      <c r="V14" s="53"/>
      <c r="W14" s="53"/>
      <c r="X14" s="53"/>
      <c r="Y14" s="53"/>
      <c r="Z14" s="53"/>
    </row>
    <row r="15" spans="1:26" ht="15.6" x14ac:dyDescent="0.3">
      <c r="A15" s="106" t="s">
        <v>278</v>
      </c>
      <c r="B15" s="63" t="s">
        <v>60</v>
      </c>
      <c r="C15" s="119">
        <v>450</v>
      </c>
      <c r="D15" s="269" t="s">
        <v>42</v>
      </c>
      <c r="E15" s="149"/>
      <c r="F15" s="148"/>
      <c r="G15" s="146"/>
      <c r="H15" s="146"/>
      <c r="I15" s="61"/>
      <c r="J15" s="119">
        <v>450</v>
      </c>
      <c r="K15" s="119"/>
      <c r="L15" s="61"/>
      <c r="M15" s="61"/>
      <c r="N15" s="61"/>
      <c r="O15" s="62"/>
      <c r="P15" s="62"/>
      <c r="Q15" s="62"/>
      <c r="R15" s="62"/>
      <c r="S15" s="53"/>
      <c r="T15" s="53"/>
      <c r="U15" s="53"/>
      <c r="V15" s="53"/>
      <c r="W15" s="53"/>
      <c r="X15" s="53"/>
      <c r="Y15" s="53"/>
      <c r="Z15" s="53"/>
    </row>
    <row r="16" spans="1:26" s="30" customFormat="1" ht="46.8" x14ac:dyDescent="0.3">
      <c r="A16" s="106" t="s">
        <v>283</v>
      </c>
      <c r="B16" s="124" t="s">
        <v>284</v>
      </c>
      <c r="C16" s="151">
        <v>187</v>
      </c>
      <c r="D16" s="258" t="s">
        <v>285</v>
      </c>
      <c r="E16" s="259"/>
      <c r="F16" s="260"/>
      <c r="G16" s="261"/>
      <c r="H16" s="261"/>
      <c r="I16" s="262"/>
      <c r="J16" s="151">
        <v>187</v>
      </c>
      <c r="K16" s="151"/>
      <c r="L16" s="262"/>
      <c r="M16" s="262"/>
      <c r="N16" s="262"/>
      <c r="O16" s="230"/>
      <c r="P16" s="230"/>
      <c r="Q16" s="230"/>
      <c r="R16" s="230"/>
      <c r="S16" s="263"/>
      <c r="T16" s="263"/>
      <c r="U16" s="263"/>
      <c r="V16" s="263"/>
      <c r="W16" s="263"/>
      <c r="X16" s="263"/>
      <c r="Y16" s="263"/>
      <c r="Z16" s="263"/>
    </row>
    <row r="17" spans="1:26" ht="171.6" x14ac:dyDescent="0.3">
      <c r="A17" s="106" t="s">
        <v>286</v>
      </c>
      <c r="B17" s="63" t="s">
        <v>287</v>
      </c>
      <c r="C17" s="119">
        <v>1056</v>
      </c>
      <c r="D17" s="258" t="s">
        <v>288</v>
      </c>
      <c r="E17" s="149"/>
      <c r="F17" s="148"/>
      <c r="G17" s="119"/>
      <c r="H17" s="146"/>
      <c r="I17" s="65"/>
      <c r="J17" s="119">
        <v>1056</v>
      </c>
      <c r="K17" s="119"/>
      <c r="L17" s="65"/>
      <c r="M17" s="65"/>
      <c r="N17" s="65"/>
      <c r="O17" s="69"/>
      <c r="P17" s="69"/>
      <c r="Q17" s="69"/>
      <c r="R17" s="230" t="s">
        <v>289</v>
      </c>
      <c r="S17" s="53"/>
      <c r="T17" s="53"/>
      <c r="U17" s="53"/>
      <c r="V17" s="53"/>
      <c r="W17" s="53"/>
      <c r="X17" s="53"/>
      <c r="Y17" s="53"/>
      <c r="Z17" s="53"/>
    </row>
    <row r="18" spans="1:26" ht="15.6" x14ac:dyDescent="0.3">
      <c r="A18" s="106" t="s">
        <v>290</v>
      </c>
      <c r="B18" s="63" t="s">
        <v>62</v>
      </c>
      <c r="C18" s="119">
        <v>30</v>
      </c>
      <c r="D18" s="269" t="s">
        <v>42</v>
      </c>
      <c r="E18" s="149"/>
      <c r="F18" s="148"/>
      <c r="G18" s="146"/>
      <c r="H18" s="146"/>
      <c r="I18" s="65"/>
      <c r="J18" s="119">
        <v>30</v>
      </c>
      <c r="K18" s="203"/>
      <c r="L18" s="65"/>
      <c r="M18" s="65"/>
      <c r="N18" s="65"/>
      <c r="O18" s="69"/>
      <c r="P18" s="69"/>
      <c r="Q18" s="69"/>
      <c r="R18" s="69"/>
      <c r="S18" s="53"/>
      <c r="T18" s="53"/>
      <c r="U18" s="53"/>
      <c r="V18" s="53"/>
      <c r="W18" s="53"/>
      <c r="X18" s="53"/>
      <c r="Y18" s="53"/>
      <c r="Z18" s="53"/>
    </row>
    <row r="19" spans="1:26" ht="15.6" x14ac:dyDescent="0.3">
      <c r="A19" s="106" t="s">
        <v>290</v>
      </c>
      <c r="B19" s="63" t="s">
        <v>291</v>
      </c>
      <c r="C19" s="119">
        <v>220</v>
      </c>
      <c r="D19" s="336" t="s">
        <v>292</v>
      </c>
      <c r="E19" s="149"/>
      <c r="F19" s="148"/>
      <c r="G19" s="146"/>
      <c r="H19" s="146"/>
      <c r="I19" s="65"/>
      <c r="J19" s="119">
        <v>220</v>
      </c>
      <c r="K19" s="203"/>
      <c r="L19" s="65"/>
      <c r="M19" s="65"/>
      <c r="N19" s="65"/>
      <c r="O19" s="69"/>
      <c r="P19" s="69"/>
      <c r="Q19" s="69"/>
      <c r="R19" s="337" t="s">
        <v>293</v>
      </c>
      <c r="S19" s="53"/>
      <c r="T19" s="53"/>
      <c r="U19" s="53"/>
      <c r="V19" s="53"/>
      <c r="W19" s="53"/>
      <c r="X19" s="53"/>
      <c r="Y19" s="53"/>
      <c r="Z19" s="53"/>
    </row>
    <row r="20" spans="1:26" ht="15.6" x14ac:dyDescent="0.3">
      <c r="A20" s="229" t="s">
        <v>290</v>
      </c>
      <c r="B20" s="130" t="s">
        <v>294</v>
      </c>
      <c r="C20" s="203">
        <v>264</v>
      </c>
      <c r="D20" s="342" t="s">
        <v>295</v>
      </c>
      <c r="E20" s="150"/>
      <c r="F20" s="271"/>
      <c r="G20" s="203"/>
      <c r="H20" s="272"/>
      <c r="I20" s="65"/>
      <c r="J20" s="203">
        <v>264</v>
      </c>
      <c r="K20" s="203"/>
      <c r="L20" s="65"/>
      <c r="M20" s="65"/>
      <c r="N20" s="65"/>
      <c r="O20" s="69"/>
      <c r="P20" s="69"/>
      <c r="Q20" s="69"/>
      <c r="R20" s="152"/>
      <c r="S20" s="53"/>
      <c r="T20" s="53"/>
      <c r="U20" s="53"/>
      <c r="V20" s="53"/>
      <c r="W20" s="53"/>
      <c r="X20" s="53"/>
      <c r="Y20" s="53"/>
      <c r="Z20" s="53"/>
    </row>
    <row r="21" spans="1:26" ht="15.75" customHeight="1" x14ac:dyDescent="0.3">
      <c r="A21" s="147" t="s">
        <v>296</v>
      </c>
      <c r="B21" s="146" t="s">
        <v>297</v>
      </c>
      <c r="C21" s="119">
        <v>32</v>
      </c>
      <c r="D21" s="334" t="s">
        <v>298</v>
      </c>
      <c r="E21" s="61"/>
      <c r="F21" s="61"/>
      <c r="G21" s="61"/>
      <c r="H21" s="61"/>
      <c r="I21" s="61"/>
      <c r="J21" s="119">
        <v>32</v>
      </c>
      <c r="K21" s="119"/>
      <c r="L21" s="61"/>
      <c r="M21" s="61"/>
      <c r="N21" s="61"/>
      <c r="O21" s="62"/>
      <c r="P21" s="62"/>
      <c r="Q21" s="62"/>
      <c r="R21" s="62"/>
      <c r="S21" s="53"/>
      <c r="T21" s="53"/>
      <c r="U21" s="53"/>
      <c r="V21" s="53"/>
      <c r="W21" s="53"/>
      <c r="X21" s="53"/>
      <c r="Y21" s="53"/>
      <c r="Z21" s="53"/>
    </row>
    <row r="22" spans="1:26" ht="78" x14ac:dyDescent="0.3">
      <c r="A22" s="156" t="s">
        <v>299</v>
      </c>
      <c r="B22" s="339" t="s">
        <v>49</v>
      </c>
      <c r="C22" s="145">
        <v>415.5</v>
      </c>
      <c r="D22" s="340" t="s">
        <v>300</v>
      </c>
      <c r="E22" s="102"/>
      <c r="F22" s="195"/>
      <c r="G22" s="72"/>
      <c r="H22" s="72"/>
      <c r="I22" s="72"/>
      <c r="J22" s="145">
        <v>415.5</v>
      </c>
      <c r="K22" s="257"/>
      <c r="L22" s="72"/>
      <c r="M22" s="72"/>
      <c r="N22" s="72"/>
      <c r="O22" s="71"/>
      <c r="P22" s="71"/>
      <c r="Q22" s="71"/>
      <c r="R22" s="341" t="s">
        <v>301</v>
      </c>
      <c r="S22" s="53"/>
      <c r="T22" s="53"/>
      <c r="U22" s="53"/>
      <c r="V22" s="53"/>
      <c r="W22" s="53"/>
      <c r="X22" s="53"/>
      <c r="Y22" s="53"/>
      <c r="Z22" s="53"/>
    </row>
    <row r="23" spans="1:26" ht="15.6" x14ac:dyDescent="0.3">
      <c r="A23" s="156"/>
      <c r="B23" s="339"/>
      <c r="C23" s="145"/>
      <c r="D23" s="340"/>
      <c r="E23" s="102"/>
      <c r="F23" s="195"/>
      <c r="G23" s="72"/>
      <c r="H23" s="72"/>
      <c r="I23" s="72"/>
      <c r="J23" s="145"/>
      <c r="K23" s="257"/>
      <c r="L23" s="72"/>
      <c r="M23" s="72"/>
      <c r="N23" s="72"/>
      <c r="O23" s="71"/>
      <c r="P23" s="71"/>
      <c r="Q23" s="71"/>
      <c r="R23" s="341"/>
      <c r="S23" s="53"/>
      <c r="T23" s="53"/>
      <c r="U23" s="53"/>
      <c r="V23" s="53"/>
      <c r="W23" s="53"/>
      <c r="X23" s="53"/>
      <c r="Y23" s="53"/>
      <c r="Z23" s="53"/>
    </row>
    <row r="24" spans="1:26" ht="15.6" x14ac:dyDescent="0.3">
      <c r="A24" s="73" t="s">
        <v>4</v>
      </c>
      <c r="B24" s="74"/>
      <c r="C24" s="75">
        <f>SUM(C3:C22)</f>
        <v>4804.5</v>
      </c>
      <c r="D24" s="101">
        <f>SUM(E24:Q24)</f>
        <v>4804.5</v>
      </c>
      <c r="E24" s="76">
        <f>SUM(E3:E21)</f>
        <v>0</v>
      </c>
      <c r="F24" s="76">
        <f t="shared" ref="F24:Q24" si="0">SUM(F3:F21)</f>
        <v>0</v>
      </c>
      <c r="G24" s="76">
        <f t="shared" si="0"/>
        <v>0</v>
      </c>
      <c r="H24" s="76">
        <f t="shared" si="0"/>
        <v>0</v>
      </c>
      <c r="I24" s="76">
        <f t="shared" si="0"/>
        <v>0</v>
      </c>
      <c r="J24" s="76">
        <f>SUM(J3:J22)</f>
        <v>4712.5</v>
      </c>
      <c r="K24" s="76">
        <f t="shared" si="0"/>
        <v>92</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248">
        <v>45758</v>
      </c>
      <c r="B28" s="318" t="s">
        <v>527</v>
      </c>
      <c r="C28" s="197">
        <v>130</v>
      </c>
      <c r="D28" s="362"/>
      <c r="E28" s="361"/>
      <c r="F28" s="305"/>
      <c r="G28" s="299">
        <v>130</v>
      </c>
      <c r="H28" s="299"/>
      <c r="I28" s="299"/>
      <c r="J28" s="299"/>
      <c r="K28" s="299"/>
      <c r="L28" s="299"/>
      <c r="M28" s="299"/>
      <c r="N28" s="306"/>
      <c r="O28" s="306"/>
      <c r="P28" s="299"/>
      <c r="Q28" s="299"/>
      <c r="R28" s="299"/>
      <c r="S28" s="299"/>
      <c r="T28" s="299"/>
      <c r="U28" s="299"/>
      <c r="V28" s="299"/>
      <c r="W28" s="299"/>
      <c r="X28" s="72"/>
      <c r="Y28" s="78"/>
    </row>
    <row r="29" spans="1:26" ht="15.6" x14ac:dyDescent="0.3">
      <c r="A29" s="106">
        <v>45819</v>
      </c>
      <c r="B29" s="63" t="s">
        <v>528</v>
      </c>
      <c r="C29" s="174">
        <v>5100</v>
      </c>
      <c r="D29" s="131"/>
      <c r="E29" s="304"/>
      <c r="F29" s="333"/>
      <c r="G29" s="304">
        <v>5100</v>
      </c>
      <c r="H29" s="333"/>
      <c r="I29" s="333"/>
      <c r="J29" s="333"/>
      <c r="K29" s="333"/>
      <c r="L29" s="304"/>
      <c r="M29" s="329"/>
      <c r="N29" s="333"/>
      <c r="O29" s="329"/>
      <c r="P29" s="333"/>
      <c r="Q29" s="333"/>
      <c r="R29" s="333"/>
      <c r="S29" s="304"/>
      <c r="T29" s="333"/>
      <c r="U29" s="333"/>
      <c r="V29" s="333"/>
      <c r="W29" s="333"/>
      <c r="X29" s="65"/>
      <c r="Y29" s="78"/>
    </row>
    <row r="30" spans="1:26" ht="15.6" x14ac:dyDescent="0.3">
      <c r="A30" s="108">
        <v>46002</v>
      </c>
      <c r="B30" s="378" t="s">
        <v>463</v>
      </c>
      <c r="C30" s="119">
        <v>763.81</v>
      </c>
      <c r="D30" s="115"/>
      <c r="E30" s="301"/>
      <c r="F30" s="307"/>
      <c r="G30" s="303"/>
      <c r="H30" s="307"/>
      <c r="I30" s="307"/>
      <c r="J30" s="307"/>
      <c r="K30" s="307"/>
      <c r="L30" s="301"/>
      <c r="M30" s="303"/>
      <c r="N30" s="307"/>
      <c r="O30" s="301">
        <v>763.81</v>
      </c>
      <c r="P30" s="307"/>
      <c r="Q30" s="307"/>
      <c r="R30" s="307"/>
      <c r="S30" s="307"/>
      <c r="T30" s="307"/>
      <c r="U30" s="307"/>
      <c r="V30" s="307"/>
      <c r="W30" s="307"/>
      <c r="X30" s="61"/>
      <c r="Y30" s="78"/>
    </row>
    <row r="31" spans="1:26" ht="15.6" x14ac:dyDescent="0.3">
      <c r="A31" s="108" t="s">
        <v>278</v>
      </c>
      <c r="B31" s="359" t="s">
        <v>462</v>
      </c>
      <c r="C31" s="197">
        <v>48.37</v>
      </c>
      <c r="D31" s="360"/>
      <c r="E31" s="361"/>
      <c r="F31" s="299"/>
      <c r="G31" s="306"/>
      <c r="H31" s="299"/>
      <c r="I31" s="299"/>
      <c r="J31" s="299"/>
      <c r="K31" s="299"/>
      <c r="L31" s="361"/>
      <c r="M31" s="197">
        <v>48.37</v>
      </c>
      <c r="N31" s="299"/>
      <c r="O31" s="296"/>
      <c r="P31" s="298"/>
      <c r="Q31" s="298"/>
      <c r="R31" s="298"/>
      <c r="S31" s="298"/>
      <c r="T31" s="298"/>
      <c r="U31" s="298"/>
      <c r="V31" s="298"/>
      <c r="W31" s="298"/>
      <c r="X31" s="59"/>
      <c r="Y31" s="78"/>
    </row>
    <row r="32" spans="1:26" ht="15.6" x14ac:dyDescent="0.3">
      <c r="A32" s="106" t="s">
        <v>529</v>
      </c>
      <c r="B32" s="338" t="s">
        <v>530</v>
      </c>
      <c r="C32" s="119">
        <v>10.8</v>
      </c>
      <c r="D32" s="247"/>
      <c r="E32" s="308"/>
      <c r="F32" s="308"/>
      <c r="G32" s="303"/>
      <c r="H32" s="308"/>
      <c r="I32" s="308"/>
      <c r="J32" s="308"/>
      <c r="K32" s="308"/>
      <c r="L32" s="308"/>
      <c r="M32" s="119">
        <v>10.8</v>
      </c>
      <c r="N32" s="308"/>
      <c r="O32" s="312"/>
      <c r="P32" s="308"/>
      <c r="Q32" s="308"/>
      <c r="R32" s="308"/>
      <c r="S32" s="308"/>
      <c r="T32" s="308"/>
      <c r="U32" s="308"/>
      <c r="V32" s="308"/>
      <c r="W32" s="308"/>
      <c r="X32" s="247"/>
    </row>
    <row r="33" spans="1:25" ht="15.6" x14ac:dyDescent="0.3">
      <c r="A33" s="108"/>
      <c r="B33" s="177"/>
      <c r="C33" s="153"/>
      <c r="D33" s="111"/>
      <c r="E33" s="296"/>
      <c r="F33" s="298"/>
      <c r="G33" s="298"/>
      <c r="H33" s="298"/>
      <c r="I33" s="298"/>
      <c r="J33" s="298"/>
      <c r="K33" s="298"/>
      <c r="L33" s="296"/>
      <c r="M33" s="300"/>
      <c r="N33" s="298"/>
      <c r="O33" s="300"/>
      <c r="P33" s="307"/>
      <c r="Q33" s="307"/>
      <c r="R33" s="307"/>
      <c r="S33" s="307"/>
      <c r="T33" s="307"/>
      <c r="U33" s="307"/>
      <c r="V33" s="307"/>
      <c r="W33" s="307"/>
      <c r="X33" s="61" t="s">
        <v>475</v>
      </c>
    </row>
    <row r="34" spans="1:25" ht="15.6" x14ac:dyDescent="0.3">
      <c r="A34" s="108"/>
      <c r="B34" s="295"/>
      <c r="C34" s="257"/>
      <c r="D34" s="111"/>
      <c r="E34" s="296"/>
      <c r="F34" s="297"/>
      <c r="G34" s="298"/>
      <c r="H34" s="298"/>
      <c r="I34" s="298"/>
      <c r="J34" s="298"/>
      <c r="K34" s="299"/>
      <c r="L34" s="302"/>
      <c r="M34" s="300"/>
      <c r="N34" s="297"/>
      <c r="O34" s="296"/>
      <c r="P34" s="298"/>
      <c r="Q34" s="298"/>
      <c r="R34" s="298"/>
      <c r="S34" s="298"/>
      <c r="T34" s="298"/>
      <c r="U34" s="298"/>
      <c r="V34" s="298"/>
      <c r="W34" s="298"/>
      <c r="X34" s="59" t="s">
        <v>477</v>
      </c>
    </row>
    <row r="35" spans="1:25" ht="15.6" x14ac:dyDescent="0.3">
      <c r="A35" s="108"/>
      <c r="B35" s="291"/>
      <c r="C35" s="110"/>
      <c r="D35" s="253"/>
      <c r="E35" s="304"/>
      <c r="F35" s="305"/>
      <c r="G35" s="299"/>
      <c r="H35" s="299"/>
      <c r="I35" s="309"/>
      <c r="J35" s="310"/>
      <c r="K35" s="307"/>
      <c r="L35" s="311"/>
      <c r="M35" s="306"/>
      <c r="N35" s="305"/>
      <c r="O35" s="304"/>
      <c r="P35" s="299"/>
      <c r="Q35" s="299"/>
      <c r="R35" s="299"/>
      <c r="S35" s="299"/>
      <c r="T35" s="299"/>
      <c r="U35" s="299"/>
      <c r="V35" s="299"/>
      <c r="W35" s="299"/>
      <c r="X35" s="72"/>
      <c r="Y35" s="78"/>
    </row>
    <row r="36" spans="1:25" ht="15.6" x14ac:dyDescent="0.3">
      <c r="A36" s="108"/>
      <c r="B36" s="294"/>
      <c r="C36" s="197"/>
      <c r="D36" s="284"/>
      <c r="E36" s="308"/>
      <c r="F36" s="308"/>
      <c r="G36" s="308"/>
      <c r="H36" s="308"/>
      <c r="I36" s="308"/>
      <c r="J36" s="308"/>
      <c r="K36" s="309"/>
      <c r="L36" s="308"/>
      <c r="M36" s="308"/>
      <c r="N36" s="308"/>
      <c r="O36" s="308"/>
      <c r="P36" s="308"/>
      <c r="Q36" s="308"/>
      <c r="R36" s="308"/>
      <c r="S36" s="308"/>
      <c r="T36" s="308"/>
      <c r="U36" s="308"/>
      <c r="V36" s="308"/>
      <c r="W36" s="308"/>
      <c r="X36" s="247"/>
      <c r="Y36" s="78"/>
    </row>
    <row r="37" spans="1:25" ht="15.6" x14ac:dyDescent="0.3">
      <c r="A37" s="161"/>
      <c r="B37" s="63"/>
      <c r="C37" s="110"/>
      <c r="D37" s="115"/>
      <c r="E37" s="314"/>
      <c r="F37" s="297"/>
      <c r="G37" s="298"/>
      <c r="H37" s="298"/>
      <c r="I37" s="298"/>
      <c r="J37" s="298"/>
      <c r="K37" s="298"/>
      <c r="L37" s="315"/>
      <c r="M37" s="296"/>
      <c r="N37" s="297"/>
      <c r="O37" s="296"/>
      <c r="P37" s="298"/>
      <c r="Q37" s="298"/>
      <c r="R37" s="298"/>
      <c r="S37" s="298"/>
      <c r="T37" s="298"/>
      <c r="U37" s="298"/>
      <c r="V37" s="298"/>
      <c r="W37" s="298"/>
      <c r="X37" s="59"/>
      <c r="Y37" s="78"/>
    </row>
    <row r="38" spans="1:25" ht="15.6" x14ac:dyDescent="0.3">
      <c r="A38" s="161"/>
      <c r="B38" s="63"/>
      <c r="C38" s="110"/>
      <c r="D38" s="115"/>
      <c r="E38" s="313"/>
      <c r="F38" s="297"/>
      <c r="G38" s="298"/>
      <c r="H38" s="298"/>
      <c r="I38" s="301"/>
      <c r="J38" s="298"/>
      <c r="K38" s="298"/>
      <c r="L38" s="299"/>
      <c r="M38" s="296"/>
      <c r="N38" s="298"/>
      <c r="O38" s="298"/>
      <c r="P38" s="298"/>
      <c r="Q38" s="298"/>
      <c r="R38" s="298"/>
      <c r="S38" s="298"/>
      <c r="T38" s="298"/>
      <c r="U38" s="298"/>
      <c r="V38" s="298"/>
      <c r="W38" s="298"/>
      <c r="X38" s="59"/>
      <c r="Y38" s="78"/>
    </row>
    <row r="39" spans="1:25" ht="15.6" x14ac:dyDescent="0.3">
      <c r="A39" s="160"/>
      <c r="B39" s="63"/>
      <c r="C39" s="110"/>
      <c r="D39" s="115"/>
      <c r="E39" s="313"/>
      <c r="F39" s="307"/>
      <c r="G39" s="307"/>
      <c r="H39" s="307"/>
      <c r="I39" s="313"/>
      <c r="J39" s="297"/>
      <c r="K39" s="315"/>
      <c r="L39" s="301"/>
      <c r="M39" s="314"/>
      <c r="N39" s="298"/>
      <c r="O39" s="298"/>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6052.98</v>
      </c>
      <c r="D41" s="126">
        <f>SUM(E41:W41)</f>
        <v>6052.98</v>
      </c>
      <c r="E41" s="128">
        <f t="shared" ref="E41:W41" si="1">SUM(E28:E40)</f>
        <v>0</v>
      </c>
      <c r="F41" s="76">
        <f t="shared" si="1"/>
        <v>0</v>
      </c>
      <c r="G41" s="76">
        <f t="shared" si="1"/>
        <v>5230</v>
      </c>
      <c r="H41" s="76">
        <f t="shared" si="1"/>
        <v>0</v>
      </c>
      <c r="I41" s="76">
        <f t="shared" si="1"/>
        <v>0</v>
      </c>
      <c r="J41" s="76">
        <f t="shared" si="1"/>
        <v>0</v>
      </c>
      <c r="K41" s="76">
        <f t="shared" si="1"/>
        <v>0</v>
      </c>
      <c r="L41" s="76">
        <f t="shared" si="1"/>
        <v>0</v>
      </c>
      <c r="M41" s="76">
        <f t="shared" si="1"/>
        <v>59.17</v>
      </c>
      <c r="N41" s="76">
        <f t="shared" si="1"/>
        <v>0</v>
      </c>
      <c r="O41" s="76">
        <f t="shared" si="1"/>
        <v>763.81</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662</v>
      </c>
      <c r="B44" s="482"/>
      <c r="C44" s="482"/>
      <c r="D44" s="482"/>
      <c r="E44" s="482"/>
      <c r="F44" s="80">
        <v>17657.55</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4804.5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6052.98</v>
      </c>
      <c r="E46" s="69"/>
      <c r="F46" s="84">
        <f>+D45-D46</f>
        <v>-1248.4799999999996</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16409.07</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16409.07</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16409.07</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16409.07</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663</v>
      </c>
      <c r="B65" s="475"/>
      <c r="C65" s="94"/>
      <c r="D65" s="95"/>
      <c r="E65" s="96" t="s">
        <v>654</v>
      </c>
      <c r="F65" s="97">
        <f>+F60-F62-F64</f>
        <v>16409.07</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29" priority="1" operator="lessThan">
      <formula>$C$24</formula>
    </cfRule>
    <cfRule type="cellIs" dxfId="28" priority="5" operator="equal">
      <formula>$C$24</formula>
    </cfRule>
  </conditionalFormatting>
  <conditionalFormatting sqref="D41">
    <cfRule type="cellIs" dxfId="27" priority="4" operator="lessThan">
      <formula>$C$41</formula>
    </cfRule>
    <cfRule type="cellIs" dxfId="26" priority="6" operator="equal">
      <formula>$C$41</formula>
    </cfRule>
  </conditionalFormatting>
  <conditionalFormatting sqref="F46">
    <cfRule type="cellIs" dxfId="25" priority="2" operator="lessThan">
      <formula>0</formula>
    </cfRule>
    <cfRule type="cellIs" dxfId="24" priority="3" operator="greaterThan">
      <formula>0</formula>
    </cfRule>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7E146-5C47-47B7-AC8F-268DB6EE5D8C}">
  <sheetPr>
    <tabColor rgb="FF92D050"/>
  </sheetPr>
  <dimension ref="A1:Z169"/>
  <sheetViews>
    <sheetView topLeftCell="A82" workbookViewId="0">
      <selection activeCell="C37" sqref="B37:C37"/>
    </sheetView>
  </sheetViews>
  <sheetFormatPr defaultRowHeight="13.2" x14ac:dyDescent="0.25"/>
  <cols>
    <col min="1" max="1" width="14.44140625" customWidth="1"/>
    <col min="2" max="2" width="45.6640625" customWidth="1"/>
    <col min="3" max="3" width="10.44140625" bestFit="1" customWidth="1"/>
    <col min="4" max="4" width="17.88671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1.6640625"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08">
        <v>45669</v>
      </c>
      <c r="B3" s="58" t="s">
        <v>302</v>
      </c>
      <c r="C3" s="355">
        <v>50</v>
      </c>
      <c r="D3" s="135" t="s">
        <v>303</v>
      </c>
      <c r="E3" s="343"/>
      <c r="F3" s="353"/>
      <c r="G3" s="353"/>
      <c r="H3" s="353"/>
      <c r="I3" s="59"/>
      <c r="J3" s="158">
        <v>50</v>
      </c>
      <c r="K3" s="265"/>
      <c r="L3" s="265"/>
      <c r="M3" s="266"/>
      <c r="N3" s="265"/>
      <c r="O3" s="266"/>
      <c r="P3" s="265"/>
      <c r="Q3" s="265"/>
      <c r="R3" s="265"/>
      <c r="S3" s="53"/>
      <c r="T3" s="53"/>
      <c r="U3" s="53"/>
      <c r="V3" s="53"/>
      <c r="W3" s="53"/>
      <c r="X3" s="53"/>
      <c r="Y3" s="53"/>
      <c r="Z3" s="53"/>
    </row>
    <row r="4" spans="1:26" ht="15.6" x14ac:dyDescent="0.3">
      <c r="A4" s="108">
        <v>45669</v>
      </c>
      <c r="B4" s="354" t="s">
        <v>302</v>
      </c>
      <c r="C4" s="119">
        <v>50</v>
      </c>
      <c r="D4" s="335" t="s">
        <v>303</v>
      </c>
      <c r="E4" s="233"/>
      <c r="F4" s="231"/>
      <c r="G4" s="231"/>
      <c r="H4" s="231"/>
      <c r="I4" s="59"/>
      <c r="J4" s="153">
        <v>50</v>
      </c>
      <c r="K4" s="110"/>
      <c r="L4" s="61"/>
      <c r="M4" s="61"/>
      <c r="N4" s="61"/>
      <c r="O4" s="62"/>
      <c r="P4" s="62"/>
      <c r="Q4" s="62"/>
      <c r="R4" s="62"/>
      <c r="S4" s="53"/>
      <c r="T4" s="53"/>
      <c r="U4" s="53"/>
      <c r="V4" s="53"/>
      <c r="W4" s="53"/>
      <c r="X4" s="53"/>
      <c r="Y4" s="53"/>
      <c r="Z4" s="53"/>
    </row>
    <row r="5" spans="1:26" ht="15.6" x14ac:dyDescent="0.3">
      <c r="A5" s="108">
        <v>45700</v>
      </c>
      <c r="B5" s="63" t="s">
        <v>304</v>
      </c>
      <c r="C5" s="267">
        <v>9</v>
      </c>
      <c r="D5" s="334" t="s">
        <v>305</v>
      </c>
      <c r="E5" s="344"/>
      <c r="F5" s="231"/>
      <c r="G5" s="231"/>
      <c r="H5" s="231"/>
      <c r="I5" s="61"/>
      <c r="J5" s="110">
        <v>9</v>
      </c>
      <c r="K5" s="110"/>
      <c r="L5" s="61"/>
      <c r="M5" s="61"/>
      <c r="N5" s="61"/>
      <c r="O5" s="62"/>
      <c r="P5" s="62"/>
      <c r="Q5" s="62"/>
      <c r="R5" s="62"/>
      <c r="S5" s="53"/>
      <c r="T5" s="53"/>
      <c r="U5" s="53"/>
      <c r="V5" s="53"/>
      <c r="W5" s="53"/>
      <c r="X5" s="53"/>
      <c r="Y5" s="53"/>
      <c r="Z5" s="53"/>
    </row>
    <row r="6" spans="1:26" ht="15.6" x14ac:dyDescent="0.3">
      <c r="A6" s="108">
        <v>45700</v>
      </c>
      <c r="B6" s="292" t="s">
        <v>306</v>
      </c>
      <c r="C6" s="268">
        <v>21</v>
      </c>
      <c r="D6" s="136" t="s">
        <v>307</v>
      </c>
      <c r="E6" s="344"/>
      <c r="F6" s="231"/>
      <c r="G6" s="231"/>
      <c r="H6" s="231"/>
      <c r="I6" s="61"/>
      <c r="J6" s="110">
        <v>21</v>
      </c>
      <c r="K6" s="153"/>
      <c r="L6" s="59"/>
      <c r="M6" s="59"/>
      <c r="N6" s="59"/>
      <c r="O6" s="60"/>
      <c r="P6" s="60"/>
      <c r="Q6" s="60"/>
      <c r="R6" s="60"/>
      <c r="S6" s="53"/>
      <c r="T6" s="53"/>
      <c r="U6" s="53"/>
      <c r="V6" s="53"/>
      <c r="W6" s="53"/>
      <c r="X6" s="53"/>
      <c r="Y6" s="53"/>
      <c r="Z6" s="53"/>
    </row>
    <row r="7" spans="1:26" ht="15.6" x14ac:dyDescent="0.3">
      <c r="A7" s="108">
        <v>45728</v>
      </c>
      <c r="B7" s="63" t="s">
        <v>308</v>
      </c>
      <c r="C7" s="268">
        <v>66</v>
      </c>
      <c r="D7" s="136" t="s">
        <v>309</v>
      </c>
      <c r="E7" s="345"/>
      <c r="F7" s="231"/>
      <c r="G7" s="231"/>
      <c r="H7" s="231"/>
      <c r="I7" s="61"/>
      <c r="J7" s="110">
        <v>66</v>
      </c>
      <c r="K7" s="110"/>
      <c r="L7" s="61"/>
      <c r="M7" s="61"/>
      <c r="N7" s="61"/>
      <c r="O7" s="62"/>
      <c r="P7" s="62"/>
      <c r="Q7" s="62"/>
      <c r="R7" s="62"/>
      <c r="S7" s="53"/>
      <c r="T7" s="53"/>
      <c r="U7" s="53"/>
      <c r="V7" s="53"/>
      <c r="W7" s="53"/>
      <c r="X7" s="53"/>
      <c r="Y7" s="53"/>
      <c r="Z7" s="53"/>
    </row>
    <row r="8" spans="1:26" ht="15.6" x14ac:dyDescent="0.3">
      <c r="A8" s="108">
        <v>45728</v>
      </c>
      <c r="B8" s="99" t="s">
        <v>310</v>
      </c>
      <c r="C8" s="268">
        <v>44</v>
      </c>
      <c r="D8" s="136" t="s">
        <v>311</v>
      </c>
      <c r="E8" s="345"/>
      <c r="F8" s="346"/>
      <c r="G8" s="231"/>
      <c r="H8" s="231"/>
      <c r="I8" s="61"/>
      <c r="J8" s="110">
        <v>44</v>
      </c>
      <c r="K8" s="110"/>
      <c r="L8" s="61"/>
      <c r="M8" s="61"/>
      <c r="N8" s="61"/>
      <c r="O8" s="62"/>
      <c r="P8" s="62"/>
      <c r="Q8" s="62"/>
      <c r="R8" s="62"/>
      <c r="S8" s="53"/>
      <c r="T8" s="53"/>
      <c r="U8" s="53"/>
      <c r="V8" s="53"/>
      <c r="W8" s="53"/>
      <c r="X8" s="53"/>
      <c r="Y8" s="53"/>
      <c r="Z8" s="53"/>
    </row>
    <row r="9" spans="1:26" ht="15.6" x14ac:dyDescent="0.3">
      <c r="A9" s="106">
        <v>45789</v>
      </c>
      <c r="B9" s="99" t="s">
        <v>312</v>
      </c>
      <c r="C9" s="268">
        <v>333</v>
      </c>
      <c r="D9" s="136" t="s">
        <v>313</v>
      </c>
      <c r="E9" s="344"/>
      <c r="F9" s="346"/>
      <c r="G9" s="231"/>
      <c r="H9" s="231"/>
      <c r="I9" s="61"/>
      <c r="J9" s="110">
        <v>333</v>
      </c>
      <c r="K9" s="110"/>
      <c r="L9" s="61"/>
      <c r="M9" s="61"/>
      <c r="N9" s="61"/>
      <c r="O9" s="62"/>
      <c r="P9" s="62"/>
      <c r="Q9" s="62"/>
      <c r="R9" s="62"/>
      <c r="S9" s="53"/>
      <c r="T9" s="53"/>
      <c r="U9" s="53"/>
      <c r="V9" s="53"/>
      <c r="W9" s="53"/>
      <c r="X9" s="53"/>
      <c r="Y9" s="53"/>
      <c r="Z9" s="53"/>
    </row>
    <row r="10" spans="1:26" ht="15.6" x14ac:dyDescent="0.3">
      <c r="A10" s="106">
        <v>45912</v>
      </c>
      <c r="B10" s="130" t="s">
        <v>314</v>
      </c>
      <c r="C10" s="357">
        <v>156</v>
      </c>
      <c r="D10" s="219" t="s">
        <v>315</v>
      </c>
      <c r="E10" s="345"/>
      <c r="F10" s="349"/>
      <c r="G10" s="231"/>
      <c r="H10" s="231"/>
      <c r="I10" s="61"/>
      <c r="J10" s="110">
        <v>156</v>
      </c>
      <c r="K10" s="110"/>
      <c r="L10" s="61"/>
      <c r="M10" s="61"/>
      <c r="N10" s="61"/>
      <c r="O10" s="62"/>
      <c r="P10" s="62"/>
      <c r="Q10" s="62"/>
      <c r="R10" s="62"/>
      <c r="S10" s="53"/>
      <c r="T10" s="53"/>
      <c r="U10" s="53"/>
      <c r="V10" s="53"/>
      <c r="W10" s="53"/>
      <c r="X10" s="53"/>
      <c r="Y10" s="53"/>
      <c r="Z10" s="53"/>
    </row>
    <row r="11" spans="1:26" ht="15.6" x14ac:dyDescent="0.3">
      <c r="A11" s="106">
        <v>45912</v>
      </c>
      <c r="B11" s="99" t="s">
        <v>316</v>
      </c>
      <c r="C11" s="119">
        <v>192</v>
      </c>
      <c r="D11" s="136" t="s">
        <v>317</v>
      </c>
      <c r="E11" s="233"/>
      <c r="F11" s="231"/>
      <c r="G11" s="346"/>
      <c r="H11" s="231"/>
      <c r="I11" s="61"/>
      <c r="J11" s="110">
        <v>192</v>
      </c>
      <c r="K11" s="110"/>
      <c r="L11" s="61"/>
      <c r="M11" s="61"/>
      <c r="N11" s="61"/>
      <c r="O11" s="62"/>
      <c r="P11" s="62"/>
      <c r="Q11" s="62"/>
      <c r="R11" s="62"/>
      <c r="S11" s="53"/>
      <c r="T11" s="53"/>
      <c r="U11" s="53"/>
      <c r="V11" s="53"/>
      <c r="W11" s="53"/>
      <c r="X11" s="53"/>
      <c r="Y11" s="53"/>
      <c r="Z11" s="53"/>
    </row>
    <row r="12" spans="1:26" ht="15.6" x14ac:dyDescent="0.3">
      <c r="A12" s="106">
        <v>45912</v>
      </c>
      <c r="B12" s="99" t="s">
        <v>272</v>
      </c>
      <c r="C12" s="119">
        <v>264</v>
      </c>
      <c r="D12" s="136" t="s">
        <v>318</v>
      </c>
      <c r="E12" s="233"/>
      <c r="F12" s="231"/>
      <c r="G12" s="346"/>
      <c r="H12" s="231"/>
      <c r="I12" s="61"/>
      <c r="J12" s="110">
        <v>264</v>
      </c>
      <c r="K12" s="110"/>
      <c r="L12" s="61"/>
      <c r="M12" s="61"/>
      <c r="N12" s="61"/>
      <c r="O12" s="62"/>
      <c r="P12" s="62"/>
      <c r="Q12" s="62"/>
      <c r="R12" s="62"/>
      <c r="S12" s="53"/>
      <c r="T12" s="53"/>
      <c r="U12" s="53"/>
      <c r="V12" s="53"/>
      <c r="W12" s="53"/>
      <c r="X12" s="53"/>
      <c r="Y12" s="53"/>
      <c r="Z12" s="53"/>
    </row>
    <row r="13" spans="1:26" s="17" customFormat="1" ht="15.6" x14ac:dyDescent="0.3">
      <c r="A13" s="159">
        <v>45942</v>
      </c>
      <c r="B13" s="52" t="s">
        <v>319</v>
      </c>
      <c r="C13" s="119">
        <v>21</v>
      </c>
      <c r="D13" s="136" t="s">
        <v>320</v>
      </c>
      <c r="E13" s="233"/>
      <c r="F13" s="231"/>
      <c r="G13" s="346"/>
      <c r="H13" s="231"/>
      <c r="I13" s="139"/>
      <c r="J13" s="110">
        <v>21</v>
      </c>
      <c r="K13" s="110"/>
      <c r="L13" s="139"/>
      <c r="M13" s="139"/>
      <c r="N13" s="139"/>
      <c r="O13" s="138"/>
      <c r="P13" s="138"/>
      <c r="Q13" s="138"/>
      <c r="R13" s="138"/>
      <c r="S13" s="140"/>
      <c r="T13" s="140"/>
      <c r="U13" s="140"/>
      <c r="V13" s="140"/>
      <c r="W13" s="140"/>
      <c r="X13" s="140"/>
      <c r="Y13" s="140"/>
      <c r="Z13" s="140"/>
    </row>
    <row r="14" spans="1:26" ht="15.6" x14ac:dyDescent="0.3">
      <c r="A14" s="159">
        <v>45942</v>
      </c>
      <c r="B14" s="99" t="s">
        <v>321</v>
      </c>
      <c r="C14" s="119">
        <v>33</v>
      </c>
      <c r="D14" s="136" t="s">
        <v>322</v>
      </c>
      <c r="E14" s="233"/>
      <c r="F14" s="231"/>
      <c r="G14" s="155"/>
      <c r="H14" s="231"/>
      <c r="I14" s="61"/>
      <c r="J14" s="110">
        <v>33</v>
      </c>
      <c r="K14" s="110"/>
      <c r="L14" s="61"/>
      <c r="M14" s="61"/>
      <c r="N14" s="61"/>
      <c r="O14" s="62"/>
      <c r="P14" s="62"/>
      <c r="Q14" s="62"/>
      <c r="R14" s="62"/>
      <c r="S14" s="53"/>
      <c r="T14" s="53"/>
      <c r="U14" s="53"/>
      <c r="V14" s="53"/>
      <c r="W14" s="53"/>
      <c r="X14" s="53"/>
      <c r="Y14" s="53"/>
      <c r="Z14" s="53"/>
    </row>
    <row r="15" spans="1:26" ht="15.6" x14ac:dyDescent="0.3">
      <c r="A15" s="159" t="s">
        <v>323</v>
      </c>
      <c r="B15" s="99" t="s">
        <v>324</v>
      </c>
      <c r="C15" s="119">
        <v>92</v>
      </c>
      <c r="D15" s="334" t="s">
        <v>42</v>
      </c>
      <c r="E15" s="233"/>
      <c r="F15" s="231"/>
      <c r="G15" s="346"/>
      <c r="H15" s="231"/>
      <c r="I15" s="61"/>
      <c r="J15" s="110"/>
      <c r="K15" s="110">
        <v>92</v>
      </c>
      <c r="L15" s="61"/>
      <c r="M15" s="61"/>
      <c r="N15" s="61"/>
      <c r="O15" s="62"/>
      <c r="P15" s="62"/>
      <c r="Q15" s="62"/>
      <c r="R15" s="62"/>
      <c r="S15" s="53"/>
      <c r="T15" s="53"/>
      <c r="U15" s="53"/>
      <c r="V15" s="53"/>
      <c r="W15" s="53"/>
      <c r="X15" s="53"/>
      <c r="Y15" s="53"/>
      <c r="Z15" s="53"/>
    </row>
    <row r="16" spans="1:26" s="30" customFormat="1" ht="15.6" x14ac:dyDescent="0.3">
      <c r="A16" s="159" t="s">
        <v>323</v>
      </c>
      <c r="B16" s="124" t="s">
        <v>325</v>
      </c>
      <c r="C16" s="151">
        <v>66</v>
      </c>
      <c r="D16" s="137" t="s">
        <v>326</v>
      </c>
      <c r="E16" s="356"/>
      <c r="F16" s="348"/>
      <c r="G16" s="347"/>
      <c r="H16" s="348"/>
      <c r="I16" s="262"/>
      <c r="J16" s="154">
        <v>66</v>
      </c>
      <c r="K16" s="154"/>
      <c r="L16" s="262"/>
      <c r="M16" s="262"/>
      <c r="N16" s="262"/>
      <c r="O16" s="230"/>
      <c r="P16" s="230"/>
      <c r="Q16" s="230"/>
      <c r="R16" s="230"/>
      <c r="S16" s="263"/>
      <c r="T16" s="263"/>
      <c r="U16" s="263"/>
      <c r="V16" s="263"/>
      <c r="W16" s="263"/>
      <c r="X16" s="263"/>
      <c r="Y16" s="263"/>
      <c r="Z16" s="263"/>
    </row>
    <row r="17" spans="1:26" ht="15.6" x14ac:dyDescent="0.3">
      <c r="A17" s="159" t="s">
        <v>323</v>
      </c>
      <c r="B17" s="58" t="s">
        <v>327</v>
      </c>
      <c r="C17" s="145">
        <v>333</v>
      </c>
      <c r="D17" s="364" t="s">
        <v>328</v>
      </c>
      <c r="E17" s="343"/>
      <c r="F17" s="358"/>
      <c r="G17" s="110"/>
      <c r="H17" s="231"/>
      <c r="I17" s="65"/>
      <c r="J17" s="110">
        <v>333</v>
      </c>
      <c r="K17" s="110"/>
      <c r="L17" s="65"/>
      <c r="M17" s="65"/>
      <c r="N17" s="65"/>
      <c r="O17" s="69"/>
      <c r="P17" s="69"/>
      <c r="Q17" s="69"/>
      <c r="R17" s="230"/>
      <c r="S17" s="53"/>
      <c r="T17" s="53"/>
      <c r="U17" s="53"/>
      <c r="V17" s="53"/>
      <c r="W17" s="53"/>
      <c r="X17" s="53"/>
      <c r="Y17" s="53"/>
      <c r="Z17" s="53"/>
    </row>
    <row r="18" spans="1:26" ht="15.6" x14ac:dyDescent="0.3">
      <c r="A18" s="159" t="s">
        <v>329</v>
      </c>
      <c r="B18" s="99" t="s">
        <v>60</v>
      </c>
      <c r="C18" s="119">
        <v>450</v>
      </c>
      <c r="D18" s="269" t="s">
        <v>42</v>
      </c>
      <c r="E18" s="344"/>
      <c r="F18" s="346"/>
      <c r="G18" s="231"/>
      <c r="H18" s="231"/>
      <c r="I18" s="65"/>
      <c r="J18" s="110">
        <v>450</v>
      </c>
      <c r="K18" s="174"/>
      <c r="L18" s="65"/>
      <c r="M18" s="65"/>
      <c r="N18" s="65"/>
      <c r="O18" s="69"/>
      <c r="P18" s="69"/>
      <c r="Q18" s="69"/>
      <c r="R18" s="69"/>
      <c r="S18" s="53"/>
      <c r="T18" s="53"/>
      <c r="U18" s="53"/>
      <c r="V18" s="53"/>
      <c r="W18" s="53"/>
      <c r="X18" s="53"/>
      <c r="Y18" s="53"/>
      <c r="Z18" s="53"/>
    </row>
    <row r="19" spans="1:26" ht="15.6" x14ac:dyDescent="0.3">
      <c r="A19" s="106" t="s">
        <v>330</v>
      </c>
      <c r="B19" s="63" t="s">
        <v>331</v>
      </c>
      <c r="C19" s="119">
        <v>192</v>
      </c>
      <c r="D19" s="205" t="s">
        <v>317</v>
      </c>
      <c r="E19" s="344"/>
      <c r="F19" s="346"/>
      <c r="G19" s="231"/>
      <c r="H19" s="231"/>
      <c r="I19" s="65"/>
      <c r="J19" s="110">
        <v>192</v>
      </c>
      <c r="K19" s="174"/>
      <c r="L19" s="65"/>
      <c r="M19" s="65"/>
      <c r="N19" s="65"/>
      <c r="O19" s="69"/>
      <c r="P19" s="69"/>
      <c r="Q19" s="69"/>
      <c r="R19" s="69"/>
      <c r="S19" s="53"/>
      <c r="T19" s="53"/>
      <c r="U19" s="53"/>
      <c r="V19" s="53"/>
      <c r="W19" s="53"/>
      <c r="X19" s="53"/>
      <c r="Y19" s="53"/>
      <c r="Z19" s="53"/>
    </row>
    <row r="20" spans="1:26" ht="15.6" x14ac:dyDescent="0.3">
      <c r="A20" s="229" t="s">
        <v>332</v>
      </c>
      <c r="B20" s="130" t="s">
        <v>62</v>
      </c>
      <c r="C20" s="203">
        <v>30</v>
      </c>
      <c r="D20" s="269" t="s">
        <v>42</v>
      </c>
      <c r="E20" s="345"/>
      <c r="F20" s="349"/>
      <c r="G20" s="174"/>
      <c r="H20" s="350"/>
      <c r="I20" s="65"/>
      <c r="J20" s="174">
        <v>30</v>
      </c>
      <c r="K20" s="174"/>
      <c r="L20" s="65"/>
      <c r="M20" s="65"/>
      <c r="N20" s="65"/>
      <c r="O20" s="69"/>
      <c r="P20" s="69"/>
      <c r="Q20" s="69"/>
      <c r="R20" s="152"/>
      <c r="S20" s="53"/>
      <c r="T20" s="53"/>
      <c r="U20" s="53"/>
      <c r="V20" s="53"/>
      <c r="W20" s="53"/>
      <c r="X20" s="53"/>
      <c r="Y20" s="53"/>
      <c r="Z20" s="53"/>
    </row>
    <row r="21" spans="1:26" ht="15.75" customHeight="1" x14ac:dyDescent="0.3">
      <c r="A21" s="147" t="s">
        <v>333</v>
      </c>
      <c r="B21" s="146" t="s">
        <v>302</v>
      </c>
      <c r="C21" s="119">
        <v>50</v>
      </c>
      <c r="D21" s="334" t="s">
        <v>42</v>
      </c>
      <c r="E21" s="61"/>
      <c r="F21" s="61"/>
      <c r="G21" s="61"/>
      <c r="H21" s="61"/>
      <c r="I21" s="61"/>
      <c r="J21" s="110">
        <v>50</v>
      </c>
      <c r="K21" s="110"/>
      <c r="L21" s="61"/>
      <c r="M21" s="61"/>
      <c r="N21" s="61"/>
      <c r="O21" s="62"/>
      <c r="P21" s="62"/>
      <c r="Q21" s="62"/>
      <c r="R21" s="62"/>
      <c r="S21" s="53"/>
      <c r="T21" s="53"/>
      <c r="U21" s="53"/>
      <c r="V21" s="53"/>
      <c r="W21" s="53"/>
      <c r="X21" s="53"/>
      <c r="Y21" s="53"/>
      <c r="Z21" s="53"/>
    </row>
    <row r="22" spans="1:26" ht="15.6" x14ac:dyDescent="0.3">
      <c r="A22" s="156"/>
      <c r="B22" s="339"/>
      <c r="C22" s="145"/>
      <c r="D22" s="351"/>
      <c r="E22" s="102"/>
      <c r="F22" s="195"/>
      <c r="G22" s="72"/>
      <c r="H22" s="72"/>
      <c r="I22" s="72"/>
      <c r="J22" s="153"/>
      <c r="K22" s="197"/>
      <c r="L22" s="72"/>
      <c r="M22" s="72"/>
      <c r="N22" s="72"/>
      <c r="O22" s="71"/>
      <c r="P22" s="71"/>
      <c r="Q22" s="71"/>
      <c r="R22" s="352"/>
      <c r="S22" s="53"/>
      <c r="T22" s="53"/>
      <c r="U22" s="53"/>
      <c r="V22" s="53"/>
      <c r="W22" s="53"/>
      <c r="X22" s="53"/>
      <c r="Y22" s="53"/>
      <c r="Z22" s="53"/>
    </row>
    <row r="23" spans="1:26" ht="15.6" x14ac:dyDescent="0.3">
      <c r="A23" s="156"/>
      <c r="B23" s="339"/>
      <c r="C23" s="145"/>
      <c r="D23" s="351"/>
      <c r="E23" s="102"/>
      <c r="F23" s="195"/>
      <c r="G23" s="72"/>
      <c r="H23" s="72"/>
      <c r="I23" s="72"/>
      <c r="J23" s="153"/>
      <c r="K23" s="197"/>
      <c r="L23" s="72"/>
      <c r="M23" s="72"/>
      <c r="N23" s="72"/>
      <c r="O23" s="71"/>
      <c r="P23" s="71"/>
      <c r="Q23" s="71"/>
      <c r="R23" s="352"/>
      <c r="S23" s="53"/>
      <c r="T23" s="53"/>
      <c r="U23" s="53"/>
      <c r="V23" s="53"/>
      <c r="W23" s="53"/>
      <c r="X23" s="53"/>
      <c r="Y23" s="53"/>
      <c r="Z23" s="53"/>
    </row>
    <row r="24" spans="1:26" ht="15.6" x14ac:dyDescent="0.3">
      <c r="A24" s="73" t="s">
        <v>4</v>
      </c>
      <c r="B24" s="74"/>
      <c r="C24" s="75">
        <f>SUM(C3:C22)</f>
        <v>2452</v>
      </c>
      <c r="D24" s="101">
        <f>SUM(E24:Q24)</f>
        <v>2452</v>
      </c>
      <c r="E24" s="76">
        <f>SUM(E3:E21)</f>
        <v>0</v>
      </c>
      <c r="F24" s="76">
        <f t="shared" ref="F24:Q24" si="0">SUM(F3:F21)</f>
        <v>0</v>
      </c>
      <c r="G24" s="76">
        <f t="shared" si="0"/>
        <v>0</v>
      </c>
      <c r="H24" s="76">
        <f t="shared" si="0"/>
        <v>0</v>
      </c>
      <c r="I24" s="76">
        <f t="shared" si="0"/>
        <v>0</v>
      </c>
      <c r="J24" s="76">
        <f>SUM(J3:J22)</f>
        <v>2360</v>
      </c>
      <c r="K24" s="76">
        <f t="shared" si="0"/>
        <v>92</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61">
        <v>45669</v>
      </c>
      <c r="B28" s="109" t="s">
        <v>531</v>
      </c>
      <c r="C28" s="197">
        <v>229.15</v>
      </c>
      <c r="D28" s="111"/>
      <c r="E28" s="296"/>
      <c r="F28" s="297"/>
      <c r="G28" s="298"/>
      <c r="H28" s="298"/>
      <c r="I28" s="298">
        <v>229.15</v>
      </c>
      <c r="J28" s="298"/>
      <c r="K28" s="298"/>
      <c r="L28" s="298"/>
      <c r="M28" s="299"/>
      <c r="N28" s="300"/>
      <c r="O28" s="300"/>
      <c r="P28" s="298"/>
      <c r="Q28" s="298"/>
      <c r="R28" s="298"/>
      <c r="S28" s="298"/>
      <c r="T28" s="298"/>
      <c r="U28" s="298"/>
      <c r="V28" s="298"/>
      <c r="W28" s="298"/>
      <c r="X28" s="59"/>
      <c r="Y28" s="78"/>
    </row>
    <row r="29" spans="1:26" ht="15.6" x14ac:dyDescent="0.3">
      <c r="A29" s="108">
        <v>45759</v>
      </c>
      <c r="B29" s="99" t="s">
        <v>532</v>
      </c>
      <c r="C29" s="110">
        <v>20</v>
      </c>
      <c r="D29" s="317"/>
      <c r="E29" s="301"/>
      <c r="F29" s="297"/>
      <c r="G29" s="301">
        <v>20</v>
      </c>
      <c r="H29" s="298"/>
      <c r="I29" s="298"/>
      <c r="J29" s="298"/>
      <c r="K29" s="298"/>
      <c r="L29" s="302"/>
      <c r="M29" s="303"/>
      <c r="N29" s="297"/>
      <c r="O29" s="300"/>
      <c r="P29" s="298"/>
      <c r="Q29" s="298"/>
      <c r="R29" s="298"/>
      <c r="S29" s="301"/>
      <c r="T29" s="298"/>
      <c r="U29" s="298"/>
      <c r="V29" s="298"/>
      <c r="W29" s="298"/>
      <c r="X29" s="59"/>
      <c r="Y29" s="78"/>
    </row>
    <row r="30" spans="1:26" ht="15.6" x14ac:dyDescent="0.3">
      <c r="A30" s="108">
        <v>45759</v>
      </c>
      <c r="B30" s="53" t="s">
        <v>533</v>
      </c>
      <c r="C30" s="119">
        <v>273.60000000000002</v>
      </c>
      <c r="D30" s="253"/>
      <c r="E30" s="304"/>
      <c r="F30" s="305"/>
      <c r="G30" s="303"/>
      <c r="H30" s="299"/>
      <c r="I30" s="299"/>
      <c r="J30" s="299"/>
      <c r="K30" s="299"/>
      <c r="L30" s="304">
        <v>273.60000000000002</v>
      </c>
      <c r="M30" s="306"/>
      <c r="N30" s="299"/>
      <c r="O30" s="304"/>
      <c r="P30" s="299"/>
      <c r="Q30" s="299"/>
      <c r="R30" s="299"/>
      <c r="S30" s="299"/>
      <c r="T30" s="299"/>
      <c r="U30" s="299"/>
      <c r="V30" s="299"/>
      <c r="W30" s="299"/>
      <c r="X30" s="72"/>
      <c r="Y30" s="78"/>
    </row>
    <row r="31" spans="1:26" ht="15.6" x14ac:dyDescent="0.3">
      <c r="A31" s="108">
        <v>45759</v>
      </c>
      <c r="B31" s="175" t="s">
        <v>534</v>
      </c>
      <c r="C31" s="174">
        <v>220.16</v>
      </c>
      <c r="D31" s="253"/>
      <c r="E31" s="304"/>
      <c r="F31" s="333"/>
      <c r="G31" s="329">
        <v>220.16</v>
      </c>
      <c r="H31" s="333"/>
      <c r="I31" s="333"/>
      <c r="J31" s="333"/>
      <c r="K31" s="333"/>
      <c r="L31" s="304"/>
      <c r="M31" s="174"/>
      <c r="N31" s="333"/>
      <c r="O31" s="301"/>
      <c r="P31" s="307"/>
      <c r="Q31" s="307"/>
      <c r="R31" s="307"/>
      <c r="S31" s="307"/>
      <c r="T31" s="307"/>
      <c r="U31" s="307"/>
      <c r="V31" s="307"/>
      <c r="W31" s="307"/>
      <c r="X31" s="61"/>
      <c r="Y31" s="78"/>
    </row>
    <row r="32" spans="1:26" ht="15.6" x14ac:dyDescent="0.3">
      <c r="A32" s="108">
        <v>45759</v>
      </c>
      <c r="B32" s="363" t="s">
        <v>535</v>
      </c>
      <c r="C32" s="119">
        <v>38.979999999999997</v>
      </c>
      <c r="D32" s="247"/>
      <c r="E32" s="308"/>
      <c r="F32" s="308"/>
      <c r="G32" s="303">
        <v>38.979999999999997</v>
      </c>
      <c r="H32" s="308"/>
      <c r="I32" s="308"/>
      <c r="J32" s="308"/>
      <c r="K32" s="308"/>
      <c r="L32" s="308"/>
      <c r="M32" s="119"/>
      <c r="N32" s="308"/>
      <c r="O32" s="312"/>
      <c r="P32" s="308"/>
      <c r="Q32" s="308"/>
      <c r="R32" s="308"/>
      <c r="S32" s="308"/>
      <c r="T32" s="308"/>
      <c r="U32" s="308"/>
      <c r="V32" s="308"/>
      <c r="W32" s="308"/>
      <c r="X32" s="247"/>
    </row>
    <row r="33" spans="1:25" ht="15.6" x14ac:dyDescent="0.3">
      <c r="A33" s="108">
        <v>46003</v>
      </c>
      <c r="B33" s="359" t="s">
        <v>463</v>
      </c>
      <c r="C33" s="153">
        <v>629.91</v>
      </c>
      <c r="D33" s="111"/>
      <c r="E33" s="296"/>
      <c r="F33" s="298"/>
      <c r="G33" s="298"/>
      <c r="H33" s="298"/>
      <c r="I33" s="298"/>
      <c r="J33" s="298"/>
      <c r="K33" s="298"/>
      <c r="L33" s="296"/>
      <c r="M33" s="300"/>
      <c r="N33" s="298"/>
      <c r="O33" s="300">
        <v>629.91</v>
      </c>
      <c r="P33" s="307"/>
      <c r="Q33" s="307"/>
      <c r="R33" s="307"/>
      <c r="S33" s="307"/>
      <c r="T33" s="307"/>
      <c r="U33" s="307"/>
      <c r="V33" s="307"/>
      <c r="W33" s="307"/>
      <c r="X33" s="61" t="s">
        <v>475</v>
      </c>
    </row>
    <row r="34" spans="1:25" ht="15.6" x14ac:dyDescent="0.3">
      <c r="A34" s="159" t="s">
        <v>329</v>
      </c>
      <c r="B34" s="295" t="s">
        <v>462</v>
      </c>
      <c r="C34" s="257">
        <v>48.37</v>
      </c>
      <c r="D34" s="111"/>
      <c r="E34" s="296"/>
      <c r="F34" s="297"/>
      <c r="G34" s="298"/>
      <c r="H34" s="298"/>
      <c r="I34" s="298"/>
      <c r="J34" s="298"/>
      <c r="K34" s="299"/>
      <c r="L34" s="302"/>
      <c r="M34" s="300">
        <v>48.37</v>
      </c>
      <c r="N34" s="297"/>
      <c r="O34" s="296"/>
      <c r="P34" s="298"/>
      <c r="Q34" s="298"/>
      <c r="R34" s="298"/>
      <c r="S34" s="298"/>
      <c r="T34" s="298"/>
      <c r="U34" s="298"/>
      <c r="V34" s="298"/>
      <c r="W34" s="298"/>
      <c r="X34" s="59" t="s">
        <v>477</v>
      </c>
    </row>
    <row r="35" spans="1:25" ht="15.6" x14ac:dyDescent="0.3">
      <c r="A35" s="108" t="s">
        <v>536</v>
      </c>
      <c r="B35" s="291" t="s">
        <v>537</v>
      </c>
      <c r="C35" s="110">
        <v>10.8</v>
      </c>
      <c r="D35" s="253"/>
      <c r="E35" s="304"/>
      <c r="F35" s="305"/>
      <c r="G35" s="299"/>
      <c r="H35" s="299"/>
      <c r="I35" s="309"/>
      <c r="J35" s="310"/>
      <c r="K35" s="307"/>
      <c r="L35" s="311"/>
      <c r="M35" s="306">
        <v>10.8</v>
      </c>
      <c r="N35" s="305"/>
      <c r="O35" s="304"/>
      <c r="P35" s="299"/>
      <c r="Q35" s="299"/>
      <c r="R35" s="299"/>
      <c r="S35" s="299"/>
      <c r="T35" s="299"/>
      <c r="U35" s="299"/>
      <c r="V35" s="299"/>
      <c r="W35" s="299"/>
      <c r="X35" s="72"/>
      <c r="Y35" s="78"/>
    </row>
    <row r="36" spans="1:25" ht="15.6" x14ac:dyDescent="0.3">
      <c r="A36" s="108" t="s">
        <v>538</v>
      </c>
      <c r="B36" s="294" t="s">
        <v>539</v>
      </c>
      <c r="C36" s="197">
        <v>229.16</v>
      </c>
      <c r="D36" s="284"/>
      <c r="E36" s="308"/>
      <c r="F36" s="308"/>
      <c r="G36" s="308"/>
      <c r="H36" s="323"/>
      <c r="I36" s="303">
        <v>229.16</v>
      </c>
      <c r="J36" s="312"/>
      <c r="K36" s="309"/>
      <c r="L36" s="308"/>
      <c r="M36" s="308"/>
      <c r="N36" s="308"/>
      <c r="O36" s="308"/>
      <c r="P36" s="308"/>
      <c r="Q36" s="308"/>
      <c r="R36" s="308"/>
      <c r="S36" s="308"/>
      <c r="T36" s="308"/>
      <c r="U36" s="308"/>
      <c r="V36" s="308"/>
      <c r="W36" s="308"/>
      <c r="X36" s="247"/>
      <c r="Y36" s="78"/>
    </row>
    <row r="37" spans="1:25" ht="15.6" x14ac:dyDescent="0.3">
      <c r="A37" s="108" t="s">
        <v>540</v>
      </c>
      <c r="B37" s="62" t="s">
        <v>541</v>
      </c>
      <c r="C37" s="110">
        <v>400</v>
      </c>
      <c r="D37" s="247"/>
      <c r="E37" s="312"/>
      <c r="F37" s="308"/>
      <c r="G37" s="308"/>
      <c r="H37" s="308"/>
      <c r="I37" s="330"/>
      <c r="J37" s="308"/>
      <c r="K37" s="308"/>
      <c r="L37" s="308"/>
      <c r="M37" s="308"/>
      <c r="N37" s="308"/>
      <c r="O37" s="308"/>
      <c r="P37" s="308"/>
      <c r="Q37" s="308"/>
      <c r="R37" s="308"/>
      <c r="S37" s="308"/>
      <c r="T37" s="308"/>
      <c r="U37" s="300">
        <v>400</v>
      </c>
      <c r="V37" s="308"/>
      <c r="W37" s="308"/>
      <c r="X37" s="247"/>
      <c r="Y37" s="78"/>
    </row>
    <row r="38" spans="1:25" ht="15.6" x14ac:dyDescent="0.3">
      <c r="A38" s="159" t="s">
        <v>540</v>
      </c>
      <c r="B38" s="63" t="s">
        <v>542</v>
      </c>
      <c r="C38" s="110">
        <v>5761.7</v>
      </c>
      <c r="D38" s="115"/>
      <c r="E38" s="313"/>
      <c r="F38" s="307"/>
      <c r="G38" s="307"/>
      <c r="H38" s="307"/>
      <c r="I38" s="307"/>
      <c r="J38" s="307"/>
      <c r="K38" s="307"/>
      <c r="L38" s="301"/>
      <c r="M38" s="303"/>
      <c r="N38" s="307">
        <v>5761.7</v>
      </c>
      <c r="O38" s="301"/>
      <c r="P38" s="307"/>
      <c r="Q38" s="307"/>
      <c r="R38" s="307"/>
      <c r="S38" s="307"/>
      <c r="T38" s="307"/>
      <c r="U38" s="307"/>
      <c r="V38" s="307"/>
      <c r="W38" s="307"/>
      <c r="X38" s="61"/>
      <c r="Y38" s="78"/>
    </row>
    <row r="39" spans="1:25" ht="15.6" x14ac:dyDescent="0.3">
      <c r="A39" s="161"/>
      <c r="B39" s="63"/>
      <c r="C39" s="110"/>
      <c r="D39" s="115"/>
      <c r="E39" s="314"/>
      <c r="F39" s="297"/>
      <c r="G39" s="298"/>
      <c r="H39" s="298"/>
      <c r="I39" s="298"/>
      <c r="J39" s="298"/>
      <c r="K39" s="298"/>
      <c r="L39" s="315"/>
      <c r="M39" s="296"/>
      <c r="N39" s="297"/>
      <c r="O39" s="296"/>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7861.83</v>
      </c>
      <c r="D41" s="126">
        <f>SUM(E41:W41)</f>
        <v>7861.83</v>
      </c>
      <c r="E41" s="128">
        <f t="shared" ref="E41:W41" si="1">SUM(E28:E40)</f>
        <v>0</v>
      </c>
      <c r="F41" s="76">
        <f t="shared" si="1"/>
        <v>0</v>
      </c>
      <c r="G41" s="76">
        <f t="shared" si="1"/>
        <v>279.14</v>
      </c>
      <c r="H41" s="76">
        <f t="shared" si="1"/>
        <v>0</v>
      </c>
      <c r="I41" s="76">
        <f t="shared" si="1"/>
        <v>458.31</v>
      </c>
      <c r="J41" s="76">
        <f t="shared" si="1"/>
        <v>0</v>
      </c>
      <c r="K41" s="76">
        <f t="shared" si="1"/>
        <v>0</v>
      </c>
      <c r="L41" s="76">
        <f t="shared" si="1"/>
        <v>273.60000000000002</v>
      </c>
      <c r="M41" s="76">
        <f t="shared" si="1"/>
        <v>59.17</v>
      </c>
      <c r="N41" s="76">
        <f t="shared" si="1"/>
        <v>5761.7</v>
      </c>
      <c r="O41" s="76">
        <f t="shared" si="1"/>
        <v>629.91</v>
      </c>
      <c r="P41" s="76">
        <f t="shared" si="1"/>
        <v>0</v>
      </c>
      <c r="Q41" s="76">
        <f t="shared" si="1"/>
        <v>0</v>
      </c>
      <c r="R41" s="76">
        <f t="shared" si="1"/>
        <v>0</v>
      </c>
      <c r="S41" s="76">
        <f t="shared" si="1"/>
        <v>0</v>
      </c>
      <c r="T41" s="76">
        <f t="shared" si="1"/>
        <v>0</v>
      </c>
      <c r="U41" s="76">
        <f t="shared" si="1"/>
        <v>400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663</v>
      </c>
      <c r="B44" s="482"/>
      <c r="C44" s="482"/>
      <c r="D44" s="482"/>
      <c r="E44" s="482"/>
      <c r="F44" s="80">
        <v>16409.07</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2452</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7861.83</v>
      </c>
      <c r="E46" s="69"/>
      <c r="F46" s="84">
        <f>+D45-D46</f>
        <v>-5409.83</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10999.24</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10999.24</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10999.24</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10999.24</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664</v>
      </c>
      <c r="B65" s="475"/>
      <c r="C65" s="94"/>
      <c r="D65" s="95"/>
      <c r="E65" s="96" t="s">
        <v>654</v>
      </c>
      <c r="F65" s="97">
        <f>+F60-F62-F64</f>
        <v>10999.24</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23" priority="1" operator="lessThan">
      <formula>$C$24</formula>
    </cfRule>
    <cfRule type="cellIs" dxfId="22" priority="5" operator="equal">
      <formula>$C$24</formula>
    </cfRule>
  </conditionalFormatting>
  <conditionalFormatting sqref="D41">
    <cfRule type="cellIs" dxfId="21" priority="4" operator="lessThan">
      <formula>$C$41</formula>
    </cfRule>
    <cfRule type="cellIs" dxfId="20" priority="6" operator="equal">
      <formula>$C$41</formula>
    </cfRule>
  </conditionalFormatting>
  <conditionalFormatting sqref="F46">
    <cfRule type="cellIs" dxfId="19" priority="2" operator="lessThan">
      <formula>0</formula>
    </cfRule>
    <cfRule type="cellIs" dxfId="18" priority="3" operator="greaterThan">
      <formula>0</formula>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93F93-3A19-4A25-BEEC-AE9797C6062E}">
  <sheetPr>
    <tabColor rgb="FF92D050"/>
  </sheetPr>
  <dimension ref="A1:Z169"/>
  <sheetViews>
    <sheetView topLeftCell="A57" workbookViewId="0">
      <selection activeCell="C28" sqref="C28"/>
    </sheetView>
  </sheetViews>
  <sheetFormatPr defaultRowHeight="13.2" x14ac:dyDescent="0.25"/>
  <cols>
    <col min="1" max="1" width="14.44140625" customWidth="1"/>
    <col min="2" max="2" width="45.6640625" customWidth="1"/>
    <col min="3" max="3" width="10.44140625" bestFit="1" customWidth="1"/>
    <col min="4" max="4" width="24.5546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1.6640625"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265"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08">
        <v>46054</v>
      </c>
      <c r="B3" s="58" t="s">
        <v>334</v>
      </c>
      <c r="C3" s="355">
        <v>41.25</v>
      </c>
      <c r="D3" s="136" t="s">
        <v>335</v>
      </c>
      <c r="E3" s="343"/>
      <c r="F3" s="353"/>
      <c r="G3" s="353"/>
      <c r="H3" s="353"/>
      <c r="I3" s="59"/>
      <c r="J3" s="158">
        <v>41.25</v>
      </c>
      <c r="K3" s="265"/>
      <c r="L3" s="265"/>
      <c r="M3" s="266"/>
      <c r="N3" s="265"/>
      <c r="O3" s="266"/>
      <c r="P3" s="265"/>
      <c r="Q3" s="265"/>
      <c r="R3" s="265"/>
      <c r="S3" s="53"/>
      <c r="T3" s="53"/>
      <c r="U3" s="53"/>
      <c r="V3" s="53"/>
      <c r="W3" s="53"/>
      <c r="X3" s="53"/>
      <c r="Y3" s="53"/>
      <c r="Z3" s="53"/>
    </row>
    <row r="4" spans="1:26" ht="15.6" x14ac:dyDescent="0.3">
      <c r="A4" s="108">
        <v>46054</v>
      </c>
      <c r="B4" s="354" t="s">
        <v>336</v>
      </c>
      <c r="C4" s="119">
        <v>42</v>
      </c>
      <c r="D4" s="335" t="s">
        <v>337</v>
      </c>
      <c r="E4" s="233"/>
      <c r="F4" s="231"/>
      <c r="G4" s="231"/>
      <c r="H4" s="231"/>
      <c r="I4" s="59"/>
      <c r="J4" s="153">
        <v>42</v>
      </c>
      <c r="K4" s="110"/>
      <c r="L4" s="61"/>
      <c r="M4" s="61"/>
      <c r="N4" s="61"/>
      <c r="O4" s="62"/>
      <c r="P4" s="62"/>
      <c r="Q4" s="62"/>
      <c r="R4" s="62"/>
      <c r="S4" s="53"/>
      <c r="T4" s="53"/>
      <c r="U4" s="53"/>
      <c r="V4" s="53"/>
      <c r="W4" s="53"/>
      <c r="X4" s="53"/>
      <c r="Y4" s="53"/>
      <c r="Z4" s="53"/>
    </row>
    <row r="5" spans="1:26" ht="15.6" x14ac:dyDescent="0.3">
      <c r="A5" s="108">
        <v>46143</v>
      </c>
      <c r="B5" s="63" t="s">
        <v>338</v>
      </c>
      <c r="C5" s="267">
        <v>212</v>
      </c>
      <c r="D5" s="334" t="s">
        <v>339</v>
      </c>
      <c r="E5" s="344"/>
      <c r="F5" s="231"/>
      <c r="G5" s="231"/>
      <c r="H5" s="231"/>
      <c r="I5" s="61"/>
      <c r="J5" s="110">
        <v>212</v>
      </c>
      <c r="K5" s="110"/>
      <c r="L5" s="61"/>
      <c r="M5" s="61"/>
      <c r="N5" s="61"/>
      <c r="O5" s="62"/>
      <c r="P5" s="62"/>
      <c r="Q5" s="62"/>
      <c r="R5" s="62"/>
      <c r="S5" s="53"/>
      <c r="T5" s="53"/>
      <c r="U5" s="53"/>
      <c r="V5" s="53"/>
      <c r="W5" s="53"/>
      <c r="X5" s="53"/>
      <c r="Y5" s="53"/>
      <c r="Z5" s="53"/>
    </row>
    <row r="6" spans="1:26" ht="15.6" x14ac:dyDescent="0.3">
      <c r="A6" s="108">
        <v>46174</v>
      </c>
      <c r="B6" s="292" t="s">
        <v>340</v>
      </c>
      <c r="C6" s="268">
        <v>90.75</v>
      </c>
      <c r="D6" s="136" t="s">
        <v>341</v>
      </c>
      <c r="E6" s="344"/>
      <c r="F6" s="231"/>
      <c r="G6" s="231"/>
      <c r="H6" s="231"/>
      <c r="I6" s="61"/>
      <c r="J6" s="110">
        <v>90.75</v>
      </c>
      <c r="K6" s="153"/>
      <c r="L6" s="59"/>
      <c r="M6" s="59"/>
      <c r="N6" s="59"/>
      <c r="O6" s="60"/>
      <c r="P6" s="60"/>
      <c r="Q6" s="60"/>
      <c r="R6" s="60"/>
      <c r="S6" s="53"/>
      <c r="T6" s="53"/>
      <c r="U6" s="53"/>
      <c r="V6" s="53"/>
      <c r="W6" s="53"/>
      <c r="X6" s="53"/>
      <c r="Y6" s="53"/>
      <c r="Z6" s="53"/>
    </row>
    <row r="7" spans="1:26" ht="15.6" x14ac:dyDescent="0.3">
      <c r="A7" s="108">
        <v>46204</v>
      </c>
      <c r="B7" s="63" t="s">
        <v>342</v>
      </c>
      <c r="C7" s="268">
        <v>200</v>
      </c>
      <c r="D7" s="136" t="s">
        <v>42</v>
      </c>
      <c r="E7" s="345"/>
      <c r="F7" s="231"/>
      <c r="G7" s="110">
        <v>200</v>
      </c>
      <c r="H7" s="231"/>
      <c r="I7" s="61"/>
      <c r="J7" s="110"/>
      <c r="K7" s="110"/>
      <c r="L7" s="61"/>
      <c r="M7" s="61"/>
      <c r="N7" s="61"/>
      <c r="O7" s="62"/>
      <c r="P7" s="62"/>
      <c r="Q7" s="62"/>
      <c r="R7" s="62"/>
      <c r="S7" s="53"/>
      <c r="T7" s="53"/>
      <c r="U7" s="53"/>
      <c r="V7" s="53"/>
      <c r="W7" s="53"/>
      <c r="X7" s="53"/>
      <c r="Y7" s="53"/>
      <c r="Z7" s="53"/>
    </row>
    <row r="8" spans="1:26" ht="15.6" x14ac:dyDescent="0.3">
      <c r="A8" s="108">
        <v>46204</v>
      </c>
      <c r="B8" s="99" t="s">
        <v>343</v>
      </c>
      <c r="C8" s="268">
        <v>180</v>
      </c>
      <c r="D8" s="136" t="s">
        <v>344</v>
      </c>
      <c r="E8" s="345"/>
      <c r="F8" s="346"/>
      <c r="G8" s="231"/>
      <c r="H8" s="231"/>
      <c r="I8" s="61"/>
      <c r="J8" s="110">
        <v>180</v>
      </c>
      <c r="K8" s="110"/>
      <c r="L8" s="61"/>
      <c r="M8" s="61"/>
      <c r="N8" s="61"/>
      <c r="O8" s="62"/>
      <c r="P8" s="62"/>
      <c r="Q8" s="62"/>
      <c r="R8" s="62"/>
      <c r="S8" s="53"/>
      <c r="T8" s="53"/>
      <c r="U8" s="53"/>
      <c r="V8" s="53"/>
      <c r="W8" s="53"/>
      <c r="X8" s="53"/>
      <c r="Y8" s="53"/>
      <c r="Z8" s="53"/>
    </row>
    <row r="9" spans="1:26" ht="15.6" x14ac:dyDescent="0.3">
      <c r="A9" s="248">
        <v>46204</v>
      </c>
      <c r="B9" s="130" t="s">
        <v>345</v>
      </c>
      <c r="C9" s="357">
        <v>49.5</v>
      </c>
      <c r="D9" s="218" t="s">
        <v>346</v>
      </c>
      <c r="E9" s="345"/>
      <c r="F9" s="349"/>
      <c r="G9" s="350"/>
      <c r="H9" s="350"/>
      <c r="I9" s="65"/>
      <c r="J9" s="174">
        <v>49.5</v>
      </c>
      <c r="K9" s="174"/>
      <c r="L9" s="61"/>
      <c r="M9" s="61"/>
      <c r="N9" s="61"/>
      <c r="O9" s="62"/>
      <c r="P9" s="62"/>
      <c r="Q9" s="62"/>
      <c r="R9" s="62"/>
      <c r="S9" s="53"/>
      <c r="T9" s="53"/>
      <c r="U9" s="53"/>
      <c r="V9" s="53"/>
      <c r="W9" s="53"/>
      <c r="X9" s="53"/>
      <c r="Y9" s="53"/>
      <c r="Z9" s="53"/>
    </row>
    <row r="10" spans="1:26" ht="15.6" x14ac:dyDescent="0.3">
      <c r="A10" s="106">
        <v>46235</v>
      </c>
      <c r="B10" s="99" t="s">
        <v>272</v>
      </c>
      <c r="C10" s="119">
        <v>99</v>
      </c>
      <c r="D10" s="334" t="s">
        <v>347</v>
      </c>
      <c r="E10" s="233"/>
      <c r="F10" s="231"/>
      <c r="G10" s="231"/>
      <c r="H10" s="231"/>
      <c r="I10" s="61"/>
      <c r="J10" s="110">
        <v>99</v>
      </c>
      <c r="K10" s="110"/>
      <c r="L10" s="66"/>
      <c r="M10" s="61"/>
      <c r="N10" s="61"/>
      <c r="O10" s="62"/>
      <c r="P10" s="62"/>
      <c r="Q10" s="62"/>
      <c r="R10" s="62"/>
      <c r="S10" s="53"/>
      <c r="T10" s="53"/>
      <c r="U10" s="53"/>
      <c r="V10" s="53"/>
      <c r="W10" s="53"/>
      <c r="X10" s="53"/>
      <c r="Y10" s="53"/>
      <c r="Z10" s="53"/>
    </row>
    <row r="11" spans="1:26" ht="15.6" x14ac:dyDescent="0.3">
      <c r="A11" s="106">
        <v>46235</v>
      </c>
      <c r="B11" s="365" t="s">
        <v>348</v>
      </c>
      <c r="C11" s="119">
        <v>88</v>
      </c>
      <c r="D11" s="366" t="s">
        <v>349</v>
      </c>
      <c r="E11" s="247"/>
      <c r="F11" s="247"/>
      <c r="G11" s="247"/>
      <c r="H11" s="247"/>
      <c r="I11" s="247"/>
      <c r="J11" s="110">
        <v>88</v>
      </c>
      <c r="K11" s="247"/>
      <c r="L11" s="66"/>
      <c r="M11" s="61"/>
      <c r="N11" s="61"/>
      <c r="O11" s="62"/>
      <c r="P11" s="62"/>
      <c r="Q11" s="62"/>
      <c r="R11" s="62"/>
      <c r="S11" s="53"/>
      <c r="T11" s="53"/>
      <c r="U11" s="53"/>
      <c r="V11" s="53"/>
      <c r="W11" s="53"/>
      <c r="X11" s="53"/>
      <c r="Y11" s="53"/>
      <c r="Z11" s="53"/>
    </row>
    <row r="12" spans="1:26" ht="15.6" x14ac:dyDescent="0.3">
      <c r="A12" s="106">
        <v>46266</v>
      </c>
      <c r="B12" s="99" t="s">
        <v>350</v>
      </c>
      <c r="C12" s="119">
        <v>138</v>
      </c>
      <c r="D12" s="136" t="s">
        <v>42</v>
      </c>
      <c r="E12" s="233"/>
      <c r="F12" s="231"/>
      <c r="G12" s="231"/>
      <c r="H12" s="231"/>
      <c r="I12" s="61"/>
      <c r="J12" s="110"/>
      <c r="K12" s="110">
        <v>138</v>
      </c>
      <c r="L12" s="66"/>
      <c r="M12" s="61"/>
      <c r="N12" s="61"/>
      <c r="O12" s="62"/>
      <c r="P12" s="62"/>
      <c r="Q12" s="62"/>
      <c r="R12" s="62"/>
      <c r="S12" s="53"/>
      <c r="T12" s="53"/>
      <c r="U12" s="53"/>
      <c r="V12" s="53"/>
      <c r="W12" s="53"/>
      <c r="X12" s="53"/>
      <c r="Y12" s="53"/>
      <c r="Z12" s="53"/>
    </row>
    <row r="13" spans="1:26" s="17" customFormat="1" ht="15.6" x14ac:dyDescent="0.3">
      <c r="A13" s="106">
        <v>46357</v>
      </c>
      <c r="B13" s="99" t="s">
        <v>351</v>
      </c>
      <c r="C13" s="119">
        <v>284</v>
      </c>
      <c r="D13" s="136" t="s">
        <v>352</v>
      </c>
      <c r="E13" s="233"/>
      <c r="F13" s="231"/>
      <c r="G13" s="231"/>
      <c r="H13" s="231"/>
      <c r="I13" s="61"/>
      <c r="J13" s="110">
        <v>284</v>
      </c>
      <c r="K13" s="110"/>
      <c r="L13" s="134"/>
      <c r="M13" s="139"/>
      <c r="N13" s="139"/>
      <c r="O13" s="138"/>
      <c r="P13" s="138"/>
      <c r="Q13" s="138"/>
      <c r="R13" s="138"/>
      <c r="S13" s="140"/>
      <c r="T13" s="140"/>
      <c r="U13" s="140"/>
      <c r="V13" s="140"/>
      <c r="W13" s="140"/>
      <c r="X13" s="140"/>
      <c r="Y13" s="140"/>
      <c r="Z13" s="140"/>
    </row>
    <row r="14" spans="1:26" ht="15.6" x14ac:dyDescent="0.3">
      <c r="A14" s="106" t="s">
        <v>353</v>
      </c>
      <c r="B14" s="104" t="s">
        <v>354</v>
      </c>
      <c r="C14" s="145">
        <v>500</v>
      </c>
      <c r="D14" s="135" t="s">
        <v>355</v>
      </c>
      <c r="E14" s="367"/>
      <c r="F14" s="353"/>
      <c r="G14" s="176">
        <v>500</v>
      </c>
      <c r="H14" s="353"/>
      <c r="I14" s="59"/>
      <c r="J14" s="153"/>
      <c r="K14" s="153"/>
      <c r="L14" s="61"/>
      <c r="M14" s="61"/>
      <c r="N14" s="61"/>
      <c r="O14" s="62"/>
      <c r="P14" s="62"/>
      <c r="Q14" s="62"/>
      <c r="R14" s="62"/>
      <c r="S14" s="53"/>
      <c r="T14" s="53"/>
      <c r="U14" s="53"/>
      <c r="V14" s="53"/>
      <c r="W14" s="53"/>
      <c r="X14" s="53"/>
      <c r="Y14" s="53"/>
      <c r="Z14" s="53"/>
    </row>
    <row r="15" spans="1:26" ht="15.6" x14ac:dyDescent="0.3">
      <c r="A15" s="106" t="s">
        <v>353</v>
      </c>
      <c r="B15" s="99" t="s">
        <v>356</v>
      </c>
      <c r="C15" s="119">
        <v>96</v>
      </c>
      <c r="D15" s="334" t="s">
        <v>357</v>
      </c>
      <c r="E15" s="233"/>
      <c r="F15" s="231"/>
      <c r="G15" s="346"/>
      <c r="H15" s="231"/>
      <c r="I15" s="61"/>
      <c r="J15" s="110">
        <v>96</v>
      </c>
      <c r="K15" s="110"/>
      <c r="L15" s="61"/>
      <c r="M15" s="61"/>
      <c r="N15" s="61"/>
      <c r="O15" s="62"/>
      <c r="P15" s="62"/>
      <c r="Q15" s="62"/>
      <c r="R15" s="62"/>
      <c r="S15" s="53"/>
      <c r="T15" s="53"/>
      <c r="U15" s="53"/>
      <c r="V15" s="53"/>
      <c r="W15" s="53"/>
      <c r="X15" s="53"/>
      <c r="Y15" s="53"/>
      <c r="Z15" s="53"/>
    </row>
    <row r="16" spans="1:26" s="30" customFormat="1" ht="15.6" x14ac:dyDescent="0.3">
      <c r="A16" s="106" t="s">
        <v>353</v>
      </c>
      <c r="B16" s="124" t="s">
        <v>358</v>
      </c>
      <c r="C16" s="151">
        <v>122.25</v>
      </c>
      <c r="D16" s="137" t="s">
        <v>359</v>
      </c>
      <c r="E16" s="356"/>
      <c r="F16" s="348"/>
      <c r="G16" s="347"/>
      <c r="H16" s="348"/>
      <c r="I16" s="262"/>
      <c r="J16" s="154">
        <v>122.25</v>
      </c>
      <c r="K16" s="154"/>
      <c r="L16" s="262"/>
      <c r="M16" s="262"/>
      <c r="N16" s="262"/>
      <c r="O16" s="230"/>
      <c r="P16" s="230"/>
      <c r="Q16" s="230"/>
      <c r="R16" s="230"/>
      <c r="S16" s="263"/>
      <c r="T16" s="263"/>
      <c r="U16" s="263"/>
      <c r="V16" s="263"/>
      <c r="W16" s="263"/>
      <c r="X16" s="263"/>
      <c r="Y16" s="263"/>
      <c r="Z16" s="263"/>
    </row>
    <row r="17" spans="1:26" ht="15.6" x14ac:dyDescent="0.3">
      <c r="A17" s="159" t="s">
        <v>360</v>
      </c>
      <c r="B17" s="104" t="s">
        <v>324</v>
      </c>
      <c r="C17" s="145">
        <v>92</v>
      </c>
      <c r="D17" s="364" t="s">
        <v>42</v>
      </c>
      <c r="E17" s="343"/>
      <c r="F17" s="358"/>
      <c r="G17" s="110"/>
      <c r="H17" s="231"/>
      <c r="I17" s="65"/>
      <c r="J17" s="110"/>
      <c r="K17" s="110">
        <v>92</v>
      </c>
      <c r="L17" s="65"/>
      <c r="M17" s="65"/>
      <c r="N17" s="65"/>
      <c r="O17" s="69"/>
      <c r="P17" s="69"/>
      <c r="Q17" s="69"/>
      <c r="R17" s="230"/>
      <c r="S17" s="53"/>
      <c r="T17" s="53"/>
      <c r="U17" s="53"/>
      <c r="V17" s="53"/>
      <c r="W17" s="53"/>
      <c r="X17" s="53"/>
      <c r="Y17" s="53"/>
      <c r="Z17" s="53"/>
    </row>
    <row r="18" spans="1:26" ht="15.6" x14ac:dyDescent="0.3">
      <c r="A18" s="159" t="s">
        <v>361</v>
      </c>
      <c r="B18" s="99" t="s">
        <v>60</v>
      </c>
      <c r="C18" s="119">
        <v>450</v>
      </c>
      <c r="D18" s="364" t="s">
        <v>42</v>
      </c>
      <c r="E18" s="344"/>
      <c r="F18" s="346"/>
      <c r="G18" s="231"/>
      <c r="H18" s="231"/>
      <c r="I18" s="65"/>
      <c r="J18" s="110">
        <v>450</v>
      </c>
      <c r="K18" s="174"/>
      <c r="L18" s="65"/>
      <c r="M18" s="65"/>
      <c r="N18" s="65"/>
      <c r="O18" s="69"/>
      <c r="P18" s="69"/>
      <c r="Q18" s="69"/>
      <c r="R18" s="69"/>
      <c r="S18" s="53"/>
      <c r="T18" s="53"/>
      <c r="U18" s="53"/>
      <c r="V18" s="53"/>
      <c r="W18" s="53"/>
      <c r="X18" s="53"/>
      <c r="Y18" s="53"/>
      <c r="Z18" s="53"/>
    </row>
    <row r="19" spans="1:26" ht="15.6" x14ac:dyDescent="0.3">
      <c r="A19" s="106" t="s">
        <v>362</v>
      </c>
      <c r="B19" s="63" t="s">
        <v>49</v>
      </c>
      <c r="C19" s="119">
        <v>80</v>
      </c>
      <c r="D19" s="368" t="s">
        <v>363</v>
      </c>
      <c r="E19" s="344"/>
      <c r="F19" s="346"/>
      <c r="G19" s="231"/>
      <c r="H19" s="231"/>
      <c r="I19" s="65"/>
      <c r="J19" s="110">
        <v>80</v>
      </c>
      <c r="K19" s="174"/>
      <c r="L19" s="65"/>
      <c r="M19" s="65"/>
      <c r="N19" s="65"/>
      <c r="O19" s="69"/>
      <c r="P19" s="69"/>
      <c r="Q19" s="69"/>
      <c r="R19" s="69"/>
      <c r="S19" s="53"/>
      <c r="T19" s="53"/>
      <c r="U19" s="53"/>
      <c r="V19" s="53"/>
      <c r="W19" s="53"/>
      <c r="X19" s="53"/>
      <c r="Y19" s="53"/>
      <c r="Z19" s="53"/>
    </row>
    <row r="20" spans="1:26" ht="15.6" x14ac:dyDescent="0.3">
      <c r="A20" s="229" t="s">
        <v>364</v>
      </c>
      <c r="B20" s="130" t="s">
        <v>62</v>
      </c>
      <c r="C20" s="203">
        <v>30</v>
      </c>
      <c r="D20" s="342" t="s">
        <v>42</v>
      </c>
      <c r="E20" s="345"/>
      <c r="F20" s="349"/>
      <c r="G20" s="174"/>
      <c r="H20" s="350"/>
      <c r="I20" s="65"/>
      <c r="J20" s="174">
        <v>30</v>
      </c>
      <c r="K20" s="174"/>
      <c r="L20" s="65"/>
      <c r="M20" s="65"/>
      <c r="N20" s="65"/>
      <c r="O20" s="69"/>
      <c r="P20" s="69"/>
      <c r="Q20" s="69"/>
      <c r="R20" s="152"/>
      <c r="S20" s="53"/>
      <c r="T20" s="53"/>
      <c r="U20" s="53"/>
      <c r="V20" s="53"/>
      <c r="W20" s="53"/>
      <c r="X20" s="53"/>
      <c r="Y20" s="53"/>
      <c r="Z20" s="53"/>
    </row>
    <row r="21" spans="1:26" ht="15.75" customHeight="1" x14ac:dyDescent="0.3">
      <c r="A21" s="232" t="s">
        <v>365</v>
      </c>
      <c r="B21" s="272" t="s">
        <v>366</v>
      </c>
      <c r="C21" s="203">
        <v>141</v>
      </c>
      <c r="D21" s="219" t="s">
        <v>367</v>
      </c>
      <c r="E21" s="65"/>
      <c r="F21" s="65"/>
      <c r="G21" s="65"/>
      <c r="H21" s="65"/>
      <c r="I21" s="65"/>
      <c r="J21" s="174">
        <v>141</v>
      </c>
      <c r="K21" s="174"/>
      <c r="L21" s="65"/>
      <c r="M21" s="65"/>
      <c r="N21" s="65"/>
      <c r="O21" s="69"/>
      <c r="P21" s="69"/>
      <c r="Q21" s="69"/>
      <c r="R21" s="69"/>
      <c r="S21" s="53"/>
      <c r="T21" s="53"/>
      <c r="U21" s="53"/>
      <c r="V21" s="53"/>
      <c r="W21" s="53"/>
      <c r="X21" s="53"/>
      <c r="Y21" s="53"/>
      <c r="Z21" s="53"/>
    </row>
    <row r="22" spans="1:26" ht="46.8" x14ac:dyDescent="0.3">
      <c r="A22" s="147" t="s">
        <v>368</v>
      </c>
      <c r="B22" s="261" t="s">
        <v>369</v>
      </c>
      <c r="C22" s="119">
        <v>792</v>
      </c>
      <c r="D22" s="369" t="s">
        <v>370</v>
      </c>
      <c r="E22" s="61"/>
      <c r="F22" s="61"/>
      <c r="G22" s="61"/>
      <c r="H22" s="61"/>
      <c r="I22" s="61"/>
      <c r="J22" s="110">
        <v>792</v>
      </c>
      <c r="K22" s="110"/>
      <c r="L22" s="61"/>
      <c r="M22" s="61"/>
      <c r="N22" s="61"/>
      <c r="O22" s="62"/>
      <c r="P22" s="62"/>
      <c r="Q22" s="62"/>
      <c r="R22" s="230"/>
      <c r="S22" s="53"/>
      <c r="T22" s="53"/>
      <c r="U22" s="53"/>
      <c r="V22" s="53"/>
      <c r="W22" s="53"/>
      <c r="X22" s="53"/>
      <c r="Y22" s="53"/>
      <c r="Z22" s="53"/>
    </row>
    <row r="23" spans="1:26" ht="15.6" x14ac:dyDescent="0.3">
      <c r="A23" s="156" t="s">
        <v>371</v>
      </c>
      <c r="B23" s="339" t="s">
        <v>372</v>
      </c>
      <c r="C23" s="145">
        <v>144</v>
      </c>
      <c r="D23" s="340" t="s">
        <v>373</v>
      </c>
      <c r="E23" s="102"/>
      <c r="F23" s="195"/>
      <c r="G23" s="72"/>
      <c r="H23" s="72"/>
      <c r="I23" s="72"/>
      <c r="J23" s="153">
        <v>144</v>
      </c>
      <c r="K23" s="197"/>
      <c r="L23" s="72"/>
      <c r="M23" s="72"/>
      <c r="N23" s="72"/>
      <c r="O23" s="71"/>
      <c r="P23" s="71"/>
      <c r="Q23" s="71"/>
      <c r="R23" s="352"/>
      <c r="S23" s="53"/>
      <c r="T23" s="53"/>
      <c r="U23" s="53"/>
      <c r="V23" s="53"/>
      <c r="W23" s="53"/>
      <c r="X23" s="53"/>
      <c r="Y23" s="53"/>
      <c r="Z23" s="53"/>
    </row>
    <row r="24" spans="1:26" ht="15.6" x14ac:dyDescent="0.3">
      <c r="A24" s="73" t="s">
        <v>4</v>
      </c>
      <c r="B24" s="74"/>
      <c r="C24" s="75">
        <f>SUM(C3:C23)</f>
        <v>3871.75</v>
      </c>
      <c r="D24" s="101">
        <f>SUM(E24:Q24)</f>
        <v>3871.75</v>
      </c>
      <c r="E24" s="76">
        <f>SUM(E3:E21)</f>
        <v>0</v>
      </c>
      <c r="F24" s="76">
        <f t="shared" ref="F24:Q24" si="0">SUM(F3:F21)</f>
        <v>0</v>
      </c>
      <c r="G24" s="76">
        <f t="shared" si="0"/>
        <v>700</v>
      </c>
      <c r="H24" s="76">
        <f t="shared" si="0"/>
        <v>0</v>
      </c>
      <c r="I24" s="76">
        <f t="shared" si="0"/>
        <v>0</v>
      </c>
      <c r="J24" s="76">
        <f>SUM(J3:J23)</f>
        <v>2941.75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61">
        <v>46204</v>
      </c>
      <c r="B28" s="109" t="s">
        <v>543</v>
      </c>
      <c r="C28" s="197">
        <v>240</v>
      </c>
      <c r="D28" s="111"/>
      <c r="E28" s="296"/>
      <c r="F28" s="297"/>
      <c r="G28" s="298"/>
      <c r="H28" s="298"/>
      <c r="I28" s="298"/>
      <c r="J28" s="298"/>
      <c r="K28" s="298"/>
      <c r="L28" s="298">
        <v>240</v>
      </c>
      <c r="M28" s="299"/>
      <c r="N28" s="300"/>
      <c r="O28" s="300"/>
      <c r="P28" s="298"/>
      <c r="Q28" s="298"/>
      <c r="R28" s="298"/>
      <c r="S28" s="298"/>
      <c r="T28" s="298"/>
      <c r="U28" s="298"/>
      <c r="V28" s="298"/>
      <c r="W28" s="298"/>
      <c r="X28" s="59"/>
      <c r="Y28" s="78"/>
    </row>
    <row r="29" spans="1:26" ht="15.6" x14ac:dyDescent="0.3">
      <c r="A29" s="108">
        <v>46204</v>
      </c>
      <c r="B29" s="99" t="s">
        <v>544</v>
      </c>
      <c r="C29" s="110">
        <v>186.76</v>
      </c>
      <c r="D29" s="317"/>
      <c r="E29" s="301"/>
      <c r="F29" s="297"/>
      <c r="G29" s="301"/>
      <c r="H29" s="298"/>
      <c r="I29" s="298"/>
      <c r="J29" s="298"/>
      <c r="K29" s="298"/>
      <c r="L29" s="302">
        <v>186.76</v>
      </c>
      <c r="M29" s="303"/>
      <c r="N29" s="297"/>
      <c r="O29" s="300"/>
      <c r="P29" s="298"/>
      <c r="Q29" s="298"/>
      <c r="R29" s="298"/>
      <c r="S29" s="301"/>
      <c r="T29" s="298"/>
      <c r="U29" s="298"/>
      <c r="V29" s="298"/>
      <c r="W29" s="298"/>
      <c r="X29" s="59"/>
      <c r="Y29" s="78"/>
    </row>
    <row r="30" spans="1:26" ht="15.6" x14ac:dyDescent="0.3">
      <c r="A30" s="108">
        <v>46327</v>
      </c>
      <c r="B30" s="53" t="s">
        <v>463</v>
      </c>
      <c r="C30" s="119">
        <v>1208.9000000000001</v>
      </c>
      <c r="D30" s="253"/>
      <c r="E30" s="304"/>
      <c r="F30" s="305"/>
      <c r="G30" s="303"/>
      <c r="H30" s="299"/>
      <c r="I30" s="299"/>
      <c r="J30" s="299"/>
      <c r="K30" s="299"/>
      <c r="L30" s="304"/>
      <c r="M30" s="306"/>
      <c r="N30" s="299"/>
      <c r="O30" s="304">
        <v>1208.9000000000001</v>
      </c>
      <c r="P30" s="299"/>
      <c r="Q30" s="299"/>
      <c r="R30" s="299"/>
      <c r="S30" s="299"/>
      <c r="T30" s="299"/>
      <c r="U30" s="299"/>
      <c r="V30" s="299"/>
      <c r="W30" s="299"/>
      <c r="X30" s="72"/>
      <c r="Y30" s="78"/>
    </row>
    <row r="31" spans="1:26" ht="15.6" x14ac:dyDescent="0.3">
      <c r="A31" s="108" t="s">
        <v>361</v>
      </c>
      <c r="B31" s="175" t="s">
        <v>462</v>
      </c>
      <c r="C31" s="174">
        <v>48.37</v>
      </c>
      <c r="D31" s="253"/>
      <c r="E31" s="304"/>
      <c r="F31" s="333"/>
      <c r="G31" s="329"/>
      <c r="H31" s="333"/>
      <c r="I31" s="333"/>
      <c r="J31" s="333"/>
      <c r="K31" s="333"/>
      <c r="L31" s="304"/>
      <c r="M31" s="174">
        <v>48.37</v>
      </c>
      <c r="N31" s="333"/>
      <c r="O31" s="301"/>
      <c r="P31" s="307"/>
      <c r="Q31" s="307"/>
      <c r="R31" s="307"/>
      <c r="S31" s="307"/>
      <c r="T31" s="307"/>
      <c r="U31" s="307"/>
      <c r="V31" s="307"/>
      <c r="W31" s="307"/>
      <c r="X31" s="61"/>
      <c r="Y31" s="78"/>
    </row>
    <row r="32" spans="1:26" ht="15.6" x14ac:dyDescent="0.3">
      <c r="A32" s="108" t="s">
        <v>545</v>
      </c>
      <c r="B32" s="363" t="s">
        <v>546</v>
      </c>
      <c r="C32" s="119">
        <v>10.8</v>
      </c>
      <c r="D32" s="247"/>
      <c r="E32" s="308"/>
      <c r="F32" s="308"/>
      <c r="G32" s="303"/>
      <c r="H32" s="308"/>
      <c r="I32" s="308"/>
      <c r="J32" s="308"/>
      <c r="K32" s="308"/>
      <c r="L32" s="308"/>
      <c r="M32" s="119">
        <v>10.8</v>
      </c>
      <c r="N32" s="308"/>
      <c r="O32" s="312"/>
      <c r="P32" s="308"/>
      <c r="Q32" s="308"/>
      <c r="R32" s="308"/>
      <c r="S32" s="308"/>
      <c r="T32" s="308"/>
      <c r="U32" s="308"/>
      <c r="V32" s="308"/>
      <c r="W32" s="308"/>
      <c r="X32" s="247"/>
    </row>
    <row r="33" spans="1:25" ht="15.6" x14ac:dyDescent="0.3">
      <c r="A33" s="108" t="s">
        <v>545</v>
      </c>
      <c r="B33" s="359" t="s">
        <v>468</v>
      </c>
      <c r="C33" s="153">
        <v>152.53</v>
      </c>
      <c r="D33" s="111"/>
      <c r="E33" s="296"/>
      <c r="F33" s="298"/>
      <c r="G33" s="298"/>
      <c r="H33" s="298"/>
      <c r="I33" s="298"/>
      <c r="J33" s="298">
        <v>152.53</v>
      </c>
      <c r="K33" s="298"/>
      <c r="L33" s="296"/>
      <c r="M33" s="300"/>
      <c r="N33" s="298"/>
      <c r="O33" s="300"/>
      <c r="P33" s="307"/>
      <c r="Q33" s="307"/>
      <c r="R33" s="307"/>
      <c r="S33" s="307"/>
      <c r="T33" s="307"/>
      <c r="U33" s="307"/>
      <c r="V33" s="307"/>
      <c r="W33" s="307"/>
      <c r="X33" s="61" t="s">
        <v>475</v>
      </c>
    </row>
    <row r="34" spans="1:25" ht="15.6" x14ac:dyDescent="0.3">
      <c r="A34" s="159" t="s">
        <v>368</v>
      </c>
      <c r="B34" s="295" t="s">
        <v>547</v>
      </c>
      <c r="C34" s="257">
        <v>229.15</v>
      </c>
      <c r="D34" s="111"/>
      <c r="E34" s="296"/>
      <c r="F34" s="297"/>
      <c r="G34" s="298"/>
      <c r="H34" s="298"/>
      <c r="I34" s="298">
        <v>229.15</v>
      </c>
      <c r="J34" s="298"/>
      <c r="K34" s="299"/>
      <c r="L34" s="302"/>
      <c r="M34" s="300"/>
      <c r="N34" s="297"/>
      <c r="O34" s="296"/>
      <c r="P34" s="298"/>
      <c r="Q34" s="298"/>
      <c r="R34" s="298"/>
      <c r="S34" s="298"/>
      <c r="T34" s="298"/>
      <c r="U34" s="298"/>
      <c r="V34" s="298"/>
      <c r="W34" s="298"/>
      <c r="X34" s="59" t="s">
        <v>477</v>
      </c>
    </row>
    <row r="35" spans="1:25" ht="15.6" x14ac:dyDescent="0.3">
      <c r="A35" s="108"/>
      <c r="B35" s="291"/>
      <c r="C35" s="110"/>
      <c r="D35" s="253"/>
      <c r="E35" s="304"/>
      <c r="F35" s="305"/>
      <c r="G35" s="299"/>
      <c r="H35" s="299"/>
      <c r="I35" s="309"/>
      <c r="J35" s="310"/>
      <c r="K35" s="307"/>
      <c r="L35" s="311"/>
      <c r="M35" s="306"/>
      <c r="N35" s="305"/>
      <c r="O35" s="304"/>
      <c r="P35" s="299"/>
      <c r="Q35" s="299"/>
      <c r="R35" s="299"/>
      <c r="S35" s="299"/>
      <c r="T35" s="299"/>
      <c r="U35" s="299"/>
      <c r="V35" s="299"/>
      <c r="W35" s="299"/>
      <c r="X35" s="72"/>
      <c r="Y35" s="78"/>
    </row>
    <row r="36" spans="1:25" ht="15.6" x14ac:dyDescent="0.3">
      <c r="A36" s="159"/>
      <c r="B36" s="63"/>
      <c r="C36" s="110"/>
      <c r="D36" s="115"/>
      <c r="E36" s="313"/>
      <c r="F36" s="307"/>
      <c r="G36" s="307"/>
      <c r="H36" s="307"/>
      <c r="I36" s="307"/>
      <c r="J36" s="307"/>
      <c r="K36" s="307"/>
      <c r="L36" s="301"/>
      <c r="M36" s="303"/>
      <c r="N36" s="307"/>
      <c r="O36" s="301"/>
      <c r="P36" s="307"/>
      <c r="Q36" s="307"/>
      <c r="R36" s="307"/>
      <c r="S36" s="307"/>
      <c r="T36" s="307"/>
      <c r="U36" s="307"/>
      <c r="V36" s="307"/>
      <c r="W36" s="307"/>
      <c r="X36" s="61"/>
      <c r="Y36" s="78"/>
    </row>
    <row r="37" spans="1:25" ht="15.6" x14ac:dyDescent="0.3">
      <c r="A37" s="161"/>
      <c r="B37" s="63"/>
      <c r="C37" s="110"/>
      <c r="D37" s="115"/>
      <c r="E37" s="314"/>
      <c r="F37" s="297"/>
      <c r="G37" s="298"/>
      <c r="H37" s="298"/>
      <c r="I37" s="298"/>
      <c r="J37" s="298"/>
      <c r="K37" s="298"/>
      <c r="L37" s="315"/>
      <c r="M37" s="296"/>
      <c r="N37" s="297"/>
      <c r="O37" s="296"/>
      <c r="P37" s="298"/>
      <c r="Q37" s="298"/>
      <c r="R37" s="298"/>
      <c r="S37" s="298"/>
      <c r="T37" s="298"/>
      <c r="U37" s="298"/>
      <c r="V37" s="298"/>
      <c r="W37" s="298"/>
      <c r="X37" s="59"/>
      <c r="Y37" s="78"/>
    </row>
    <row r="38" spans="1:25" ht="15.6" x14ac:dyDescent="0.3">
      <c r="A38" s="161"/>
      <c r="B38" s="63"/>
      <c r="C38" s="110"/>
      <c r="D38" s="115"/>
      <c r="E38" s="313"/>
      <c r="F38" s="297"/>
      <c r="G38" s="298"/>
      <c r="H38" s="298"/>
      <c r="I38" s="301"/>
      <c r="J38" s="298"/>
      <c r="K38" s="298"/>
      <c r="L38" s="299"/>
      <c r="M38" s="296"/>
      <c r="N38" s="298"/>
      <c r="O38" s="298"/>
      <c r="P38" s="298"/>
      <c r="Q38" s="298"/>
      <c r="R38" s="298"/>
      <c r="S38" s="298"/>
      <c r="T38" s="298"/>
      <c r="U38" s="298"/>
      <c r="V38" s="298"/>
      <c r="W38" s="298"/>
      <c r="X38" s="59"/>
      <c r="Y38" s="78"/>
    </row>
    <row r="39" spans="1:25" ht="15.6" x14ac:dyDescent="0.3">
      <c r="A39" s="160"/>
      <c r="B39" s="63"/>
      <c r="C39" s="110"/>
      <c r="D39" s="115"/>
      <c r="E39" s="313"/>
      <c r="F39" s="307"/>
      <c r="G39" s="307"/>
      <c r="H39" s="307"/>
      <c r="I39" s="313"/>
      <c r="J39" s="297"/>
      <c r="K39" s="315"/>
      <c r="L39" s="301"/>
      <c r="M39" s="314"/>
      <c r="N39" s="298"/>
      <c r="O39" s="298"/>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2076.5099999999998</v>
      </c>
      <c r="D41" s="126">
        <f>SUM(E41:W41)</f>
        <v>2076.5100000000002</v>
      </c>
      <c r="E41" s="128">
        <f t="shared" ref="E41:W41" si="1">SUM(E28:E40)</f>
        <v>0</v>
      </c>
      <c r="F41" s="76">
        <f t="shared" si="1"/>
        <v>0</v>
      </c>
      <c r="G41" s="76">
        <f t="shared" si="1"/>
        <v>0</v>
      </c>
      <c r="H41" s="76">
        <f t="shared" si="1"/>
        <v>0</v>
      </c>
      <c r="I41" s="76">
        <f t="shared" si="1"/>
        <v>229.15</v>
      </c>
      <c r="J41" s="76">
        <f t="shared" si="1"/>
        <v>152.53</v>
      </c>
      <c r="K41" s="76">
        <f t="shared" si="1"/>
        <v>0</v>
      </c>
      <c r="L41" s="76">
        <f t="shared" si="1"/>
        <v>426.76</v>
      </c>
      <c r="M41" s="76">
        <f t="shared" si="1"/>
        <v>59.17</v>
      </c>
      <c r="N41" s="76">
        <f t="shared" si="1"/>
        <v>0</v>
      </c>
      <c r="O41" s="76">
        <f t="shared" si="1"/>
        <v>1208.9000000000001</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664</v>
      </c>
      <c r="B44" s="482"/>
      <c r="C44" s="482"/>
      <c r="D44" s="482"/>
      <c r="E44" s="482"/>
      <c r="F44" s="80">
        <v>10999.24</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3871.75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2076.5099999999998</v>
      </c>
      <c r="E46" s="69"/>
      <c r="F46" s="84">
        <f>+D45-D46</f>
        <v>1795.2400000000002</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12794.48</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12794.48</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12794.48</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12794.48</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665</v>
      </c>
      <c r="B65" s="475"/>
      <c r="C65" s="94"/>
      <c r="D65" s="95"/>
      <c r="E65" s="96" t="s">
        <v>654</v>
      </c>
      <c r="F65" s="97">
        <f>+F60-F62-F64</f>
        <v>12794.48</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7:E47"/>
    <mergeCell ref="A1:R1"/>
    <mergeCell ref="A26:X26"/>
    <mergeCell ref="A43:F43"/>
    <mergeCell ref="A44:E44"/>
    <mergeCell ref="A45:C45"/>
    <mergeCell ref="A49:B49"/>
    <mergeCell ref="A53:B53"/>
    <mergeCell ref="A57:B57"/>
    <mergeCell ref="A61:B61"/>
    <mergeCell ref="A65:B65"/>
  </mergeCells>
  <conditionalFormatting sqref="D24">
    <cfRule type="cellIs" dxfId="17" priority="1" operator="lessThan">
      <formula>$C$24</formula>
    </cfRule>
    <cfRule type="cellIs" dxfId="16" priority="5" operator="equal">
      <formula>$C$24</formula>
    </cfRule>
  </conditionalFormatting>
  <conditionalFormatting sqref="D41">
    <cfRule type="cellIs" dxfId="15" priority="4" operator="lessThan">
      <formula>$C$41</formula>
    </cfRule>
    <cfRule type="cellIs" dxfId="14" priority="6" operator="equal">
      <formula>$C$41</formula>
    </cfRule>
  </conditionalFormatting>
  <conditionalFormatting sqref="F46">
    <cfRule type="cellIs" dxfId="13" priority="2" operator="lessThan">
      <formula>0</formula>
    </cfRule>
    <cfRule type="cellIs" dxfId="12" priority="3" operator="greaterThan">
      <formula>0</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84F27-D4DE-44A4-AA92-60258CCD0923}">
  <sheetPr>
    <tabColor rgb="FF92D050"/>
  </sheetPr>
  <dimension ref="A1:Z169"/>
  <sheetViews>
    <sheetView topLeftCell="A81" workbookViewId="0">
      <selection activeCell="B28" sqref="B28:C28"/>
    </sheetView>
  </sheetViews>
  <sheetFormatPr defaultRowHeight="13.2" x14ac:dyDescent="0.25"/>
  <cols>
    <col min="1" max="1" width="14.44140625" customWidth="1"/>
    <col min="2" max="2" width="45.6640625" customWidth="1"/>
    <col min="3" max="3" width="10.44140625" bestFit="1" customWidth="1"/>
    <col min="4" max="4" width="24.5546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1.6640625"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265"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08">
        <v>46055</v>
      </c>
      <c r="B3" s="58" t="s">
        <v>374</v>
      </c>
      <c r="C3" s="355">
        <v>262</v>
      </c>
      <c r="D3" s="137" t="s">
        <v>375</v>
      </c>
      <c r="E3" s="343"/>
      <c r="F3" s="353"/>
      <c r="G3" s="353"/>
      <c r="H3" s="353"/>
      <c r="I3" s="59"/>
      <c r="J3" s="158">
        <v>262</v>
      </c>
      <c r="K3" s="265"/>
      <c r="L3" s="265"/>
      <c r="M3" s="266"/>
      <c r="N3" s="265"/>
      <c r="O3" s="266"/>
      <c r="P3" s="265"/>
      <c r="Q3" s="265"/>
      <c r="R3" s="265"/>
      <c r="S3" s="53"/>
      <c r="T3" s="53"/>
      <c r="U3" s="53"/>
      <c r="V3" s="53"/>
      <c r="W3" s="53"/>
      <c r="X3" s="53"/>
      <c r="Y3" s="53"/>
      <c r="Z3" s="53"/>
    </row>
    <row r="4" spans="1:26" ht="15.6" x14ac:dyDescent="0.3">
      <c r="A4" s="108">
        <v>46055</v>
      </c>
      <c r="B4" s="370" t="s">
        <v>376</v>
      </c>
      <c r="C4" s="119">
        <v>88</v>
      </c>
      <c r="D4" s="371" t="s">
        <v>377</v>
      </c>
      <c r="E4" s="233"/>
      <c r="F4" s="231"/>
      <c r="G4" s="231"/>
      <c r="H4" s="231"/>
      <c r="I4" s="59"/>
      <c r="J4" s="153">
        <v>88</v>
      </c>
      <c r="K4" s="110"/>
      <c r="L4" s="61"/>
      <c r="M4" s="61"/>
      <c r="N4" s="61"/>
      <c r="O4" s="62"/>
      <c r="P4" s="62"/>
      <c r="Q4" s="62"/>
      <c r="R4" s="62"/>
      <c r="S4" s="53"/>
      <c r="T4" s="53"/>
      <c r="U4" s="53"/>
      <c r="V4" s="53"/>
      <c r="W4" s="53"/>
      <c r="X4" s="53"/>
      <c r="Y4" s="53"/>
      <c r="Z4" s="53"/>
    </row>
    <row r="5" spans="1:26" ht="15.6" x14ac:dyDescent="0.3">
      <c r="A5" s="108">
        <v>46055</v>
      </c>
      <c r="B5" s="63" t="s">
        <v>378</v>
      </c>
      <c r="C5" s="267">
        <v>171</v>
      </c>
      <c r="D5" s="334" t="s">
        <v>379</v>
      </c>
      <c r="E5" s="344"/>
      <c r="F5" s="231"/>
      <c r="G5" s="231"/>
      <c r="H5" s="231"/>
      <c r="I5" s="61"/>
      <c r="J5" s="110">
        <v>171</v>
      </c>
      <c r="K5" s="110"/>
      <c r="L5" s="61"/>
      <c r="M5" s="61"/>
      <c r="N5" s="61"/>
      <c r="O5" s="62"/>
      <c r="P5" s="62"/>
      <c r="Q5" s="62"/>
      <c r="R5" s="62"/>
      <c r="S5" s="53"/>
      <c r="T5" s="53"/>
      <c r="U5" s="53"/>
      <c r="V5" s="53"/>
      <c r="W5" s="53"/>
      <c r="X5" s="53"/>
      <c r="Y5" s="53"/>
      <c r="Z5" s="53"/>
    </row>
    <row r="6" spans="1:26" ht="15.6" x14ac:dyDescent="0.3">
      <c r="A6" s="108">
        <v>46055</v>
      </c>
      <c r="B6" s="292" t="s">
        <v>380</v>
      </c>
      <c r="C6" s="268">
        <v>33</v>
      </c>
      <c r="D6" s="137" t="s">
        <v>381</v>
      </c>
      <c r="E6" s="344"/>
      <c r="F6" s="231"/>
      <c r="G6" s="231"/>
      <c r="H6" s="231"/>
      <c r="I6" s="61"/>
      <c r="J6" s="110">
        <v>33</v>
      </c>
      <c r="K6" s="153"/>
      <c r="L6" s="59"/>
      <c r="M6" s="59"/>
      <c r="N6" s="59"/>
      <c r="O6" s="60"/>
      <c r="P6" s="60"/>
      <c r="Q6" s="60"/>
      <c r="R6" s="60"/>
      <c r="S6" s="53"/>
      <c r="T6" s="53"/>
      <c r="U6" s="53"/>
      <c r="V6" s="53"/>
      <c r="W6" s="53"/>
      <c r="X6" s="53"/>
      <c r="Y6" s="53"/>
      <c r="Z6" s="53"/>
    </row>
    <row r="7" spans="1:26" ht="15.6" x14ac:dyDescent="0.3">
      <c r="A7" s="108">
        <v>46114</v>
      </c>
      <c r="B7" s="63" t="s">
        <v>382</v>
      </c>
      <c r="C7" s="268">
        <v>657</v>
      </c>
      <c r="D7" s="137" t="s">
        <v>383</v>
      </c>
      <c r="E7" s="345"/>
      <c r="F7" s="231"/>
      <c r="G7" s="110"/>
      <c r="H7" s="231"/>
      <c r="I7" s="61"/>
      <c r="J7" s="110">
        <v>657</v>
      </c>
      <c r="K7" s="110"/>
      <c r="L7" s="61"/>
      <c r="M7" s="61"/>
      <c r="N7" s="61"/>
      <c r="O7" s="62"/>
      <c r="P7" s="62"/>
      <c r="Q7" s="62"/>
      <c r="R7" s="62"/>
      <c r="S7" s="53"/>
      <c r="T7" s="53"/>
      <c r="U7" s="53"/>
      <c r="V7" s="53"/>
      <c r="W7" s="53"/>
      <c r="X7" s="53"/>
      <c r="Y7" s="53"/>
      <c r="Z7" s="53"/>
    </row>
    <row r="8" spans="1:26" ht="15.6" x14ac:dyDescent="0.3">
      <c r="A8" s="108">
        <v>46114</v>
      </c>
      <c r="B8" s="99" t="s">
        <v>384</v>
      </c>
      <c r="C8" s="268">
        <v>30</v>
      </c>
      <c r="D8" s="136" t="s">
        <v>385</v>
      </c>
      <c r="E8" s="345"/>
      <c r="F8" s="346"/>
      <c r="G8" s="231"/>
      <c r="H8" s="231"/>
      <c r="I8" s="61"/>
      <c r="J8" s="110">
        <v>30</v>
      </c>
      <c r="K8" s="110"/>
      <c r="L8" s="61"/>
      <c r="M8" s="61"/>
      <c r="N8" s="61"/>
      <c r="O8" s="62"/>
      <c r="P8" s="62"/>
      <c r="Q8" s="62"/>
      <c r="R8" s="62"/>
      <c r="S8" s="53"/>
      <c r="T8" s="53"/>
      <c r="U8" s="53"/>
      <c r="V8" s="53"/>
      <c r="W8" s="53"/>
      <c r="X8" s="53"/>
      <c r="Y8" s="53"/>
      <c r="Z8" s="53"/>
    </row>
    <row r="9" spans="1:26" ht="15.6" x14ac:dyDescent="0.3">
      <c r="A9" s="108">
        <v>46236</v>
      </c>
      <c r="B9" s="130" t="s">
        <v>386</v>
      </c>
      <c r="C9" s="357">
        <v>50</v>
      </c>
      <c r="D9" s="374" t="s">
        <v>303</v>
      </c>
      <c r="E9" s="345"/>
      <c r="F9" s="349"/>
      <c r="G9" s="350"/>
      <c r="H9" s="350"/>
      <c r="I9" s="65"/>
      <c r="J9" s="174">
        <v>50</v>
      </c>
      <c r="K9" s="174"/>
      <c r="L9" s="61"/>
      <c r="M9" s="61"/>
      <c r="N9" s="61"/>
      <c r="O9" s="62"/>
      <c r="P9" s="62"/>
      <c r="Q9" s="62"/>
      <c r="R9" s="62"/>
      <c r="S9" s="53"/>
      <c r="T9" s="53"/>
      <c r="U9" s="53"/>
      <c r="V9" s="53"/>
      <c r="W9" s="53"/>
      <c r="X9" s="53"/>
      <c r="Y9" s="53"/>
      <c r="Z9" s="53"/>
    </row>
    <row r="10" spans="1:26" ht="15.6" x14ac:dyDescent="0.3">
      <c r="A10" s="108">
        <v>46267</v>
      </c>
      <c r="B10" s="99" t="s">
        <v>387</v>
      </c>
      <c r="C10" s="119">
        <v>138</v>
      </c>
      <c r="D10" s="334" t="s">
        <v>42</v>
      </c>
      <c r="E10" s="233"/>
      <c r="F10" s="231"/>
      <c r="G10" s="231"/>
      <c r="H10" s="231"/>
      <c r="I10" s="61"/>
      <c r="J10" s="110"/>
      <c r="K10" s="110">
        <v>138</v>
      </c>
      <c r="L10" s="66"/>
      <c r="M10" s="61"/>
      <c r="N10" s="61"/>
      <c r="O10" s="62"/>
      <c r="P10" s="62"/>
      <c r="Q10" s="62"/>
      <c r="R10" s="62"/>
      <c r="S10" s="53"/>
      <c r="T10" s="53"/>
      <c r="U10" s="53"/>
      <c r="V10" s="53"/>
      <c r="W10" s="53"/>
      <c r="X10" s="53"/>
      <c r="Y10" s="53"/>
      <c r="Z10" s="53"/>
    </row>
    <row r="11" spans="1:26" ht="31.2" x14ac:dyDescent="0.3">
      <c r="A11" s="106">
        <v>46267</v>
      </c>
      <c r="B11" s="251" t="s">
        <v>388</v>
      </c>
      <c r="C11" s="119">
        <v>288</v>
      </c>
      <c r="D11" s="375" t="s">
        <v>389</v>
      </c>
      <c r="E11" s="247"/>
      <c r="F11" s="247"/>
      <c r="G11" s="247"/>
      <c r="H11" s="247"/>
      <c r="I11" s="247"/>
      <c r="J11" s="110">
        <v>288</v>
      </c>
      <c r="K11" s="247"/>
      <c r="L11" s="66"/>
      <c r="M11" s="61"/>
      <c r="N11" s="61"/>
      <c r="O11" s="62"/>
      <c r="P11" s="62"/>
      <c r="Q11" s="62"/>
      <c r="R11" s="62"/>
      <c r="S11" s="53"/>
      <c r="T11" s="53"/>
      <c r="U11" s="53"/>
      <c r="V11" s="53"/>
      <c r="W11" s="53"/>
      <c r="X11" s="53"/>
      <c r="Y11" s="53"/>
      <c r="Z11" s="53"/>
    </row>
    <row r="12" spans="1:26" ht="15.6" x14ac:dyDescent="0.3">
      <c r="A12" s="106" t="s">
        <v>390</v>
      </c>
      <c r="B12" s="99" t="s">
        <v>391</v>
      </c>
      <c r="C12" s="119">
        <v>184</v>
      </c>
      <c r="D12" s="136" t="s">
        <v>392</v>
      </c>
      <c r="E12" s="233"/>
      <c r="F12" s="231"/>
      <c r="G12" s="231"/>
      <c r="H12" s="231"/>
      <c r="I12" s="61"/>
      <c r="J12" s="110">
        <v>184</v>
      </c>
      <c r="K12" s="110"/>
      <c r="L12" s="66"/>
      <c r="M12" s="61"/>
      <c r="N12" s="61"/>
      <c r="O12" s="62"/>
      <c r="P12" s="62"/>
      <c r="Q12" s="62"/>
      <c r="R12" s="62"/>
      <c r="S12" s="53"/>
      <c r="T12" s="53"/>
      <c r="U12" s="53"/>
      <c r="V12" s="53"/>
      <c r="W12" s="53"/>
      <c r="X12" s="53"/>
      <c r="Y12" s="53"/>
      <c r="Z12" s="53"/>
    </row>
    <row r="13" spans="1:26" s="17" customFormat="1" ht="15.6" x14ac:dyDescent="0.3">
      <c r="A13" s="106" t="s">
        <v>393</v>
      </c>
      <c r="B13" s="106" t="s">
        <v>394</v>
      </c>
      <c r="C13" s="119">
        <v>450</v>
      </c>
      <c r="D13" s="334" t="s">
        <v>42</v>
      </c>
      <c r="E13" s="233"/>
      <c r="F13" s="231"/>
      <c r="G13" s="231"/>
      <c r="H13" s="231"/>
      <c r="I13" s="61"/>
      <c r="J13" s="110">
        <v>450</v>
      </c>
      <c r="K13" s="110"/>
      <c r="L13" s="134"/>
      <c r="M13" s="139"/>
      <c r="N13" s="139"/>
      <c r="O13" s="138"/>
      <c r="P13" s="138"/>
      <c r="Q13" s="138"/>
      <c r="R13" s="138"/>
      <c r="S13" s="140"/>
      <c r="T13" s="140"/>
      <c r="U13" s="140"/>
      <c r="V13" s="140"/>
      <c r="W13" s="140"/>
      <c r="X13" s="140"/>
      <c r="Y13" s="140"/>
      <c r="Z13" s="140"/>
    </row>
    <row r="14" spans="1:26" ht="15.6" x14ac:dyDescent="0.3">
      <c r="A14" s="106" t="s">
        <v>393</v>
      </c>
      <c r="B14" s="104" t="s">
        <v>395</v>
      </c>
      <c r="C14" s="145">
        <v>92</v>
      </c>
      <c r="D14" s="334" t="s">
        <v>42</v>
      </c>
      <c r="E14" s="367"/>
      <c r="F14" s="353"/>
      <c r="G14" s="176"/>
      <c r="H14" s="353"/>
      <c r="I14" s="59"/>
      <c r="J14" s="153"/>
      <c r="K14" s="153">
        <v>92</v>
      </c>
      <c r="L14" s="61"/>
      <c r="M14" s="61"/>
      <c r="N14" s="61"/>
      <c r="O14" s="62"/>
      <c r="P14" s="62"/>
      <c r="Q14" s="62"/>
      <c r="R14" s="62"/>
      <c r="S14" s="53"/>
      <c r="T14" s="53"/>
      <c r="U14" s="53"/>
      <c r="V14" s="53"/>
      <c r="W14" s="53"/>
      <c r="X14" s="53"/>
      <c r="Y14" s="53"/>
      <c r="Z14" s="53"/>
    </row>
    <row r="15" spans="1:26" ht="15.6" x14ac:dyDescent="0.3">
      <c r="A15" s="106" t="s">
        <v>396</v>
      </c>
      <c r="B15" s="99" t="s">
        <v>397</v>
      </c>
      <c r="C15" s="119">
        <v>192</v>
      </c>
      <c r="D15" s="369" t="s">
        <v>398</v>
      </c>
      <c r="E15" s="233"/>
      <c r="F15" s="231"/>
      <c r="G15" s="346"/>
      <c r="H15" s="231"/>
      <c r="I15" s="61"/>
      <c r="J15" s="110">
        <v>192</v>
      </c>
      <c r="K15" s="110"/>
      <c r="L15" s="61"/>
      <c r="M15" s="61"/>
      <c r="N15" s="61"/>
      <c r="O15" s="62"/>
      <c r="P15" s="62"/>
      <c r="Q15" s="62"/>
      <c r="R15" s="62"/>
      <c r="S15" s="53"/>
      <c r="T15" s="53"/>
      <c r="U15" s="53"/>
      <c r="V15" s="53"/>
      <c r="W15" s="53"/>
      <c r="X15" s="53"/>
      <c r="Y15" s="53"/>
      <c r="Z15" s="53"/>
    </row>
    <row r="16" spans="1:26" s="30" customFormat="1" ht="15.6" x14ac:dyDescent="0.3">
      <c r="A16" s="106" t="s">
        <v>399</v>
      </c>
      <c r="B16" s="124" t="s">
        <v>62</v>
      </c>
      <c r="C16" s="151">
        <v>30</v>
      </c>
      <c r="D16" s="137" t="s">
        <v>42</v>
      </c>
      <c r="E16" s="356"/>
      <c r="F16" s="348"/>
      <c r="G16" s="347"/>
      <c r="H16" s="348"/>
      <c r="I16" s="262"/>
      <c r="J16" s="154">
        <v>30</v>
      </c>
      <c r="K16" s="154"/>
      <c r="L16" s="262"/>
      <c r="M16" s="262"/>
      <c r="N16" s="262"/>
      <c r="O16" s="230"/>
      <c r="P16" s="230"/>
      <c r="Q16" s="230"/>
      <c r="R16" s="230"/>
      <c r="S16" s="263"/>
      <c r="T16" s="263"/>
      <c r="U16" s="263"/>
      <c r="V16" s="263"/>
      <c r="W16" s="263"/>
      <c r="X16" s="263"/>
      <c r="Y16" s="263"/>
      <c r="Z16" s="263"/>
    </row>
    <row r="17" spans="1:26" ht="15.6" x14ac:dyDescent="0.3">
      <c r="A17" s="159" t="s">
        <v>399</v>
      </c>
      <c r="B17" s="104" t="s">
        <v>400</v>
      </c>
      <c r="C17" s="145">
        <v>93.5</v>
      </c>
      <c r="D17" s="364" t="s">
        <v>401</v>
      </c>
      <c r="E17" s="343"/>
      <c r="F17" s="358"/>
      <c r="G17" s="110"/>
      <c r="H17" s="231"/>
      <c r="I17" s="65"/>
      <c r="J17" s="110">
        <v>93.5</v>
      </c>
      <c r="K17" s="110"/>
      <c r="L17" s="65"/>
      <c r="M17" s="65"/>
      <c r="N17" s="65"/>
      <c r="O17" s="69"/>
      <c r="P17" s="69"/>
      <c r="Q17" s="69"/>
      <c r="R17" s="230"/>
      <c r="S17" s="53"/>
      <c r="T17" s="53"/>
      <c r="U17" s="53"/>
      <c r="V17" s="53"/>
      <c r="W17" s="53"/>
      <c r="X17" s="53"/>
      <c r="Y17" s="53"/>
      <c r="Z17" s="53"/>
    </row>
    <row r="18" spans="1:26" ht="15.6" x14ac:dyDescent="0.3">
      <c r="A18" s="159" t="s">
        <v>402</v>
      </c>
      <c r="B18" s="99" t="s">
        <v>403</v>
      </c>
      <c r="C18" s="119">
        <v>180</v>
      </c>
      <c r="D18" s="364" t="s">
        <v>404</v>
      </c>
      <c r="E18" s="344"/>
      <c r="F18" s="346"/>
      <c r="G18" s="231"/>
      <c r="H18" s="231"/>
      <c r="I18" s="65"/>
      <c r="J18" s="110">
        <v>180</v>
      </c>
      <c r="K18" s="174"/>
      <c r="L18" s="65"/>
      <c r="M18" s="65"/>
      <c r="N18" s="65"/>
      <c r="O18" s="69"/>
      <c r="P18" s="69"/>
      <c r="Q18" s="69"/>
      <c r="R18" s="69"/>
      <c r="S18" s="53"/>
      <c r="T18" s="53"/>
      <c r="U18" s="53"/>
      <c r="V18" s="53"/>
      <c r="W18" s="53"/>
      <c r="X18" s="53"/>
      <c r="Y18" s="53"/>
      <c r="Z18" s="53"/>
    </row>
    <row r="19" spans="1:26" ht="15.6" x14ac:dyDescent="0.3">
      <c r="A19" s="106" t="s">
        <v>405</v>
      </c>
      <c r="B19" s="63" t="s">
        <v>369</v>
      </c>
      <c r="C19" s="119">
        <v>204</v>
      </c>
      <c r="D19" s="368" t="s">
        <v>406</v>
      </c>
      <c r="E19" s="344"/>
      <c r="F19" s="346"/>
      <c r="G19" s="231"/>
      <c r="H19" s="231"/>
      <c r="I19" s="65"/>
      <c r="J19" s="110">
        <v>204</v>
      </c>
      <c r="K19" s="174"/>
      <c r="L19" s="65"/>
      <c r="M19" s="65"/>
      <c r="N19" s="65"/>
      <c r="O19" s="69"/>
      <c r="P19" s="69"/>
      <c r="Q19" s="69"/>
      <c r="R19" s="69"/>
      <c r="S19" s="53"/>
      <c r="T19" s="53"/>
      <c r="U19" s="53"/>
      <c r="V19" s="53"/>
      <c r="W19" s="53"/>
      <c r="X19" s="53"/>
      <c r="Y19" s="53"/>
      <c r="Z19" s="53"/>
    </row>
    <row r="20" spans="1:26" ht="31.2" x14ac:dyDescent="0.3">
      <c r="A20" s="106" t="s">
        <v>405</v>
      </c>
      <c r="B20" s="130" t="s">
        <v>386</v>
      </c>
      <c r="C20" s="203">
        <v>50</v>
      </c>
      <c r="D20" s="376" t="s">
        <v>407</v>
      </c>
      <c r="E20" s="345"/>
      <c r="F20" s="349"/>
      <c r="G20" s="174"/>
      <c r="H20" s="350"/>
      <c r="I20" s="65"/>
      <c r="J20" s="174">
        <v>50</v>
      </c>
      <c r="K20" s="174"/>
      <c r="L20" s="65"/>
      <c r="M20" s="65"/>
      <c r="N20" s="65"/>
      <c r="O20" s="69"/>
      <c r="P20" s="69"/>
      <c r="Q20" s="69"/>
      <c r="R20" s="152"/>
      <c r="S20" s="53"/>
      <c r="T20" s="53"/>
      <c r="U20" s="53"/>
      <c r="V20" s="53"/>
      <c r="W20" s="53"/>
      <c r="X20" s="53"/>
      <c r="Y20" s="53"/>
      <c r="Z20" s="53"/>
    </row>
    <row r="21" spans="1:26" ht="15.75" customHeight="1" x14ac:dyDescent="0.3">
      <c r="A21" s="232"/>
      <c r="B21" s="272"/>
      <c r="C21" s="203"/>
      <c r="D21" s="372"/>
      <c r="E21" s="65"/>
      <c r="F21" s="65"/>
      <c r="G21" s="65"/>
      <c r="H21" s="65"/>
      <c r="I21" s="65"/>
      <c r="J21" s="174"/>
      <c r="K21" s="174"/>
      <c r="L21" s="65"/>
      <c r="M21" s="65"/>
      <c r="N21" s="65"/>
      <c r="O21" s="69"/>
      <c r="P21" s="69"/>
      <c r="Q21" s="69"/>
      <c r="R21" s="69"/>
      <c r="S21" s="53"/>
      <c r="T21" s="53"/>
      <c r="U21" s="53"/>
      <c r="V21" s="53"/>
      <c r="W21" s="53"/>
      <c r="X21" s="53"/>
      <c r="Y21" s="53"/>
      <c r="Z21" s="53"/>
    </row>
    <row r="22" spans="1:26" ht="15.6" x14ac:dyDescent="0.3">
      <c r="A22" s="147"/>
      <c r="B22" s="261"/>
      <c r="C22" s="119"/>
      <c r="D22" s="373"/>
      <c r="E22" s="61"/>
      <c r="F22" s="61"/>
      <c r="G22" s="61"/>
      <c r="H22" s="61"/>
      <c r="I22" s="61"/>
      <c r="J22" s="110"/>
      <c r="K22" s="110"/>
      <c r="L22" s="61"/>
      <c r="M22" s="61"/>
      <c r="N22" s="61"/>
      <c r="O22" s="62"/>
      <c r="P22" s="62"/>
      <c r="Q22" s="62"/>
      <c r="R22" s="230"/>
      <c r="S22" s="53"/>
      <c r="T22" s="53"/>
      <c r="U22" s="53"/>
      <c r="V22" s="53"/>
      <c r="W22" s="53"/>
      <c r="X22" s="53"/>
      <c r="Y22" s="53"/>
      <c r="Z22" s="53"/>
    </row>
    <row r="23" spans="1:26" ht="15.6" x14ac:dyDescent="0.3">
      <c r="A23" s="156"/>
      <c r="B23" s="339"/>
      <c r="C23" s="145"/>
      <c r="D23" s="351"/>
      <c r="E23" s="102"/>
      <c r="F23" s="195"/>
      <c r="G23" s="72"/>
      <c r="H23" s="72"/>
      <c r="I23" s="72"/>
      <c r="J23" s="153"/>
      <c r="K23" s="197"/>
      <c r="L23" s="72"/>
      <c r="M23" s="72"/>
      <c r="N23" s="72"/>
      <c r="O23" s="71"/>
      <c r="P23" s="71"/>
      <c r="Q23" s="71"/>
      <c r="R23" s="352"/>
      <c r="S23" s="53"/>
      <c r="T23" s="53"/>
      <c r="U23" s="53"/>
      <c r="V23" s="53"/>
      <c r="W23" s="53"/>
      <c r="X23" s="53"/>
      <c r="Y23" s="53"/>
      <c r="Z23" s="53"/>
    </row>
    <row r="24" spans="1:26" ht="15.6" x14ac:dyDescent="0.3">
      <c r="A24" s="73" t="s">
        <v>4</v>
      </c>
      <c r="B24" s="74"/>
      <c r="C24" s="75">
        <f>SUM(C3:C23)</f>
        <v>3192.5</v>
      </c>
      <c r="D24" s="101">
        <f>SUM(E24:Q24)</f>
        <v>3192.5</v>
      </c>
      <c r="E24" s="76">
        <f>SUM(E3:E21)</f>
        <v>0</v>
      </c>
      <c r="F24" s="76">
        <f t="shared" ref="F24:Q24" si="0">SUM(F3:F21)</f>
        <v>0</v>
      </c>
      <c r="G24" s="76">
        <f t="shared" si="0"/>
        <v>0</v>
      </c>
      <c r="H24" s="76">
        <f t="shared" si="0"/>
        <v>0</v>
      </c>
      <c r="I24" s="76">
        <f t="shared" si="0"/>
        <v>0</v>
      </c>
      <c r="J24" s="76">
        <f>SUM(J3:J23)</f>
        <v>2962.5</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61">
        <v>46358</v>
      </c>
      <c r="B28" s="109" t="s">
        <v>463</v>
      </c>
      <c r="C28" s="197">
        <v>951.61</v>
      </c>
      <c r="D28" s="111"/>
      <c r="E28" s="296"/>
      <c r="F28" s="297"/>
      <c r="G28" s="298"/>
      <c r="H28" s="298"/>
      <c r="I28" s="298"/>
      <c r="J28" s="298"/>
      <c r="K28" s="298"/>
      <c r="L28" s="298"/>
      <c r="M28" s="299"/>
      <c r="N28" s="300"/>
      <c r="O28" s="300">
        <v>951.61</v>
      </c>
      <c r="P28" s="298"/>
      <c r="Q28" s="298"/>
      <c r="R28" s="298"/>
      <c r="S28" s="298"/>
      <c r="T28" s="298"/>
      <c r="U28" s="298"/>
      <c r="V28" s="298"/>
      <c r="W28" s="298"/>
      <c r="X28" s="59"/>
      <c r="Y28" s="78"/>
    </row>
    <row r="29" spans="1:26" ht="15.6" x14ac:dyDescent="0.3">
      <c r="A29" s="161">
        <v>46358</v>
      </c>
      <c r="B29" s="99" t="s">
        <v>548</v>
      </c>
      <c r="C29" s="110">
        <v>262.32</v>
      </c>
      <c r="D29" s="317"/>
      <c r="E29" s="301"/>
      <c r="F29" s="297"/>
      <c r="G29" s="301">
        <v>262.32</v>
      </c>
      <c r="H29" s="298"/>
      <c r="I29" s="298"/>
      <c r="J29" s="298"/>
      <c r="K29" s="298"/>
      <c r="L29" s="302"/>
      <c r="M29" s="303"/>
      <c r="N29" s="297"/>
      <c r="O29" s="300"/>
      <c r="P29" s="298"/>
      <c r="Q29" s="298"/>
      <c r="R29" s="298"/>
      <c r="S29" s="301"/>
      <c r="T29" s="298"/>
      <c r="U29" s="298"/>
      <c r="V29" s="298"/>
      <c r="W29" s="298"/>
      <c r="X29" s="59"/>
      <c r="Y29" s="78"/>
    </row>
    <row r="30" spans="1:26" ht="15.6" x14ac:dyDescent="0.3">
      <c r="A30" s="108" t="s">
        <v>549</v>
      </c>
      <c r="B30" s="53" t="s">
        <v>462</v>
      </c>
      <c r="C30" s="119">
        <v>48.37</v>
      </c>
      <c r="D30" s="253"/>
      <c r="E30" s="304"/>
      <c r="F30" s="305"/>
      <c r="G30" s="303"/>
      <c r="H30" s="299"/>
      <c r="I30" s="299"/>
      <c r="J30" s="299"/>
      <c r="K30" s="299"/>
      <c r="L30" s="304"/>
      <c r="M30" s="306">
        <v>48.37</v>
      </c>
      <c r="N30" s="299"/>
      <c r="O30" s="304"/>
      <c r="P30" s="299"/>
      <c r="Q30" s="299"/>
      <c r="R30" s="299"/>
      <c r="S30" s="299"/>
      <c r="T30" s="299"/>
      <c r="U30" s="299"/>
      <c r="V30" s="299"/>
      <c r="W30" s="299"/>
      <c r="X30" s="72"/>
      <c r="Y30" s="78"/>
    </row>
    <row r="31" spans="1:26" ht="15.6" x14ac:dyDescent="0.3">
      <c r="A31" s="108" t="s">
        <v>550</v>
      </c>
      <c r="B31" s="175" t="s">
        <v>551</v>
      </c>
      <c r="C31" s="174">
        <v>105.6</v>
      </c>
      <c r="D31" s="253"/>
      <c r="E31" s="304"/>
      <c r="F31" s="333"/>
      <c r="G31" s="329"/>
      <c r="H31" s="333"/>
      <c r="I31" s="333"/>
      <c r="J31" s="333"/>
      <c r="K31" s="333"/>
      <c r="L31" s="304">
        <v>105.6</v>
      </c>
      <c r="M31" s="174"/>
      <c r="N31" s="333"/>
      <c r="O31" s="301"/>
      <c r="P31" s="307"/>
      <c r="Q31" s="307"/>
      <c r="R31" s="307"/>
      <c r="S31" s="307"/>
      <c r="T31" s="307"/>
      <c r="U31" s="307"/>
      <c r="V31" s="307"/>
      <c r="W31" s="307"/>
      <c r="X31" s="61"/>
      <c r="Y31" s="78"/>
    </row>
    <row r="32" spans="1:26" ht="15.6" x14ac:dyDescent="0.3">
      <c r="A32" s="108" t="s">
        <v>402</v>
      </c>
      <c r="B32" s="363" t="s">
        <v>552</v>
      </c>
      <c r="C32" s="119">
        <v>10.8</v>
      </c>
      <c r="D32" s="247"/>
      <c r="E32" s="308"/>
      <c r="F32" s="308"/>
      <c r="G32" s="303"/>
      <c r="H32" s="308"/>
      <c r="I32" s="308"/>
      <c r="J32" s="308"/>
      <c r="K32" s="308"/>
      <c r="L32" s="308"/>
      <c r="M32" s="119">
        <v>10.8</v>
      </c>
      <c r="N32" s="308"/>
      <c r="O32" s="312"/>
      <c r="P32" s="308"/>
      <c r="Q32" s="308"/>
      <c r="R32" s="308"/>
      <c r="S32" s="308"/>
      <c r="T32" s="308"/>
      <c r="U32" s="308"/>
      <c r="V32" s="308"/>
      <c r="W32" s="308"/>
      <c r="X32" s="247"/>
    </row>
    <row r="33" spans="1:25" ht="15.6" x14ac:dyDescent="0.3">
      <c r="A33" s="108"/>
      <c r="B33" s="359"/>
      <c r="C33" s="153"/>
      <c r="D33" s="111"/>
      <c r="E33" s="296"/>
      <c r="F33" s="298"/>
      <c r="G33" s="298"/>
      <c r="H33" s="298"/>
      <c r="I33" s="298"/>
      <c r="J33" s="298"/>
      <c r="K33" s="298"/>
      <c r="L33" s="296"/>
      <c r="M33" s="300"/>
      <c r="N33" s="298"/>
      <c r="O33" s="300"/>
      <c r="P33" s="307"/>
      <c r="Q33" s="307"/>
      <c r="R33" s="307"/>
      <c r="S33" s="307"/>
      <c r="T33" s="307"/>
      <c r="U33" s="307"/>
      <c r="V33" s="307"/>
      <c r="W33" s="307"/>
      <c r="X33" s="61" t="s">
        <v>475</v>
      </c>
    </row>
    <row r="34" spans="1:25" ht="15.6" x14ac:dyDescent="0.3">
      <c r="A34" s="159"/>
      <c r="B34" s="295"/>
      <c r="C34" s="257"/>
      <c r="D34" s="111"/>
      <c r="E34" s="296"/>
      <c r="F34" s="297"/>
      <c r="G34" s="298"/>
      <c r="H34" s="298"/>
      <c r="I34" s="298"/>
      <c r="J34" s="298"/>
      <c r="K34" s="299"/>
      <c r="L34" s="302"/>
      <c r="M34" s="300"/>
      <c r="N34" s="297"/>
      <c r="O34" s="296"/>
      <c r="P34" s="298"/>
      <c r="Q34" s="298"/>
      <c r="R34" s="298"/>
      <c r="S34" s="298"/>
      <c r="T34" s="298"/>
      <c r="U34" s="298"/>
      <c r="V34" s="298"/>
      <c r="W34" s="298"/>
      <c r="X34" s="59" t="s">
        <v>477</v>
      </c>
    </row>
    <row r="35" spans="1:25" ht="15.6" x14ac:dyDescent="0.3">
      <c r="A35" s="108"/>
      <c r="B35" s="291"/>
      <c r="C35" s="110"/>
      <c r="D35" s="253"/>
      <c r="E35" s="304"/>
      <c r="F35" s="305"/>
      <c r="G35" s="299"/>
      <c r="H35" s="299"/>
      <c r="I35" s="309"/>
      <c r="J35" s="310"/>
      <c r="K35" s="307"/>
      <c r="L35" s="311"/>
      <c r="M35" s="306"/>
      <c r="N35" s="305"/>
      <c r="O35" s="304"/>
      <c r="P35" s="299"/>
      <c r="Q35" s="299"/>
      <c r="R35" s="299"/>
      <c r="S35" s="299"/>
      <c r="T35" s="299"/>
      <c r="U35" s="299"/>
      <c r="V35" s="299"/>
      <c r="W35" s="299"/>
      <c r="X35" s="72"/>
      <c r="Y35" s="78"/>
    </row>
    <row r="36" spans="1:25" ht="15.6" x14ac:dyDescent="0.3">
      <c r="A36" s="108"/>
      <c r="B36" s="294"/>
      <c r="C36" s="197"/>
      <c r="D36" s="284"/>
      <c r="E36" s="308"/>
      <c r="F36" s="308"/>
      <c r="G36" s="308"/>
      <c r="H36" s="308"/>
      <c r="I36" s="308"/>
      <c r="J36" s="308"/>
      <c r="K36" s="309"/>
      <c r="L36" s="308"/>
      <c r="M36" s="308"/>
      <c r="N36" s="308"/>
      <c r="O36" s="308"/>
      <c r="P36" s="308"/>
      <c r="Q36" s="308"/>
      <c r="R36" s="308"/>
      <c r="S36" s="308"/>
      <c r="T36" s="308"/>
      <c r="U36" s="308"/>
      <c r="V36" s="308"/>
      <c r="W36" s="308"/>
      <c r="X36" s="247"/>
      <c r="Y36" s="78"/>
    </row>
    <row r="37" spans="1:25" ht="15.6" x14ac:dyDescent="0.3">
      <c r="A37" s="108"/>
      <c r="B37" s="247"/>
      <c r="C37" s="110"/>
      <c r="D37" s="247"/>
      <c r="E37" s="312"/>
      <c r="F37" s="308"/>
      <c r="G37" s="308"/>
      <c r="H37" s="308"/>
      <c r="I37" s="308"/>
      <c r="J37" s="308"/>
      <c r="K37" s="308"/>
      <c r="L37" s="308"/>
      <c r="M37" s="308"/>
      <c r="N37" s="308"/>
      <c r="O37" s="308"/>
      <c r="P37" s="308"/>
      <c r="Q37" s="308"/>
      <c r="R37" s="308"/>
      <c r="S37" s="308"/>
      <c r="T37" s="308"/>
      <c r="U37" s="308"/>
      <c r="V37" s="308"/>
      <c r="W37" s="308"/>
      <c r="X37" s="247"/>
      <c r="Y37" s="78"/>
    </row>
    <row r="38" spans="1:25" ht="15.6" x14ac:dyDescent="0.3">
      <c r="A38" s="161"/>
      <c r="B38" s="63"/>
      <c r="C38" s="110"/>
      <c r="D38" s="115"/>
      <c r="E38" s="313"/>
      <c r="F38" s="297"/>
      <c r="G38" s="298"/>
      <c r="H38" s="298"/>
      <c r="I38" s="301"/>
      <c r="J38" s="298"/>
      <c r="K38" s="298"/>
      <c r="L38" s="299"/>
      <c r="M38" s="296"/>
      <c r="N38" s="298"/>
      <c r="O38" s="298"/>
      <c r="P38" s="298"/>
      <c r="Q38" s="298"/>
      <c r="R38" s="298"/>
      <c r="S38" s="298"/>
      <c r="T38" s="298"/>
      <c r="U38" s="298"/>
      <c r="V38" s="298"/>
      <c r="W38" s="298"/>
      <c r="X38" s="59"/>
      <c r="Y38" s="78"/>
    </row>
    <row r="39" spans="1:25" ht="15.6" x14ac:dyDescent="0.3">
      <c r="A39" s="160"/>
      <c r="B39" s="63"/>
      <c r="C39" s="110"/>
      <c r="D39" s="115"/>
      <c r="E39" s="313"/>
      <c r="F39" s="307"/>
      <c r="G39" s="307"/>
      <c r="H39" s="307"/>
      <c r="I39" s="313"/>
      <c r="J39" s="297"/>
      <c r="K39" s="315"/>
      <c r="L39" s="301"/>
      <c r="M39" s="314"/>
      <c r="N39" s="298"/>
      <c r="O39" s="298"/>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1378.6999999999998</v>
      </c>
      <c r="D41" s="126">
        <f>SUM(E41:W41)</f>
        <v>1378.7</v>
      </c>
      <c r="E41" s="128">
        <f t="shared" ref="E41:W41" si="1">SUM(E28:E40)</f>
        <v>0</v>
      </c>
      <c r="F41" s="76">
        <f t="shared" si="1"/>
        <v>0</v>
      </c>
      <c r="G41" s="76">
        <f t="shared" si="1"/>
        <v>262.32</v>
      </c>
      <c r="H41" s="76">
        <f t="shared" si="1"/>
        <v>0</v>
      </c>
      <c r="I41" s="76">
        <f t="shared" si="1"/>
        <v>0</v>
      </c>
      <c r="J41" s="76">
        <f t="shared" si="1"/>
        <v>0</v>
      </c>
      <c r="K41" s="76">
        <f t="shared" si="1"/>
        <v>0</v>
      </c>
      <c r="L41" s="76">
        <f t="shared" si="1"/>
        <v>105.6</v>
      </c>
      <c r="M41" s="76">
        <f t="shared" si="1"/>
        <v>59.17</v>
      </c>
      <c r="N41" s="76">
        <f t="shared" si="1"/>
        <v>0</v>
      </c>
      <c r="O41" s="76">
        <f t="shared" si="1"/>
        <v>951.61</v>
      </c>
      <c r="P41" s="76">
        <f t="shared" si="1"/>
        <v>0</v>
      </c>
      <c r="Q41" s="76">
        <f t="shared" si="1"/>
        <v>0</v>
      </c>
      <c r="R41" s="76">
        <f t="shared" si="1"/>
        <v>0</v>
      </c>
      <c r="S41" s="76">
        <f t="shared" si="1"/>
        <v>0</v>
      </c>
      <c r="T41" s="76">
        <f t="shared" si="1"/>
        <v>0</v>
      </c>
      <c r="U41" s="76">
        <f t="shared" si="1"/>
        <v>0</v>
      </c>
      <c r="V41" s="76">
        <f t="shared" si="1"/>
        <v>0</v>
      </c>
      <c r="W41" s="76">
        <f t="shared" si="1"/>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666</v>
      </c>
      <c r="B44" s="482"/>
      <c r="C44" s="482"/>
      <c r="D44" s="482"/>
      <c r="E44" s="482"/>
      <c r="F44" s="80">
        <v>12794.48</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3192.5</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1378.6999999999998</v>
      </c>
      <c r="E46" s="69"/>
      <c r="F46" s="84">
        <f>+D45-D46</f>
        <v>1813.8000000000002</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14608.279999999999</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14608.279999999999</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14608.279999999999</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14608.279999999999</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667</v>
      </c>
      <c r="B65" s="475"/>
      <c r="C65" s="94"/>
      <c r="D65" s="95"/>
      <c r="E65" s="96" t="s">
        <v>654</v>
      </c>
      <c r="F65" s="97">
        <f>+F60-F62-F64</f>
        <v>14608.279999999999</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11" priority="1" operator="lessThan">
      <formula>$C$24</formula>
    </cfRule>
    <cfRule type="cellIs" dxfId="10" priority="5" operator="equal">
      <formula>$C$24</formula>
    </cfRule>
  </conditionalFormatting>
  <conditionalFormatting sqref="D41">
    <cfRule type="cellIs" dxfId="9" priority="4" operator="lessThan">
      <formula>$C$41</formula>
    </cfRule>
    <cfRule type="cellIs" dxfId="8" priority="6" operator="equal">
      <formula>$C$41</formula>
    </cfRule>
  </conditionalFormatting>
  <conditionalFormatting sqref="F46">
    <cfRule type="cellIs" dxfId="7" priority="2" operator="lessThan">
      <formula>0</formula>
    </cfRule>
    <cfRule type="cellIs" dxfId="6" priority="3" operator="greaterThan">
      <formula>0</formula>
    </cfRule>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9695B-72E9-4035-84BA-ACF0C703F035}">
  <sheetPr>
    <tabColor rgb="FF92D050"/>
  </sheetPr>
  <dimension ref="A1:Z169"/>
  <sheetViews>
    <sheetView workbookViewId="0">
      <selection activeCell="U15" sqref="U15"/>
    </sheetView>
  </sheetViews>
  <sheetFormatPr defaultRowHeight="13.2" x14ac:dyDescent="0.25"/>
  <cols>
    <col min="1" max="1" width="14.44140625" customWidth="1"/>
    <col min="2" max="2" width="45.6640625" customWidth="1"/>
    <col min="3" max="3" width="10.44140625" bestFit="1" customWidth="1"/>
    <col min="4" max="4" width="24.5546875" customWidth="1"/>
    <col min="5" max="5" width="32.33203125" bestFit="1" customWidth="1"/>
    <col min="6" max="6" width="12.88671875" customWidth="1"/>
    <col min="7" max="7" width="15" customWidth="1"/>
    <col min="8" max="8" width="14.109375" bestFit="1" customWidth="1"/>
    <col min="9" max="9" width="11.109375" customWidth="1"/>
    <col min="10" max="10" width="11" customWidth="1"/>
    <col min="11" max="11" width="12.6640625" customWidth="1"/>
    <col min="12" max="12" width="17.5546875" bestFit="1" customWidth="1"/>
    <col min="13" max="13" width="10.88671875" bestFit="1" customWidth="1"/>
    <col min="14" max="14" width="11.109375" bestFit="1" customWidth="1"/>
    <col min="15" max="15" width="17.6640625" customWidth="1"/>
    <col min="16" max="16" width="16.33203125" bestFit="1" customWidth="1"/>
    <col min="17" max="17" width="18" customWidth="1"/>
    <col min="18" max="18" width="31.6640625" customWidth="1"/>
    <col min="19" max="19" width="7.33203125" bestFit="1" customWidth="1"/>
    <col min="20" max="20" width="33.33203125" bestFit="1" customWidth="1"/>
    <col min="21" max="21" width="27.88671875" bestFit="1" customWidth="1"/>
    <col min="22" max="22" width="20.44140625" bestFit="1" customWidth="1"/>
    <col min="23" max="23" width="16.33203125" bestFit="1" customWidth="1"/>
    <col min="24" max="24" width="22.88671875" bestFit="1" customWidth="1"/>
  </cols>
  <sheetData>
    <row r="1" spans="1:26" ht="15.6" x14ac:dyDescent="0.3">
      <c r="A1" s="477" t="s">
        <v>642</v>
      </c>
      <c r="B1" s="477"/>
      <c r="C1" s="477"/>
      <c r="D1" s="477"/>
      <c r="E1" s="477"/>
      <c r="F1" s="477"/>
      <c r="G1" s="477"/>
      <c r="H1" s="477"/>
      <c r="I1" s="477"/>
      <c r="J1" s="477"/>
      <c r="K1" s="477"/>
      <c r="L1" s="477"/>
      <c r="M1" s="477"/>
      <c r="N1" s="477"/>
      <c r="O1" s="477"/>
      <c r="P1" s="477"/>
      <c r="Q1" s="477"/>
      <c r="R1" s="477"/>
      <c r="S1" s="53"/>
      <c r="T1" s="53"/>
      <c r="U1" s="53"/>
      <c r="V1" s="53"/>
      <c r="W1" s="53"/>
      <c r="X1" s="53"/>
      <c r="Y1" s="53"/>
    </row>
    <row r="2" spans="1:26" ht="31.2" x14ac:dyDescent="0.3">
      <c r="A2" s="55" t="s">
        <v>14</v>
      </c>
      <c r="B2" s="56" t="s">
        <v>15</v>
      </c>
      <c r="C2" s="57" t="s">
        <v>2</v>
      </c>
      <c r="D2" s="57" t="s">
        <v>16</v>
      </c>
      <c r="E2" s="206" t="s">
        <v>17</v>
      </c>
      <c r="F2" s="206" t="s">
        <v>18</v>
      </c>
      <c r="G2" s="206" t="s">
        <v>19</v>
      </c>
      <c r="H2" s="206" t="s">
        <v>20</v>
      </c>
      <c r="I2" s="57" t="s">
        <v>21</v>
      </c>
      <c r="J2" s="57" t="s">
        <v>22</v>
      </c>
      <c r="K2" s="57" t="s">
        <v>23</v>
      </c>
      <c r="L2" s="57" t="s">
        <v>24</v>
      </c>
      <c r="M2" s="206" t="s">
        <v>25</v>
      </c>
      <c r="N2" s="57" t="s">
        <v>26</v>
      </c>
      <c r="O2" s="206" t="s">
        <v>27</v>
      </c>
      <c r="P2" s="57" t="s">
        <v>28</v>
      </c>
      <c r="Q2" s="57" t="s">
        <v>29</v>
      </c>
      <c r="R2" s="208" t="s">
        <v>30</v>
      </c>
      <c r="S2" s="53"/>
      <c r="T2" s="53"/>
      <c r="U2" s="53"/>
      <c r="V2" s="53"/>
      <c r="W2" s="53"/>
      <c r="X2" s="53"/>
      <c r="Y2" s="53"/>
      <c r="Z2" s="53"/>
    </row>
    <row r="3" spans="1:26" ht="15.6" x14ac:dyDescent="0.3">
      <c r="A3" s="108">
        <v>46056</v>
      </c>
      <c r="B3" s="58" t="s">
        <v>408</v>
      </c>
      <c r="C3" s="355">
        <v>66</v>
      </c>
      <c r="D3" s="137" t="s">
        <v>409</v>
      </c>
      <c r="E3" s="343"/>
      <c r="F3" s="353"/>
      <c r="G3" s="353"/>
      <c r="H3" s="353"/>
      <c r="I3" s="59"/>
      <c r="J3" s="158">
        <v>66</v>
      </c>
      <c r="K3" s="265"/>
      <c r="L3" s="265"/>
      <c r="M3" s="266"/>
      <c r="N3" s="265"/>
      <c r="O3" s="266"/>
      <c r="P3" s="265"/>
      <c r="Q3" s="265"/>
      <c r="R3" s="265"/>
      <c r="S3" s="53"/>
      <c r="T3" s="53"/>
      <c r="U3" s="53"/>
      <c r="V3" s="53"/>
      <c r="W3" s="53"/>
      <c r="X3" s="53"/>
      <c r="Y3" s="53"/>
      <c r="Z3" s="53"/>
    </row>
    <row r="4" spans="1:26" ht="15.6" x14ac:dyDescent="0.3">
      <c r="A4" s="108">
        <v>46056</v>
      </c>
      <c r="B4" s="53" t="s">
        <v>410</v>
      </c>
      <c r="C4" s="119">
        <v>330</v>
      </c>
      <c r="D4" s="371" t="s">
        <v>411</v>
      </c>
      <c r="E4" s="233"/>
      <c r="F4" s="231"/>
      <c r="G4" s="231"/>
      <c r="H4" s="231"/>
      <c r="I4" s="59"/>
      <c r="J4" s="153">
        <v>330</v>
      </c>
      <c r="K4" s="110"/>
      <c r="L4" s="61"/>
      <c r="M4" s="61"/>
      <c r="N4" s="61"/>
      <c r="O4" s="62"/>
      <c r="P4" s="62"/>
      <c r="Q4" s="62"/>
      <c r="R4" s="62"/>
      <c r="S4" s="53"/>
      <c r="T4" s="53"/>
      <c r="U4" s="53"/>
      <c r="V4" s="53"/>
      <c r="W4" s="53"/>
      <c r="X4" s="53"/>
      <c r="Y4" s="53"/>
      <c r="Z4" s="53"/>
    </row>
    <row r="5" spans="1:26" ht="15.6" x14ac:dyDescent="0.3">
      <c r="A5" s="108">
        <v>46056</v>
      </c>
      <c r="B5" s="63" t="s">
        <v>412</v>
      </c>
      <c r="C5" s="267">
        <v>200</v>
      </c>
      <c r="D5" s="334" t="s">
        <v>42</v>
      </c>
      <c r="E5" s="344"/>
      <c r="F5" s="231"/>
      <c r="G5" s="110">
        <v>200</v>
      </c>
      <c r="H5" s="231"/>
      <c r="I5" s="61"/>
      <c r="J5" s="110"/>
      <c r="K5" s="110"/>
      <c r="L5" s="61"/>
      <c r="M5" s="61"/>
      <c r="N5" s="61"/>
      <c r="O5" s="62"/>
      <c r="P5" s="62"/>
      <c r="Q5" s="62"/>
      <c r="R5" s="62"/>
      <c r="S5" s="53"/>
      <c r="T5" s="53"/>
      <c r="U5" s="53"/>
      <c r="V5" s="53"/>
      <c r="W5" s="53"/>
      <c r="X5" s="53"/>
      <c r="Y5" s="53"/>
      <c r="Z5" s="53"/>
    </row>
    <row r="6" spans="1:26" ht="15.6" x14ac:dyDescent="0.3">
      <c r="A6" s="108">
        <v>46056</v>
      </c>
      <c r="B6" s="53" t="s">
        <v>413</v>
      </c>
      <c r="C6" s="268">
        <v>228</v>
      </c>
      <c r="D6" s="137" t="s">
        <v>414</v>
      </c>
      <c r="E6" s="344"/>
      <c r="F6" s="231"/>
      <c r="G6" s="231"/>
      <c r="H6" s="231"/>
      <c r="I6" s="61"/>
      <c r="J6" s="110">
        <v>228</v>
      </c>
      <c r="K6" s="153"/>
      <c r="L6" s="59"/>
      <c r="M6" s="59"/>
      <c r="N6" s="59"/>
      <c r="O6" s="60"/>
      <c r="P6" s="60"/>
      <c r="Q6" s="60"/>
      <c r="R6" s="60"/>
      <c r="S6" s="53"/>
      <c r="T6" s="53"/>
      <c r="U6" s="53"/>
      <c r="V6" s="53"/>
      <c r="W6" s="53"/>
      <c r="X6" s="53"/>
      <c r="Y6" s="53"/>
      <c r="Z6" s="53"/>
    </row>
    <row r="7" spans="1:26" ht="15.6" x14ac:dyDescent="0.3">
      <c r="A7" s="108">
        <v>46056</v>
      </c>
      <c r="B7" s="63" t="s">
        <v>415</v>
      </c>
      <c r="C7" s="268">
        <v>14</v>
      </c>
      <c r="D7" s="137" t="s">
        <v>416</v>
      </c>
      <c r="E7" s="345"/>
      <c r="F7" s="231"/>
      <c r="G7" s="110"/>
      <c r="H7" s="231"/>
      <c r="I7" s="61"/>
      <c r="J7" s="110">
        <v>14</v>
      </c>
      <c r="K7" s="110"/>
      <c r="L7" s="61"/>
      <c r="M7" s="61"/>
      <c r="N7" s="61"/>
      <c r="O7" s="62"/>
      <c r="P7" s="62"/>
      <c r="Q7" s="62"/>
      <c r="R7" s="62"/>
      <c r="S7" s="53"/>
      <c r="T7" s="53"/>
      <c r="U7" s="53"/>
      <c r="V7" s="53"/>
      <c r="W7" s="53"/>
      <c r="X7" s="53"/>
      <c r="Y7" s="53"/>
      <c r="Z7" s="53"/>
    </row>
    <row r="8" spans="1:26" ht="15.6" x14ac:dyDescent="0.3">
      <c r="A8" s="108">
        <v>46056</v>
      </c>
      <c r="B8" s="99" t="s">
        <v>49</v>
      </c>
      <c r="C8" s="268">
        <v>136</v>
      </c>
      <c r="D8" s="377" t="s">
        <v>417</v>
      </c>
      <c r="E8" s="345"/>
      <c r="F8" s="346"/>
      <c r="G8" s="231"/>
      <c r="H8" s="231"/>
      <c r="I8" s="61"/>
      <c r="J8" s="110">
        <v>136</v>
      </c>
      <c r="K8" s="110"/>
      <c r="L8" s="61"/>
      <c r="M8" s="61"/>
      <c r="N8" s="61"/>
      <c r="O8" s="62"/>
      <c r="P8" s="62"/>
      <c r="Q8" s="62"/>
      <c r="R8" s="62"/>
      <c r="S8" s="53"/>
      <c r="T8" s="53"/>
      <c r="U8" s="53"/>
      <c r="V8" s="53"/>
      <c r="W8" s="53"/>
      <c r="X8" s="53"/>
      <c r="Y8" s="53"/>
      <c r="Z8" s="53"/>
    </row>
    <row r="9" spans="1:26" ht="15.6" x14ac:dyDescent="0.3">
      <c r="A9" s="108">
        <v>46176</v>
      </c>
      <c r="B9" s="130" t="s">
        <v>418</v>
      </c>
      <c r="C9" s="357">
        <v>200.13</v>
      </c>
      <c r="D9" s="374" t="s">
        <v>419</v>
      </c>
      <c r="E9" s="345"/>
      <c r="F9" s="349"/>
      <c r="G9" s="350"/>
      <c r="H9" s="350"/>
      <c r="I9" s="65"/>
      <c r="J9" s="174">
        <v>200.13</v>
      </c>
      <c r="K9" s="174"/>
      <c r="L9" s="61"/>
      <c r="M9" s="61"/>
      <c r="N9" s="61"/>
      <c r="O9" s="62"/>
      <c r="P9" s="62"/>
      <c r="Q9" s="62"/>
      <c r="R9" s="62"/>
      <c r="S9" s="53"/>
      <c r="T9" s="53"/>
      <c r="U9" s="53"/>
      <c r="V9" s="53"/>
      <c r="W9" s="53"/>
      <c r="X9" s="53"/>
      <c r="Y9" s="53"/>
      <c r="Z9" s="53"/>
    </row>
    <row r="10" spans="1:26" ht="15.6" x14ac:dyDescent="0.3">
      <c r="A10" s="108">
        <v>46268</v>
      </c>
      <c r="B10" s="99" t="s">
        <v>387</v>
      </c>
      <c r="C10" s="119">
        <v>138</v>
      </c>
      <c r="D10" s="334" t="s">
        <v>42</v>
      </c>
      <c r="E10" s="233"/>
      <c r="F10" s="231"/>
      <c r="G10" s="231"/>
      <c r="H10" s="231"/>
      <c r="I10" s="61"/>
      <c r="J10" s="110"/>
      <c r="K10" s="110">
        <v>138</v>
      </c>
      <c r="L10" s="66"/>
      <c r="M10" s="61"/>
      <c r="N10" s="61"/>
      <c r="O10" s="62"/>
      <c r="P10" s="62"/>
      <c r="Q10" s="62"/>
      <c r="R10" s="62"/>
      <c r="S10" s="53"/>
      <c r="T10" s="53"/>
      <c r="U10" s="53"/>
      <c r="V10" s="53"/>
      <c r="W10" s="53"/>
      <c r="X10" s="53"/>
      <c r="Y10" s="53"/>
      <c r="Z10" s="53"/>
    </row>
    <row r="11" spans="1:26" ht="15.6" x14ac:dyDescent="0.3">
      <c r="A11" s="106">
        <v>46298</v>
      </c>
      <c r="B11" s="251" t="s">
        <v>420</v>
      </c>
      <c r="C11" s="119">
        <v>547</v>
      </c>
      <c r="D11" s="375" t="s">
        <v>421</v>
      </c>
      <c r="E11" s="247"/>
      <c r="F11" s="247"/>
      <c r="G11" s="247"/>
      <c r="H11" s="247"/>
      <c r="I11" s="247"/>
      <c r="J11" s="110">
        <v>547</v>
      </c>
      <c r="K11" s="247"/>
      <c r="L11" s="66"/>
      <c r="M11" s="61"/>
      <c r="N11" s="61"/>
      <c r="O11" s="62"/>
      <c r="P11" s="62"/>
      <c r="Q11" s="62"/>
      <c r="R11" s="62"/>
      <c r="S11" s="53"/>
      <c r="T11" s="53"/>
      <c r="U11" s="53"/>
      <c r="V11" s="53"/>
      <c r="W11" s="53"/>
      <c r="X11" s="53"/>
      <c r="Y11" s="53"/>
      <c r="Z11" s="53"/>
    </row>
    <row r="12" spans="1:26" ht="15.6" x14ac:dyDescent="0.3">
      <c r="A12" s="106">
        <v>46329</v>
      </c>
      <c r="B12" s="99" t="s">
        <v>369</v>
      </c>
      <c r="C12" s="119">
        <v>204</v>
      </c>
      <c r="D12" s="136" t="s">
        <v>422</v>
      </c>
      <c r="E12" s="233"/>
      <c r="F12" s="231"/>
      <c r="G12" s="231"/>
      <c r="H12" s="231"/>
      <c r="I12" s="61"/>
      <c r="J12" s="110">
        <v>204</v>
      </c>
      <c r="K12" s="110"/>
      <c r="L12" s="66"/>
      <c r="M12" s="61"/>
      <c r="N12" s="61"/>
      <c r="O12" s="62"/>
      <c r="P12" s="62"/>
      <c r="Q12" s="62"/>
      <c r="R12" s="62"/>
      <c r="S12" s="53"/>
      <c r="T12" s="53"/>
      <c r="U12" s="53"/>
      <c r="V12" s="53"/>
      <c r="W12" s="53"/>
      <c r="X12" s="53"/>
      <c r="Y12" s="53"/>
      <c r="Z12" s="53"/>
    </row>
    <row r="13" spans="1:26" s="17" customFormat="1" ht="15.6" x14ac:dyDescent="0.3">
      <c r="A13" s="106" t="s">
        <v>423</v>
      </c>
      <c r="B13" s="106" t="s">
        <v>424</v>
      </c>
      <c r="C13" s="119">
        <v>450</v>
      </c>
      <c r="D13" s="334" t="s">
        <v>42</v>
      </c>
      <c r="E13" s="233"/>
      <c r="F13" s="231"/>
      <c r="G13" s="231"/>
      <c r="H13" s="231"/>
      <c r="I13" s="61"/>
      <c r="J13" s="110">
        <v>450</v>
      </c>
      <c r="K13" s="110"/>
      <c r="L13" s="134"/>
      <c r="M13" s="139"/>
      <c r="N13" s="139"/>
      <c r="O13" s="138"/>
      <c r="P13" s="138"/>
      <c r="Q13" s="138"/>
      <c r="R13" s="138"/>
      <c r="S13" s="140"/>
      <c r="T13" s="140"/>
      <c r="U13" s="140"/>
      <c r="V13" s="140"/>
      <c r="W13" s="140"/>
      <c r="X13" s="140"/>
      <c r="Y13" s="140"/>
      <c r="Z13" s="140"/>
    </row>
    <row r="14" spans="1:26" ht="15.6" x14ac:dyDescent="0.3">
      <c r="A14" s="106" t="s">
        <v>423</v>
      </c>
      <c r="B14" s="104" t="s">
        <v>425</v>
      </c>
      <c r="C14" s="145">
        <v>92</v>
      </c>
      <c r="D14" s="334" t="s">
        <v>42</v>
      </c>
      <c r="E14" s="367"/>
      <c r="F14" s="353"/>
      <c r="G14" s="176"/>
      <c r="H14" s="353"/>
      <c r="I14" s="59"/>
      <c r="J14" s="153"/>
      <c r="K14" s="153">
        <v>92</v>
      </c>
      <c r="L14" s="61"/>
      <c r="M14" s="61"/>
      <c r="N14" s="61"/>
      <c r="O14" s="62"/>
      <c r="P14" s="62"/>
      <c r="Q14" s="62"/>
      <c r="R14" s="62"/>
      <c r="S14" s="53"/>
      <c r="T14" s="53"/>
      <c r="U14" s="53"/>
      <c r="V14" s="53"/>
      <c r="W14" s="53"/>
      <c r="X14" s="53"/>
      <c r="Y14" s="53"/>
      <c r="Z14" s="53"/>
    </row>
    <row r="15" spans="1:26" ht="15.6" x14ac:dyDescent="0.3">
      <c r="A15" s="106" t="s">
        <v>426</v>
      </c>
      <c r="B15" s="99" t="s">
        <v>427</v>
      </c>
      <c r="C15" s="119">
        <v>49.5</v>
      </c>
      <c r="D15" s="369" t="s">
        <v>428</v>
      </c>
      <c r="E15" s="233"/>
      <c r="F15" s="231"/>
      <c r="G15" s="346"/>
      <c r="H15" s="231"/>
      <c r="I15" s="61"/>
      <c r="J15" s="110">
        <v>49.5</v>
      </c>
      <c r="K15" s="110"/>
      <c r="L15" s="61"/>
      <c r="M15" s="61"/>
      <c r="N15" s="61"/>
      <c r="O15" s="62"/>
      <c r="P15" s="62"/>
      <c r="Q15" s="62"/>
      <c r="R15" s="62"/>
      <c r="S15" s="53"/>
      <c r="T15" s="53"/>
      <c r="U15" s="53"/>
      <c r="V15" s="53"/>
      <c r="W15" s="53"/>
      <c r="X15" s="53"/>
      <c r="Y15" s="53"/>
      <c r="Z15" s="53"/>
    </row>
    <row r="16" spans="1:26" s="30" customFormat="1" ht="15.6" x14ac:dyDescent="0.3">
      <c r="A16" s="106" t="s">
        <v>429</v>
      </c>
      <c r="B16" s="124" t="s">
        <v>430</v>
      </c>
      <c r="C16" s="151">
        <v>36</v>
      </c>
      <c r="D16" s="137" t="s">
        <v>431</v>
      </c>
      <c r="E16" s="356"/>
      <c r="F16" s="348"/>
      <c r="G16" s="347"/>
      <c r="H16" s="348"/>
      <c r="I16" s="262"/>
      <c r="J16" s="154">
        <v>36</v>
      </c>
      <c r="K16" s="154"/>
      <c r="L16" s="262"/>
      <c r="M16" s="262"/>
      <c r="N16" s="262"/>
      <c r="O16" s="230"/>
      <c r="P16" s="230"/>
      <c r="Q16" s="230"/>
      <c r="R16" s="230"/>
      <c r="S16" s="263"/>
      <c r="T16" s="263"/>
      <c r="U16" s="263"/>
      <c r="V16" s="263"/>
      <c r="W16" s="263"/>
      <c r="X16" s="263"/>
      <c r="Y16" s="263"/>
      <c r="Z16" s="263"/>
    </row>
    <row r="17" spans="1:26" ht="15.6" x14ac:dyDescent="0.3">
      <c r="A17" s="106" t="s">
        <v>429</v>
      </c>
      <c r="B17" s="124" t="s">
        <v>432</v>
      </c>
      <c r="C17" s="145">
        <v>192</v>
      </c>
      <c r="D17" s="364" t="s">
        <v>433</v>
      </c>
      <c r="E17" s="343"/>
      <c r="F17" s="358"/>
      <c r="G17" s="110"/>
      <c r="H17" s="231"/>
      <c r="I17" s="65"/>
      <c r="J17" s="110">
        <v>192</v>
      </c>
      <c r="K17" s="110"/>
      <c r="L17" s="65"/>
      <c r="M17" s="65"/>
      <c r="N17" s="65"/>
      <c r="O17" s="69"/>
      <c r="P17" s="69"/>
      <c r="Q17" s="69"/>
      <c r="R17" s="230"/>
      <c r="S17" s="53"/>
      <c r="T17" s="53"/>
      <c r="U17" s="53"/>
      <c r="V17" s="53"/>
      <c r="W17" s="53"/>
      <c r="X17" s="53"/>
      <c r="Y17" s="53"/>
      <c r="Z17" s="53"/>
    </row>
    <row r="18" spans="1:26" ht="15.6" x14ac:dyDescent="0.3">
      <c r="A18" s="106" t="s">
        <v>434</v>
      </c>
      <c r="B18" s="99" t="s">
        <v>435</v>
      </c>
      <c r="C18" s="119">
        <v>24</v>
      </c>
      <c r="D18" s="364" t="s">
        <v>436</v>
      </c>
      <c r="E18" s="344"/>
      <c r="F18" s="346"/>
      <c r="G18" s="231"/>
      <c r="H18" s="231"/>
      <c r="I18" s="65"/>
      <c r="J18" s="110">
        <v>24</v>
      </c>
      <c r="K18" s="174"/>
      <c r="L18" s="65"/>
      <c r="M18" s="65"/>
      <c r="N18" s="65"/>
      <c r="O18" s="69"/>
      <c r="P18" s="69"/>
      <c r="Q18" s="69"/>
      <c r="R18" s="69"/>
      <c r="S18" s="53"/>
      <c r="T18" s="53"/>
      <c r="U18" s="53"/>
      <c r="V18" s="53"/>
      <c r="W18" s="53"/>
      <c r="X18" s="53"/>
      <c r="Y18" s="53"/>
      <c r="Z18" s="53"/>
    </row>
    <row r="19" spans="1:26" ht="15.6" x14ac:dyDescent="0.3">
      <c r="A19" s="106" t="s">
        <v>437</v>
      </c>
      <c r="B19" s="63" t="s">
        <v>62</v>
      </c>
      <c r="C19" s="119">
        <v>30</v>
      </c>
      <c r="D19" s="334" t="s">
        <v>42</v>
      </c>
      <c r="E19" s="344"/>
      <c r="F19" s="346"/>
      <c r="G19" s="231"/>
      <c r="H19" s="231"/>
      <c r="I19" s="65"/>
      <c r="J19" s="110">
        <v>30</v>
      </c>
      <c r="K19" s="174"/>
      <c r="L19" s="65"/>
      <c r="M19" s="65"/>
      <c r="N19" s="65"/>
      <c r="O19" s="69"/>
      <c r="P19" s="69"/>
      <c r="Q19" s="69"/>
      <c r="R19" s="69"/>
      <c r="S19" s="53"/>
      <c r="T19" s="53"/>
      <c r="U19" s="53"/>
      <c r="V19" s="53"/>
      <c r="W19" s="53"/>
      <c r="X19" s="53"/>
      <c r="Y19" s="53"/>
      <c r="Z19" s="53"/>
    </row>
    <row r="20" spans="1:26" ht="15.6" x14ac:dyDescent="0.3">
      <c r="A20" s="106" t="s">
        <v>437</v>
      </c>
      <c r="B20" s="130" t="s">
        <v>438</v>
      </c>
      <c r="C20" s="203">
        <v>480</v>
      </c>
      <c r="D20" s="379" t="s">
        <v>439</v>
      </c>
      <c r="E20" s="345"/>
      <c r="F20" s="349"/>
      <c r="G20" s="174"/>
      <c r="H20" s="350"/>
      <c r="I20" s="65"/>
      <c r="J20" s="174">
        <v>480</v>
      </c>
      <c r="K20" s="174"/>
      <c r="L20" s="65"/>
      <c r="M20" s="65"/>
      <c r="N20" s="65"/>
      <c r="O20" s="69"/>
      <c r="P20" s="69"/>
      <c r="Q20" s="69"/>
      <c r="R20" s="152"/>
      <c r="S20" s="53"/>
      <c r="T20" s="53"/>
      <c r="U20" s="53"/>
      <c r="V20" s="53"/>
      <c r="W20" s="53"/>
      <c r="X20" s="53"/>
      <c r="Y20" s="53"/>
      <c r="Z20" s="53"/>
    </row>
    <row r="21" spans="1:26" ht="15.75" customHeight="1" x14ac:dyDescent="0.3">
      <c r="A21" s="232" t="s">
        <v>440</v>
      </c>
      <c r="B21" s="272" t="s">
        <v>441</v>
      </c>
      <c r="C21" s="203">
        <v>304</v>
      </c>
      <c r="D21" s="381" t="s">
        <v>442</v>
      </c>
      <c r="E21" s="65"/>
      <c r="F21" s="65"/>
      <c r="G21" s="65"/>
      <c r="H21" s="65"/>
      <c r="I21" s="65"/>
      <c r="J21" s="174">
        <v>304</v>
      </c>
      <c r="K21" s="174"/>
      <c r="L21" s="65"/>
      <c r="M21" s="65"/>
      <c r="N21" s="65"/>
      <c r="O21" s="69"/>
      <c r="P21" s="69"/>
      <c r="Q21" s="69"/>
      <c r="R21" s="69"/>
      <c r="S21" s="53"/>
      <c r="T21" s="53"/>
      <c r="U21" s="53"/>
      <c r="V21" s="53"/>
      <c r="W21" s="53"/>
      <c r="X21" s="53"/>
      <c r="Y21" s="53"/>
      <c r="Z21" s="53"/>
    </row>
    <row r="22" spans="1:26" ht="15.6" x14ac:dyDescent="0.3">
      <c r="A22" s="147" t="s">
        <v>443</v>
      </c>
      <c r="B22" s="261" t="s">
        <v>302</v>
      </c>
      <c r="C22" s="119">
        <v>50</v>
      </c>
      <c r="D22" s="382" t="s">
        <v>444</v>
      </c>
      <c r="E22" s="61"/>
      <c r="F22" s="61"/>
      <c r="G22" s="61"/>
      <c r="H22" s="61"/>
      <c r="I22" s="61"/>
      <c r="J22" s="110">
        <v>50</v>
      </c>
      <c r="K22" s="110"/>
      <c r="L22" s="61"/>
      <c r="M22" s="61"/>
      <c r="N22" s="61"/>
      <c r="O22" s="62"/>
      <c r="P22" s="62"/>
      <c r="Q22" s="62"/>
      <c r="R22" s="230"/>
      <c r="S22" s="53"/>
      <c r="T22" s="53"/>
      <c r="U22" s="53"/>
      <c r="V22" s="53"/>
      <c r="W22" s="53"/>
      <c r="X22" s="53"/>
      <c r="Y22" s="53"/>
      <c r="Z22" s="53"/>
    </row>
    <row r="23" spans="1:26" ht="15.6" x14ac:dyDescent="0.3">
      <c r="A23" s="156"/>
      <c r="B23" s="339"/>
      <c r="C23" s="145"/>
      <c r="D23" s="351"/>
      <c r="E23" s="102"/>
      <c r="F23" s="195"/>
      <c r="G23" s="72"/>
      <c r="H23" s="72"/>
      <c r="I23" s="72"/>
      <c r="J23" s="153"/>
      <c r="K23" s="197"/>
      <c r="L23" s="72"/>
      <c r="M23" s="72"/>
      <c r="N23" s="72"/>
      <c r="O23" s="71"/>
      <c r="P23" s="71"/>
      <c r="Q23" s="71"/>
      <c r="R23" s="352"/>
      <c r="S23" s="53"/>
      <c r="T23" s="53"/>
      <c r="U23" s="53"/>
      <c r="V23" s="53"/>
      <c r="W23" s="53"/>
      <c r="X23" s="53"/>
      <c r="Y23" s="53"/>
      <c r="Z23" s="53"/>
    </row>
    <row r="24" spans="1:26" ht="15.6" x14ac:dyDescent="0.3">
      <c r="A24" s="73" t="s">
        <v>4</v>
      </c>
      <c r="B24" s="74"/>
      <c r="C24" s="75">
        <f>SUM(C3:C23)</f>
        <v>3770.63</v>
      </c>
      <c r="D24" s="101">
        <f>SUM(E24:Q24)</f>
        <v>3770.63</v>
      </c>
      <c r="E24" s="76">
        <f>SUM(E3:E21)</f>
        <v>0</v>
      </c>
      <c r="F24" s="76">
        <f t="shared" ref="F24:Q24" si="0">SUM(F3:F21)</f>
        <v>0</v>
      </c>
      <c r="G24" s="76">
        <f t="shared" si="0"/>
        <v>200</v>
      </c>
      <c r="H24" s="76">
        <f t="shared" si="0"/>
        <v>0</v>
      </c>
      <c r="I24" s="76">
        <f t="shared" si="0"/>
        <v>0</v>
      </c>
      <c r="J24" s="76">
        <f>SUM(J3:J23)</f>
        <v>3340.63</v>
      </c>
      <c r="K24" s="76">
        <f t="shared" si="0"/>
        <v>230</v>
      </c>
      <c r="L24" s="76">
        <f t="shared" si="0"/>
        <v>0</v>
      </c>
      <c r="M24" s="76">
        <f t="shared" si="0"/>
        <v>0</v>
      </c>
      <c r="N24" s="76">
        <f t="shared" si="0"/>
        <v>0</v>
      </c>
      <c r="O24" s="76">
        <f t="shared" si="0"/>
        <v>0</v>
      </c>
      <c r="P24" s="76">
        <f t="shared" si="0"/>
        <v>0</v>
      </c>
      <c r="Q24" s="76">
        <f t="shared" si="0"/>
        <v>0</v>
      </c>
      <c r="R24" s="77"/>
      <c r="S24" s="53"/>
      <c r="T24" s="53"/>
      <c r="U24" s="53"/>
      <c r="V24" s="53"/>
      <c r="W24" s="53"/>
      <c r="X24" s="53"/>
      <c r="Y24" s="53"/>
      <c r="Z24" s="53"/>
    </row>
    <row r="25" spans="1:26" ht="15.6" x14ac:dyDescent="0.3">
      <c r="A25" s="53"/>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6" ht="15.6" x14ac:dyDescent="0.3">
      <c r="A26" s="478" t="s">
        <v>644</v>
      </c>
      <c r="B26" s="478"/>
      <c r="C26" s="478"/>
      <c r="D26" s="478"/>
      <c r="E26" s="478"/>
      <c r="F26" s="478"/>
      <c r="G26" s="478"/>
      <c r="H26" s="478"/>
      <c r="I26" s="478"/>
      <c r="J26" s="478"/>
      <c r="K26" s="478"/>
      <c r="L26" s="478"/>
      <c r="M26" s="478"/>
      <c r="N26" s="478"/>
      <c r="O26" s="478"/>
      <c r="P26" s="478"/>
      <c r="Q26" s="478"/>
      <c r="R26" s="478"/>
      <c r="S26" s="478"/>
      <c r="T26" s="478"/>
      <c r="U26" s="478"/>
      <c r="V26" s="478"/>
      <c r="W26" s="478"/>
      <c r="X26" s="478"/>
      <c r="Y26" s="53"/>
    </row>
    <row r="27" spans="1:26" ht="31.2" x14ac:dyDescent="0.3">
      <c r="A27" s="55" t="s">
        <v>14</v>
      </c>
      <c r="B27" s="56" t="s">
        <v>15</v>
      </c>
      <c r="C27" s="57" t="s">
        <v>2</v>
      </c>
      <c r="D27" s="56" t="s">
        <v>445</v>
      </c>
      <c r="E27" s="206" t="s">
        <v>639</v>
      </c>
      <c r="F27" s="57" t="s">
        <v>447</v>
      </c>
      <c r="G27" s="206" t="s">
        <v>448</v>
      </c>
      <c r="H27" s="57" t="s">
        <v>449</v>
      </c>
      <c r="I27" s="206" t="s">
        <v>450</v>
      </c>
      <c r="J27" s="206" t="s">
        <v>451</v>
      </c>
      <c r="K27" s="206" t="s">
        <v>452</v>
      </c>
      <c r="L27" s="57" t="s">
        <v>453</v>
      </c>
      <c r="M27" s="57" t="s">
        <v>640</v>
      </c>
      <c r="N27" s="57" t="s">
        <v>455</v>
      </c>
      <c r="O27" s="57" t="s">
        <v>456</v>
      </c>
      <c r="P27" s="57" t="s">
        <v>457</v>
      </c>
      <c r="Q27" s="57" t="s">
        <v>26</v>
      </c>
      <c r="R27" s="57" t="s">
        <v>27</v>
      </c>
      <c r="S27" s="57" t="s">
        <v>458</v>
      </c>
      <c r="T27" s="57" t="s">
        <v>641</v>
      </c>
      <c r="U27" s="57" t="s">
        <v>6</v>
      </c>
      <c r="V27" s="57" t="s">
        <v>460</v>
      </c>
      <c r="W27" s="57" t="s">
        <v>29</v>
      </c>
      <c r="X27" s="57" t="s">
        <v>30</v>
      </c>
      <c r="Y27" s="53"/>
    </row>
    <row r="28" spans="1:26" ht="15.6" x14ac:dyDescent="0.3">
      <c r="A28" s="161">
        <v>46056</v>
      </c>
      <c r="B28" s="275" t="s">
        <v>553</v>
      </c>
      <c r="C28" s="153">
        <v>229.16</v>
      </c>
      <c r="D28" s="275"/>
      <c r="E28" s="275"/>
      <c r="F28" s="275"/>
      <c r="G28" s="275"/>
      <c r="H28" s="275"/>
      <c r="I28" s="298">
        <v>229.16</v>
      </c>
      <c r="J28" s="275"/>
      <c r="K28" s="275"/>
      <c r="L28" s="275"/>
      <c r="M28" s="275"/>
      <c r="N28" s="275"/>
      <c r="O28" s="275"/>
      <c r="P28" s="298"/>
      <c r="Q28" s="298"/>
      <c r="R28" s="297"/>
      <c r="S28" s="298"/>
      <c r="T28" s="298"/>
      <c r="U28" s="298"/>
      <c r="V28" s="298"/>
      <c r="W28" s="298"/>
      <c r="X28" s="59"/>
      <c r="Y28" s="78"/>
    </row>
    <row r="29" spans="1:26" ht="15.6" x14ac:dyDescent="0.3">
      <c r="A29" s="161">
        <v>46268</v>
      </c>
      <c r="B29" s="175" t="s">
        <v>554</v>
      </c>
      <c r="C29" s="110">
        <v>168</v>
      </c>
      <c r="D29" s="115"/>
      <c r="E29" s="301"/>
      <c r="F29" s="307"/>
      <c r="G29" s="307"/>
      <c r="H29" s="307"/>
      <c r="I29" s="307"/>
      <c r="J29" s="307"/>
      <c r="K29" s="307"/>
      <c r="L29" s="307">
        <v>168</v>
      </c>
      <c r="M29" s="307"/>
      <c r="N29" s="303"/>
      <c r="O29" s="303"/>
      <c r="P29" s="307"/>
      <c r="Q29" s="307"/>
      <c r="R29" s="297"/>
      <c r="S29" s="301"/>
      <c r="T29" s="298"/>
      <c r="U29" s="298"/>
      <c r="V29" s="298"/>
      <c r="W29" s="298"/>
      <c r="X29" s="59"/>
      <c r="Y29" s="78"/>
    </row>
    <row r="30" spans="1:26" ht="15.6" x14ac:dyDescent="0.3">
      <c r="A30" s="161">
        <v>46359</v>
      </c>
      <c r="B30" s="104" t="s">
        <v>463</v>
      </c>
      <c r="C30" s="153">
        <v>1827.47</v>
      </c>
      <c r="D30" s="383"/>
      <c r="E30" s="296"/>
      <c r="F30" s="297"/>
      <c r="G30" s="296"/>
      <c r="H30" s="298"/>
      <c r="I30" s="298"/>
      <c r="J30" s="298"/>
      <c r="K30" s="298"/>
      <c r="L30" s="302"/>
      <c r="M30" s="300"/>
      <c r="N30" s="297"/>
      <c r="O30" s="300">
        <v>1827.47</v>
      </c>
      <c r="P30" s="299"/>
      <c r="Q30" s="299"/>
      <c r="R30" s="299"/>
      <c r="S30" s="299"/>
      <c r="T30" s="299"/>
      <c r="U30" s="299"/>
      <c r="V30" s="299"/>
      <c r="W30" s="299"/>
      <c r="X30" s="72"/>
      <c r="Y30" s="78"/>
    </row>
    <row r="31" spans="1:26" ht="15.6" x14ac:dyDescent="0.3">
      <c r="A31" s="108" t="s">
        <v>555</v>
      </c>
      <c r="B31" s="53" t="s">
        <v>462</v>
      </c>
      <c r="C31" s="119">
        <v>48.37</v>
      </c>
      <c r="D31" s="253"/>
      <c r="E31" s="304"/>
      <c r="F31" s="305"/>
      <c r="G31" s="303"/>
      <c r="H31" s="299"/>
      <c r="I31" s="299"/>
      <c r="J31" s="299"/>
      <c r="K31" s="299"/>
      <c r="L31" s="304"/>
      <c r="M31" s="306">
        <v>48.37</v>
      </c>
      <c r="N31" s="299"/>
      <c r="O31" s="304"/>
      <c r="P31" s="307"/>
      <c r="Q31" s="307"/>
      <c r="R31" s="307"/>
      <c r="S31" s="307"/>
      <c r="T31" s="307"/>
      <c r="U31" s="307"/>
      <c r="V31" s="307"/>
      <c r="W31" s="307"/>
      <c r="X31" s="61"/>
      <c r="Y31" s="78"/>
    </row>
    <row r="32" spans="1:26" ht="15.6" x14ac:dyDescent="0.3">
      <c r="A32" s="108" t="s">
        <v>556</v>
      </c>
      <c r="B32" s="175" t="s">
        <v>557</v>
      </c>
      <c r="C32" s="174">
        <v>13.2</v>
      </c>
      <c r="D32" s="253"/>
      <c r="E32" s="304"/>
      <c r="F32" s="333"/>
      <c r="G32" s="329"/>
      <c r="H32" s="333"/>
      <c r="I32" s="333"/>
      <c r="J32" s="333"/>
      <c r="K32" s="333"/>
      <c r="L32" s="304"/>
      <c r="M32" s="174">
        <v>13.2</v>
      </c>
      <c r="N32" s="333"/>
      <c r="O32" s="301"/>
      <c r="P32" s="308"/>
      <c r="Q32" s="308"/>
      <c r="R32" s="308"/>
      <c r="S32" s="308"/>
      <c r="T32" s="308"/>
      <c r="U32" s="308"/>
      <c r="V32" s="308"/>
      <c r="W32" s="308"/>
      <c r="X32" s="247"/>
    </row>
    <row r="33" spans="1:25" ht="15.6" x14ac:dyDescent="0.3">
      <c r="A33" s="108" t="s">
        <v>440</v>
      </c>
      <c r="B33" s="359" t="s">
        <v>558</v>
      </c>
      <c r="C33" s="119">
        <v>156</v>
      </c>
      <c r="D33" s="247"/>
      <c r="E33" s="308"/>
      <c r="F33" s="308"/>
      <c r="G33" s="303"/>
      <c r="H33" s="308"/>
      <c r="I33" s="308"/>
      <c r="J33" s="308"/>
      <c r="K33" s="323"/>
      <c r="L33" s="307">
        <v>156</v>
      </c>
      <c r="M33" s="380"/>
      <c r="N33" s="308"/>
      <c r="O33" s="312"/>
      <c r="P33" s="307"/>
      <c r="Q33" s="307"/>
      <c r="R33" s="307"/>
      <c r="S33" s="307"/>
      <c r="T33" s="307"/>
      <c r="U33" s="307"/>
      <c r="V33" s="307"/>
      <c r="W33" s="307"/>
      <c r="X33" s="61" t="s">
        <v>475</v>
      </c>
    </row>
    <row r="34" spans="1:25" ht="15.6" x14ac:dyDescent="0.3">
      <c r="A34" s="108" t="s">
        <v>559</v>
      </c>
      <c r="B34" s="359" t="s">
        <v>560</v>
      </c>
      <c r="C34" s="153">
        <v>229.35</v>
      </c>
      <c r="D34" s="111"/>
      <c r="E34" s="296"/>
      <c r="F34" s="298"/>
      <c r="G34" s="298"/>
      <c r="H34" s="298"/>
      <c r="I34" s="298">
        <v>229.35</v>
      </c>
      <c r="J34" s="298"/>
      <c r="K34" s="298"/>
      <c r="L34" s="296"/>
      <c r="M34" s="300"/>
      <c r="N34" s="298"/>
      <c r="O34" s="300"/>
      <c r="P34" s="298"/>
      <c r="Q34" s="298"/>
      <c r="R34" s="298"/>
      <c r="S34" s="298"/>
      <c r="T34" s="298"/>
      <c r="U34" s="298"/>
      <c r="V34" s="298"/>
      <c r="W34" s="298"/>
      <c r="X34" s="59" t="s">
        <v>477</v>
      </c>
    </row>
    <row r="35" spans="1:25" ht="15.6" x14ac:dyDescent="0.3">
      <c r="A35" s="108"/>
      <c r="B35" s="291"/>
      <c r="C35" s="110"/>
      <c r="D35" s="253"/>
      <c r="E35" s="304"/>
      <c r="F35" s="305"/>
      <c r="G35" s="299"/>
      <c r="H35" s="299"/>
      <c r="I35" s="309"/>
      <c r="J35" s="310"/>
      <c r="K35" s="307"/>
      <c r="L35" s="311"/>
      <c r="M35" s="306"/>
      <c r="N35" s="305"/>
      <c r="O35" s="304"/>
      <c r="P35" s="299"/>
      <c r="Q35" s="299"/>
      <c r="R35" s="299"/>
      <c r="S35" s="299"/>
      <c r="T35" s="299"/>
      <c r="U35" s="299"/>
      <c r="V35" s="299"/>
      <c r="W35" s="299"/>
      <c r="X35" s="72"/>
      <c r="Y35" s="78"/>
    </row>
    <row r="36" spans="1:25" ht="15.6" x14ac:dyDescent="0.3">
      <c r="A36" s="108"/>
      <c r="B36" s="294"/>
      <c r="C36" s="197"/>
      <c r="D36" s="284"/>
      <c r="E36" s="308"/>
      <c r="F36" s="308"/>
      <c r="G36" s="308"/>
      <c r="H36" s="308"/>
      <c r="I36" s="308"/>
      <c r="J36" s="308"/>
      <c r="K36" s="309"/>
      <c r="L36" s="308"/>
      <c r="M36" s="308"/>
      <c r="N36" s="308"/>
      <c r="O36" s="308"/>
      <c r="P36" s="308"/>
      <c r="Q36" s="308"/>
      <c r="R36" s="308"/>
      <c r="S36" s="308"/>
      <c r="T36" s="308"/>
      <c r="U36" s="308"/>
      <c r="V36" s="308"/>
      <c r="W36" s="308"/>
      <c r="X36" s="247"/>
      <c r="Y36" s="78"/>
    </row>
    <row r="37" spans="1:25" ht="15.6" x14ac:dyDescent="0.3">
      <c r="A37" s="108"/>
      <c r="B37" s="247"/>
      <c r="C37" s="110"/>
      <c r="D37" s="247"/>
      <c r="E37" s="312"/>
      <c r="F37" s="308"/>
      <c r="G37" s="308"/>
      <c r="H37" s="308"/>
      <c r="I37" s="308"/>
      <c r="J37" s="308"/>
      <c r="K37" s="308"/>
      <c r="L37" s="308"/>
      <c r="M37" s="308"/>
      <c r="N37" s="308"/>
      <c r="O37" s="308"/>
      <c r="P37" s="308"/>
      <c r="Q37" s="308"/>
      <c r="R37" s="308"/>
      <c r="S37" s="308"/>
      <c r="T37" s="308"/>
      <c r="U37" s="308"/>
      <c r="V37" s="308"/>
      <c r="W37" s="308"/>
      <c r="X37" s="247"/>
      <c r="Y37" s="78"/>
    </row>
    <row r="38" spans="1:25" ht="15.6" x14ac:dyDescent="0.3">
      <c r="A38" s="161"/>
      <c r="B38" s="63"/>
      <c r="C38" s="110"/>
      <c r="D38" s="115"/>
      <c r="E38" s="313"/>
      <c r="F38" s="297"/>
      <c r="G38" s="298"/>
      <c r="H38" s="298"/>
      <c r="I38" s="301"/>
      <c r="J38" s="298"/>
      <c r="K38" s="298"/>
      <c r="L38" s="299"/>
      <c r="M38" s="296"/>
      <c r="N38" s="298"/>
      <c r="O38" s="298"/>
      <c r="P38" s="298"/>
      <c r="Q38" s="298"/>
      <c r="R38" s="298"/>
      <c r="S38" s="298"/>
      <c r="T38" s="298"/>
      <c r="U38" s="298"/>
      <c r="V38" s="298"/>
      <c r="W38" s="298"/>
      <c r="X38" s="59"/>
      <c r="Y38" s="78"/>
    </row>
    <row r="39" spans="1:25" ht="15.6" x14ac:dyDescent="0.3">
      <c r="A39" s="160"/>
      <c r="B39" s="63"/>
      <c r="C39" s="110"/>
      <c r="D39" s="115"/>
      <c r="E39" s="313"/>
      <c r="F39" s="307"/>
      <c r="G39" s="307"/>
      <c r="H39" s="307"/>
      <c r="I39" s="313"/>
      <c r="J39" s="297"/>
      <c r="K39" s="315"/>
      <c r="L39" s="301"/>
      <c r="M39" s="314"/>
      <c r="N39" s="298"/>
      <c r="O39" s="298"/>
      <c r="P39" s="298"/>
      <c r="Q39" s="298"/>
      <c r="R39" s="298"/>
      <c r="S39" s="298"/>
      <c r="T39" s="298"/>
      <c r="U39" s="298"/>
      <c r="V39" s="298"/>
      <c r="W39" s="298"/>
      <c r="X39" s="59"/>
      <c r="Y39" s="78"/>
    </row>
    <row r="40" spans="1:25" ht="15.6" x14ac:dyDescent="0.3">
      <c r="A40" s="142"/>
      <c r="B40" s="127"/>
      <c r="C40" s="127"/>
      <c r="D40" s="127"/>
      <c r="E40" s="127"/>
      <c r="F40" s="114"/>
      <c r="G40" s="114"/>
      <c r="H40" s="114"/>
      <c r="I40" s="114"/>
      <c r="J40" s="114"/>
      <c r="K40" s="114"/>
      <c r="L40" s="114"/>
      <c r="M40" s="114"/>
      <c r="N40" s="114"/>
      <c r="O40" s="114"/>
      <c r="P40" s="114"/>
      <c r="Q40" s="114"/>
      <c r="R40" s="114"/>
      <c r="S40" s="114"/>
      <c r="T40" s="114"/>
      <c r="U40" s="114"/>
      <c r="V40" s="114"/>
      <c r="W40" s="114"/>
      <c r="X40" s="59"/>
      <c r="Y40" s="78"/>
    </row>
    <row r="41" spans="1:25" ht="15.6" x14ac:dyDescent="0.25">
      <c r="A41" s="133" t="s">
        <v>4</v>
      </c>
      <c r="B41" s="125"/>
      <c r="C41" s="144">
        <f>SUM(C28:C40)</f>
        <v>2671.5499999999997</v>
      </c>
      <c r="D41" s="126">
        <f>SUM(E41:W41)</f>
        <v>2671.55</v>
      </c>
      <c r="E41" s="128">
        <f>SUM(E29:E40)</f>
        <v>0</v>
      </c>
      <c r="F41" s="76">
        <f>SUM(F29:F40)</f>
        <v>0</v>
      </c>
      <c r="G41" s="76">
        <f>SUM(G29:G40)</f>
        <v>0</v>
      </c>
      <c r="H41" s="76">
        <f>SUM(H29:H40)</f>
        <v>0</v>
      </c>
      <c r="I41" s="76">
        <f>SUM(I28:I40)</f>
        <v>458.51</v>
      </c>
      <c r="J41" s="76">
        <f t="shared" ref="J41:O41" si="1">SUM(J29:J40)</f>
        <v>0</v>
      </c>
      <c r="K41" s="76">
        <f t="shared" si="1"/>
        <v>0</v>
      </c>
      <c r="L41" s="76">
        <f t="shared" si="1"/>
        <v>324</v>
      </c>
      <c r="M41" s="76">
        <f t="shared" si="1"/>
        <v>61.569999999999993</v>
      </c>
      <c r="N41" s="76">
        <f t="shared" si="1"/>
        <v>0</v>
      </c>
      <c r="O41" s="76">
        <f t="shared" si="1"/>
        <v>1827.47</v>
      </c>
      <c r="P41" s="76">
        <f t="shared" ref="P41:W41" si="2">SUM(P28:P40)</f>
        <v>0</v>
      </c>
      <c r="Q41" s="76">
        <f t="shared" si="2"/>
        <v>0</v>
      </c>
      <c r="R41" s="76">
        <f t="shared" si="2"/>
        <v>0</v>
      </c>
      <c r="S41" s="76">
        <f t="shared" si="2"/>
        <v>0</v>
      </c>
      <c r="T41" s="76">
        <f t="shared" si="2"/>
        <v>0</v>
      </c>
      <c r="U41" s="76">
        <f t="shared" si="2"/>
        <v>0</v>
      </c>
      <c r="V41" s="76">
        <f t="shared" si="2"/>
        <v>0</v>
      </c>
      <c r="W41" s="76">
        <f t="shared" si="2"/>
        <v>0</v>
      </c>
      <c r="X41" s="77"/>
      <c r="Y41" s="79"/>
    </row>
    <row r="42" spans="1:25" ht="15.6" x14ac:dyDescent="0.3">
      <c r="A42" s="53"/>
      <c r="B42" s="53"/>
      <c r="C42" s="53"/>
      <c r="D42" s="53"/>
      <c r="E42" s="53"/>
      <c r="F42" s="53"/>
      <c r="G42" s="53"/>
      <c r="H42" s="53"/>
      <c r="I42" s="53"/>
      <c r="J42" s="53"/>
      <c r="K42" s="53"/>
      <c r="L42" s="53"/>
      <c r="M42" s="53"/>
      <c r="N42" s="53"/>
      <c r="O42" s="53"/>
      <c r="P42" s="53"/>
      <c r="Q42" s="53"/>
      <c r="R42" s="53"/>
      <c r="S42" s="53"/>
      <c r="T42" s="53"/>
      <c r="U42" s="53"/>
      <c r="V42" s="53"/>
      <c r="W42" s="53"/>
      <c r="X42" s="53"/>
      <c r="Y42" s="53"/>
    </row>
    <row r="43" spans="1:25" ht="15.6" x14ac:dyDescent="0.3">
      <c r="A43" s="479" t="s">
        <v>645</v>
      </c>
      <c r="B43" s="480"/>
      <c r="C43" s="480"/>
      <c r="D43" s="480"/>
      <c r="E43" s="480"/>
      <c r="F43" s="481"/>
      <c r="G43" s="53"/>
      <c r="H43" s="53"/>
      <c r="I43" s="53"/>
      <c r="J43" s="53"/>
      <c r="K43" s="53"/>
      <c r="L43" s="53"/>
      <c r="M43" s="53"/>
      <c r="N43" s="53"/>
      <c r="O43" s="53"/>
      <c r="P43" s="53"/>
      <c r="Q43" s="53"/>
      <c r="R43" s="53"/>
      <c r="S43" s="53"/>
      <c r="T43" s="53"/>
      <c r="U43" s="53"/>
      <c r="V43" s="53"/>
      <c r="W43" s="53"/>
      <c r="X43" s="53"/>
      <c r="Y43" s="53"/>
    </row>
    <row r="44" spans="1:25" ht="15.6" x14ac:dyDescent="0.3">
      <c r="A44" s="482" t="s">
        <v>667</v>
      </c>
      <c r="B44" s="482"/>
      <c r="C44" s="482"/>
      <c r="D44" s="482"/>
      <c r="E44" s="482"/>
      <c r="F44" s="80">
        <v>14608.28</v>
      </c>
      <c r="G44" s="53"/>
      <c r="H44" s="53"/>
      <c r="I44" s="53"/>
      <c r="J44" s="53"/>
      <c r="K44" s="53"/>
      <c r="L44" s="53"/>
      <c r="M44" s="53"/>
      <c r="N44" s="53"/>
      <c r="O44" s="53"/>
      <c r="P44" s="53"/>
      <c r="Q44" s="53"/>
      <c r="R44" s="53"/>
      <c r="S44" s="53"/>
      <c r="T44" s="53"/>
      <c r="U44" s="53"/>
      <c r="V44" s="53"/>
      <c r="W44" s="53"/>
      <c r="X44" s="53"/>
      <c r="Y44" s="53"/>
    </row>
    <row r="45" spans="1:25" ht="15.6" x14ac:dyDescent="0.3">
      <c r="A45" s="483" t="s">
        <v>647</v>
      </c>
      <c r="B45" s="483"/>
      <c r="C45" s="483"/>
      <c r="D45" s="81">
        <f>+C24</f>
        <v>3770.63</v>
      </c>
      <c r="E45" s="60"/>
      <c r="F45" s="82"/>
      <c r="G45" s="53"/>
      <c r="H45" s="53"/>
      <c r="I45" s="53"/>
      <c r="J45" s="53"/>
      <c r="K45" s="53"/>
      <c r="L45" s="53"/>
      <c r="M45" s="53"/>
      <c r="N45" s="53"/>
      <c r="O45" s="53"/>
      <c r="P45" s="53"/>
      <c r="Q45" s="53"/>
      <c r="R45" s="53"/>
      <c r="S45" s="53"/>
      <c r="T45" s="53"/>
      <c r="U45" s="53"/>
      <c r="V45" s="53"/>
      <c r="W45" s="53"/>
      <c r="X45" s="53"/>
      <c r="Y45" s="53"/>
    </row>
    <row r="46" spans="1:25" ht="15.6" x14ac:dyDescent="0.3">
      <c r="A46" s="65" t="s">
        <v>648</v>
      </c>
      <c r="B46" s="121"/>
      <c r="C46" s="122"/>
      <c r="D46" s="83">
        <f>+C41</f>
        <v>2671.5499999999997</v>
      </c>
      <c r="E46" s="69"/>
      <c r="F46" s="84">
        <f>+D45-D46</f>
        <v>1099.0800000000004</v>
      </c>
      <c r="G46" s="53"/>
      <c r="H46" s="53"/>
      <c r="I46" s="53"/>
      <c r="J46" s="53"/>
      <c r="K46" s="53"/>
      <c r="L46" s="53"/>
      <c r="M46" s="53"/>
      <c r="N46" s="53"/>
      <c r="O46" s="53"/>
      <c r="P46" s="53"/>
      <c r="Q46" s="53"/>
      <c r="R46" s="53"/>
      <c r="S46" s="53"/>
      <c r="T46" s="53"/>
      <c r="U46" s="53"/>
      <c r="V46" s="53"/>
      <c r="W46" s="53"/>
      <c r="X46" s="53"/>
      <c r="Y46" s="53"/>
    </row>
    <row r="47" spans="1:25" ht="15.6" x14ac:dyDescent="0.3">
      <c r="A47" s="476" t="s">
        <v>8</v>
      </c>
      <c r="B47" s="476"/>
      <c r="C47" s="476"/>
      <c r="D47" s="476"/>
      <c r="E47" s="476"/>
      <c r="F47" s="85">
        <f>+F44+F46</f>
        <v>15707.36</v>
      </c>
      <c r="G47" s="53"/>
      <c r="H47" s="53"/>
      <c r="I47" s="53"/>
      <c r="J47" s="53"/>
      <c r="K47" s="53"/>
      <c r="L47" s="53"/>
      <c r="M47" s="53"/>
      <c r="N47" s="53"/>
      <c r="O47" s="53"/>
      <c r="P47" s="53"/>
      <c r="Q47" s="53"/>
      <c r="R47" s="53"/>
      <c r="S47" s="53"/>
      <c r="T47" s="53"/>
      <c r="U47" s="53"/>
      <c r="V47" s="53"/>
      <c r="W47" s="53"/>
      <c r="X47" s="53"/>
      <c r="Y47" s="53"/>
    </row>
    <row r="48" spans="1:25" ht="15.6" x14ac:dyDescent="0.3">
      <c r="A48" s="78"/>
      <c r="B48" s="53"/>
      <c r="C48" s="78"/>
      <c r="D48" s="53"/>
      <c r="E48" s="53"/>
      <c r="F48" s="86"/>
      <c r="G48" s="53"/>
      <c r="H48" s="53"/>
      <c r="I48" s="53"/>
      <c r="J48" s="53"/>
      <c r="K48" s="53"/>
      <c r="L48" s="53"/>
      <c r="M48" s="53"/>
      <c r="N48" s="53"/>
      <c r="O48" s="53"/>
      <c r="P48" s="53"/>
      <c r="Q48" s="53"/>
      <c r="R48" s="53"/>
      <c r="S48" s="53"/>
      <c r="T48" s="53"/>
      <c r="U48" s="53"/>
      <c r="V48" s="53"/>
      <c r="W48" s="53"/>
      <c r="X48" s="53"/>
      <c r="Y48" s="53"/>
    </row>
    <row r="49" spans="1:25" ht="15.6" x14ac:dyDescent="0.3">
      <c r="A49" s="473" t="s">
        <v>649</v>
      </c>
      <c r="B49" s="473"/>
      <c r="C49" s="78"/>
      <c r="D49" s="53"/>
      <c r="E49" s="53"/>
      <c r="F49" s="86"/>
      <c r="G49" s="53"/>
      <c r="H49" s="53"/>
      <c r="I49" s="53"/>
      <c r="J49" s="53"/>
      <c r="K49" s="53"/>
      <c r="L49" s="53"/>
      <c r="M49" s="53"/>
      <c r="N49" s="53"/>
      <c r="O49" s="53"/>
      <c r="P49" s="53"/>
      <c r="Q49" s="53"/>
      <c r="R49" s="53"/>
      <c r="S49" s="53"/>
      <c r="T49" s="53"/>
      <c r="U49" s="53"/>
      <c r="V49" s="53"/>
      <c r="W49" s="53"/>
      <c r="X49" s="53"/>
      <c r="Y49" s="53"/>
    </row>
    <row r="50" spans="1:25" ht="15.6" x14ac:dyDescent="0.3">
      <c r="A50" s="87"/>
      <c r="B50" s="88"/>
      <c r="C50" s="89"/>
      <c r="D50" s="78"/>
      <c r="E50" s="78"/>
      <c r="F50" s="90">
        <f>SUM(C50:C50)</f>
        <v>0</v>
      </c>
      <c r="G50" s="53"/>
      <c r="H50" s="53"/>
      <c r="I50" s="53"/>
      <c r="J50" s="53"/>
      <c r="K50" s="53"/>
      <c r="L50" s="53"/>
      <c r="M50" s="53"/>
      <c r="N50" s="53"/>
      <c r="O50" s="53"/>
      <c r="P50" s="53"/>
      <c r="Q50" s="53"/>
      <c r="R50" s="53"/>
      <c r="S50" s="53"/>
      <c r="T50" s="53"/>
      <c r="U50" s="53"/>
      <c r="V50" s="53"/>
      <c r="W50" s="53"/>
      <c r="X50" s="53"/>
      <c r="Y50" s="53"/>
    </row>
    <row r="51" spans="1:25" ht="15.6" x14ac:dyDescent="0.3">
      <c r="A51" s="78"/>
      <c r="B51" s="53"/>
      <c r="C51" s="78"/>
      <c r="D51" s="78"/>
      <c r="E51" s="78"/>
      <c r="F51" s="86"/>
      <c r="G51" s="53"/>
      <c r="H51" s="53"/>
      <c r="I51" s="53"/>
      <c r="J51" s="53"/>
      <c r="K51" s="53"/>
      <c r="L51" s="53"/>
      <c r="M51" s="53"/>
      <c r="N51" s="53"/>
      <c r="O51" s="53"/>
      <c r="P51" s="53"/>
      <c r="Q51" s="53"/>
      <c r="R51" s="53"/>
      <c r="S51" s="53"/>
      <c r="T51" s="53"/>
      <c r="U51" s="53"/>
      <c r="V51" s="53"/>
      <c r="W51" s="53"/>
      <c r="X51" s="53"/>
      <c r="Y51" s="53"/>
    </row>
    <row r="52" spans="1:25" ht="15.6" x14ac:dyDescent="0.3">
      <c r="A52" s="78"/>
      <c r="B52" s="53"/>
      <c r="C52" s="78"/>
      <c r="D52" s="78"/>
      <c r="E52" s="78"/>
      <c r="F52" s="90">
        <f>+F47-F50</f>
        <v>15707.36</v>
      </c>
      <c r="G52" s="53"/>
      <c r="H52" s="53"/>
      <c r="I52" s="53"/>
      <c r="J52" s="53"/>
      <c r="K52" s="53"/>
      <c r="L52" s="53"/>
      <c r="M52" s="53"/>
      <c r="N52" s="53"/>
      <c r="O52" s="53"/>
      <c r="P52" s="53"/>
      <c r="Q52" s="53"/>
      <c r="R52" s="53"/>
      <c r="S52" s="53"/>
      <c r="T52" s="53"/>
      <c r="U52" s="53"/>
      <c r="V52" s="53"/>
      <c r="W52" s="53"/>
      <c r="X52" s="53"/>
      <c r="Y52" s="53"/>
    </row>
    <row r="53" spans="1:25" ht="15.6" x14ac:dyDescent="0.3">
      <c r="A53" s="473" t="s">
        <v>650</v>
      </c>
      <c r="B53" s="473"/>
      <c r="C53" s="78"/>
      <c r="D53" s="78"/>
      <c r="E53" s="78"/>
      <c r="F53" s="86"/>
      <c r="G53" s="53"/>
      <c r="H53" s="53"/>
      <c r="I53" s="53"/>
      <c r="J53" s="53"/>
      <c r="K53" s="53"/>
      <c r="L53" s="53"/>
      <c r="M53" s="53"/>
      <c r="N53" s="53"/>
      <c r="O53" s="53"/>
      <c r="P53" s="53"/>
      <c r="Q53" s="53"/>
      <c r="R53" s="53"/>
      <c r="S53" s="53"/>
      <c r="T53" s="53"/>
      <c r="U53" s="53"/>
      <c r="V53" s="53"/>
      <c r="W53" s="53"/>
      <c r="X53" s="53"/>
      <c r="Y53" s="53"/>
    </row>
    <row r="54" spans="1:25" ht="15.6" x14ac:dyDescent="0.3">
      <c r="A54" s="78"/>
      <c r="B54" s="62"/>
      <c r="C54" s="91"/>
      <c r="D54" s="78"/>
      <c r="E54" s="78"/>
      <c r="F54" s="90">
        <f>SUM(C54:C54)</f>
        <v>0</v>
      </c>
      <c r="G54" s="53"/>
      <c r="H54" s="53"/>
      <c r="I54" s="53"/>
      <c r="J54" s="53"/>
      <c r="K54" s="53"/>
      <c r="L54" s="53"/>
      <c r="M54" s="53"/>
      <c r="N54" s="53"/>
      <c r="O54" s="53"/>
      <c r="P54" s="53"/>
      <c r="Q54" s="53"/>
      <c r="R54" s="53"/>
      <c r="S54" s="53"/>
      <c r="T54" s="53"/>
      <c r="U54" s="53"/>
      <c r="V54" s="53"/>
      <c r="W54" s="53"/>
      <c r="X54" s="53"/>
      <c r="Y54" s="53"/>
    </row>
    <row r="55" spans="1:25" ht="15.6" x14ac:dyDescent="0.3">
      <c r="A55" s="78"/>
      <c r="B55" s="53"/>
      <c r="C55" s="78"/>
      <c r="D55" s="78"/>
      <c r="E55" s="78"/>
      <c r="F55" s="86"/>
      <c r="G55" s="53"/>
      <c r="H55" s="53"/>
      <c r="I55" s="53"/>
      <c r="J55" s="53"/>
      <c r="K55" s="53"/>
      <c r="L55" s="53"/>
      <c r="M55" s="53"/>
      <c r="N55" s="53"/>
      <c r="O55" s="53"/>
      <c r="P55" s="53"/>
      <c r="Q55" s="53"/>
      <c r="R55" s="53"/>
      <c r="S55" s="53"/>
      <c r="T55" s="53"/>
      <c r="U55" s="53"/>
      <c r="V55" s="53"/>
      <c r="W55" s="53"/>
      <c r="X55" s="53"/>
      <c r="Y55" s="53"/>
    </row>
    <row r="56" spans="1:25" ht="15.6" x14ac:dyDescent="0.3">
      <c r="A56" s="92"/>
      <c r="B56" s="53"/>
      <c r="C56" s="78"/>
      <c r="D56" s="78"/>
      <c r="E56" s="78"/>
      <c r="F56" s="90">
        <f>+F52+F54</f>
        <v>15707.36</v>
      </c>
      <c r="G56" s="53"/>
      <c r="H56" s="53"/>
      <c r="I56" s="53"/>
      <c r="J56" s="53"/>
      <c r="K56" s="53"/>
      <c r="L56" s="53"/>
      <c r="M56" s="53"/>
      <c r="N56" s="53"/>
      <c r="O56" s="53"/>
      <c r="P56" s="53"/>
      <c r="Q56" s="53"/>
      <c r="R56" s="53"/>
      <c r="S56" s="53"/>
      <c r="T56" s="53"/>
      <c r="U56" s="53"/>
      <c r="V56" s="53"/>
      <c r="W56" s="53"/>
      <c r="X56" s="53"/>
      <c r="Y56" s="53"/>
    </row>
    <row r="57" spans="1:25" ht="15.6" x14ac:dyDescent="0.3">
      <c r="A57" s="474" t="s">
        <v>651</v>
      </c>
      <c r="B57" s="474"/>
      <c r="C57" s="78"/>
      <c r="D57" s="78"/>
      <c r="E57" s="78"/>
      <c r="F57" s="86"/>
      <c r="G57" s="53"/>
      <c r="H57" s="53"/>
      <c r="I57" s="53"/>
      <c r="J57" s="53"/>
      <c r="K57" s="53"/>
      <c r="L57" s="53"/>
      <c r="M57" s="53"/>
      <c r="N57" s="53"/>
      <c r="O57" s="53"/>
      <c r="P57" s="53"/>
      <c r="Q57" s="53"/>
      <c r="R57" s="53"/>
      <c r="S57" s="53"/>
      <c r="T57" s="53"/>
      <c r="U57" s="53"/>
      <c r="V57" s="53"/>
      <c r="W57" s="53"/>
      <c r="X57" s="53"/>
      <c r="Y57" s="53"/>
    </row>
    <row r="58" spans="1:25" ht="15.6" x14ac:dyDescent="0.3">
      <c r="A58" s="87"/>
      <c r="B58" s="62"/>
      <c r="C58" s="91"/>
      <c r="D58" s="78"/>
      <c r="E58" s="78"/>
      <c r="F58" s="90">
        <f>SUM(C58:C59)</f>
        <v>0</v>
      </c>
      <c r="G58" s="53"/>
      <c r="H58" s="53"/>
      <c r="I58" s="53"/>
      <c r="J58" s="53"/>
      <c r="K58" s="53"/>
      <c r="L58" s="53"/>
      <c r="M58" s="53"/>
      <c r="N58" s="53"/>
      <c r="O58" s="53"/>
      <c r="P58" s="53"/>
      <c r="Q58" s="53"/>
      <c r="R58" s="53"/>
      <c r="S58" s="53"/>
      <c r="T58" s="53"/>
      <c r="U58" s="53"/>
      <c r="V58" s="53"/>
      <c r="W58" s="53"/>
      <c r="X58" s="53"/>
      <c r="Y58" s="53"/>
    </row>
    <row r="59" spans="1:25" ht="15.6" x14ac:dyDescent="0.3">
      <c r="A59" s="87"/>
      <c r="B59" s="53"/>
      <c r="C59" s="78"/>
      <c r="D59" s="53"/>
      <c r="E59" s="53"/>
      <c r="F59" s="86"/>
      <c r="G59" s="53"/>
      <c r="H59" s="53"/>
      <c r="I59" s="53"/>
      <c r="J59" s="53"/>
      <c r="K59" s="53"/>
      <c r="L59" s="53"/>
      <c r="M59" s="53"/>
      <c r="N59" s="53"/>
      <c r="O59" s="53"/>
      <c r="P59" s="53"/>
      <c r="Q59" s="53"/>
      <c r="R59" s="53"/>
      <c r="S59" s="53"/>
      <c r="T59" s="53"/>
      <c r="U59" s="53"/>
      <c r="V59" s="53"/>
      <c r="W59" s="53"/>
      <c r="X59" s="53"/>
      <c r="Y59" s="53"/>
    </row>
    <row r="60" spans="1:25" ht="15.6" x14ac:dyDescent="0.3">
      <c r="A60" s="87"/>
      <c r="B60" s="53"/>
      <c r="C60" s="78"/>
      <c r="D60" s="53"/>
      <c r="E60" s="53"/>
      <c r="F60" s="90">
        <f>+F56+F58</f>
        <v>15707.36</v>
      </c>
      <c r="G60" s="53"/>
      <c r="H60" s="53"/>
      <c r="I60" s="53"/>
      <c r="J60" s="53"/>
      <c r="K60" s="53"/>
      <c r="L60" s="53"/>
      <c r="M60" s="53"/>
      <c r="N60" s="53"/>
      <c r="O60" s="53"/>
      <c r="P60" s="53"/>
      <c r="Q60" s="53"/>
      <c r="R60" s="53"/>
      <c r="S60" s="53"/>
      <c r="T60" s="53"/>
      <c r="U60" s="53"/>
      <c r="V60" s="53"/>
      <c r="W60" s="53"/>
      <c r="X60" s="53"/>
      <c r="Y60" s="53"/>
    </row>
    <row r="61" spans="1:25" ht="15.6" x14ac:dyDescent="0.3">
      <c r="A61" s="473" t="s">
        <v>652</v>
      </c>
      <c r="B61" s="473"/>
      <c r="C61" s="78"/>
      <c r="D61" s="53"/>
      <c r="E61" s="53"/>
      <c r="F61" s="86"/>
      <c r="G61" s="53"/>
      <c r="H61" s="53"/>
      <c r="I61" s="53"/>
      <c r="J61" s="53"/>
      <c r="K61" s="53"/>
      <c r="L61" s="53"/>
      <c r="M61" s="53"/>
      <c r="N61" s="53"/>
      <c r="O61" s="53"/>
      <c r="P61" s="53"/>
      <c r="Q61" s="53"/>
      <c r="R61" s="53"/>
      <c r="S61" s="53"/>
      <c r="T61" s="53"/>
      <c r="U61" s="53"/>
      <c r="V61" s="53"/>
      <c r="W61" s="53"/>
      <c r="X61" s="53"/>
      <c r="Y61" s="53"/>
    </row>
    <row r="62" spans="1:25" ht="15.6" x14ac:dyDescent="0.3">
      <c r="A62" s="53"/>
      <c r="B62" s="69"/>
      <c r="C62" s="93"/>
      <c r="D62" s="53"/>
      <c r="E62" s="53"/>
      <c r="F62" s="90">
        <v>0</v>
      </c>
      <c r="G62" s="53"/>
      <c r="H62" s="53"/>
      <c r="I62" s="53"/>
      <c r="J62" s="53"/>
      <c r="K62" s="53"/>
      <c r="L62" s="53"/>
      <c r="M62" s="53"/>
      <c r="N62" s="53"/>
      <c r="O62" s="53"/>
      <c r="P62" s="53"/>
      <c r="Q62" s="53"/>
      <c r="R62" s="53"/>
      <c r="S62" s="53"/>
      <c r="T62" s="53"/>
      <c r="U62" s="53"/>
      <c r="V62" s="53"/>
      <c r="W62" s="53"/>
      <c r="X62" s="53"/>
      <c r="Y62" s="53"/>
    </row>
    <row r="63" spans="1:25" ht="15.6" x14ac:dyDescent="0.3">
      <c r="A63" s="53"/>
      <c r="B63" s="62"/>
      <c r="C63" s="91"/>
      <c r="D63" s="53"/>
      <c r="E63" s="53"/>
      <c r="F63" s="86"/>
      <c r="G63" s="53"/>
      <c r="H63" s="53"/>
      <c r="I63" s="53"/>
      <c r="J63" s="53"/>
      <c r="K63" s="53"/>
      <c r="L63" s="53"/>
      <c r="M63" s="53"/>
      <c r="N63" s="53"/>
      <c r="O63" s="53"/>
      <c r="P63" s="53"/>
      <c r="Q63" s="53"/>
      <c r="R63" s="53"/>
      <c r="S63" s="53"/>
      <c r="T63" s="53"/>
      <c r="U63" s="53"/>
      <c r="V63" s="53"/>
      <c r="W63" s="53"/>
      <c r="X63" s="53"/>
      <c r="Y63" s="53"/>
    </row>
    <row r="64" spans="1:25" ht="15.6" x14ac:dyDescent="0.3">
      <c r="A64" s="53"/>
      <c r="B64" s="62"/>
      <c r="C64" s="91"/>
      <c r="D64" s="53"/>
      <c r="E64" s="53"/>
      <c r="F64" s="90">
        <v>0</v>
      </c>
      <c r="G64" s="53"/>
      <c r="H64" s="53"/>
      <c r="I64" s="53"/>
      <c r="J64" s="53"/>
      <c r="K64" s="53"/>
      <c r="L64" s="53"/>
      <c r="M64" s="53"/>
      <c r="N64" s="53"/>
      <c r="O64" s="53"/>
      <c r="P64" s="53"/>
      <c r="Q64" s="53"/>
      <c r="R64" s="53"/>
      <c r="S64" s="53"/>
      <c r="T64" s="53"/>
      <c r="U64" s="53"/>
      <c r="V64" s="53"/>
      <c r="W64" s="53"/>
      <c r="X64" s="53"/>
      <c r="Y64" s="53"/>
    </row>
    <row r="65" spans="1:25" ht="15.6" x14ac:dyDescent="0.3">
      <c r="A65" s="475" t="s">
        <v>668</v>
      </c>
      <c r="B65" s="475"/>
      <c r="C65" s="94"/>
      <c r="D65" s="95"/>
      <c r="E65" s="96" t="s">
        <v>654</v>
      </c>
      <c r="F65" s="97">
        <f>+F60-F62-F64</f>
        <v>15707.36</v>
      </c>
      <c r="G65" s="53"/>
      <c r="H65" s="53"/>
      <c r="I65" s="53"/>
      <c r="J65" s="53"/>
      <c r="K65" s="53"/>
      <c r="L65" s="53"/>
      <c r="M65" s="53"/>
      <c r="N65" s="53"/>
      <c r="O65" s="53"/>
      <c r="P65" s="53"/>
      <c r="Q65" s="53"/>
      <c r="R65" s="53"/>
      <c r="S65" s="53"/>
      <c r="T65" s="53"/>
      <c r="U65" s="53"/>
      <c r="V65" s="53"/>
      <c r="W65" s="53"/>
      <c r="X65" s="53"/>
      <c r="Y65" s="53"/>
    </row>
    <row r="66" spans="1:25" ht="15.6" x14ac:dyDescent="0.3">
      <c r="A66" s="92"/>
      <c r="B66" s="53"/>
      <c r="C66" s="78"/>
      <c r="D66" s="53"/>
      <c r="E66" s="53"/>
      <c r="F66" s="86"/>
      <c r="G66" s="53"/>
      <c r="H66" s="53"/>
      <c r="I66" s="53"/>
      <c r="J66" s="53"/>
      <c r="K66" s="53"/>
      <c r="L66" s="53"/>
      <c r="M66" s="53"/>
      <c r="N66" s="53"/>
      <c r="O66" s="53"/>
      <c r="P66" s="53"/>
      <c r="Q66" s="53"/>
      <c r="R66" s="53"/>
      <c r="S66" s="53"/>
      <c r="T66" s="53"/>
      <c r="U66" s="53"/>
      <c r="V66" s="53"/>
      <c r="W66" s="53"/>
      <c r="X66" s="53"/>
      <c r="Y66" s="53"/>
    </row>
    <row r="67" spans="1:25" ht="15.6" x14ac:dyDescent="0.3">
      <c r="A67" s="53"/>
      <c r="B67" s="53"/>
      <c r="C67" s="53"/>
      <c r="D67" s="53"/>
      <c r="E67" s="53"/>
      <c r="F67" s="53"/>
      <c r="G67" s="53"/>
      <c r="H67" s="53"/>
      <c r="I67" s="53"/>
      <c r="J67" s="53"/>
      <c r="K67" s="53"/>
      <c r="L67" s="53"/>
      <c r="M67" s="53"/>
      <c r="N67" s="53"/>
      <c r="O67" s="53"/>
      <c r="P67" s="53"/>
      <c r="Q67" s="53"/>
      <c r="R67" s="53"/>
      <c r="S67" s="53"/>
      <c r="T67" s="53"/>
      <c r="U67" s="53"/>
      <c r="V67" s="53"/>
      <c r="W67" s="53"/>
      <c r="X67" s="53"/>
      <c r="Y67" s="53"/>
    </row>
    <row r="68" spans="1:25" ht="15.6" x14ac:dyDescent="0.3">
      <c r="A68" s="53"/>
      <c r="B68" s="53"/>
      <c r="C68" s="53"/>
      <c r="D68" s="53"/>
      <c r="E68" s="53"/>
      <c r="F68" s="53"/>
      <c r="G68" s="53"/>
      <c r="H68" s="53"/>
      <c r="I68" s="53"/>
      <c r="J68" s="53"/>
      <c r="K68" s="53"/>
      <c r="L68" s="53"/>
      <c r="M68" s="53"/>
      <c r="N68" s="53"/>
      <c r="O68" s="53"/>
      <c r="P68" s="53"/>
      <c r="Q68" s="53"/>
      <c r="R68" s="53"/>
      <c r="S68" s="53"/>
      <c r="T68" s="53"/>
      <c r="U68" s="53"/>
      <c r="V68" s="53"/>
      <c r="W68" s="53"/>
      <c r="X68" s="53"/>
      <c r="Y68" s="53"/>
    </row>
    <row r="69" spans="1:25" ht="15.6" x14ac:dyDescent="0.3">
      <c r="A69" s="53"/>
      <c r="B69" s="53"/>
      <c r="C69" s="53"/>
      <c r="D69" s="53"/>
      <c r="E69" s="53"/>
      <c r="F69" s="53"/>
      <c r="G69" s="53"/>
      <c r="H69" s="53"/>
      <c r="I69" s="53"/>
      <c r="J69" s="53"/>
      <c r="K69" s="53"/>
      <c r="L69" s="53"/>
      <c r="M69" s="53"/>
      <c r="N69" s="53"/>
      <c r="O69" s="53"/>
      <c r="P69" s="53"/>
      <c r="Q69" s="53"/>
      <c r="R69" s="53"/>
      <c r="S69" s="53"/>
      <c r="T69" s="53"/>
      <c r="U69" s="53"/>
      <c r="V69" s="53"/>
      <c r="W69" s="53"/>
      <c r="X69" s="53"/>
      <c r="Y69" s="53"/>
    </row>
    <row r="70" spans="1:25" ht="15.6" x14ac:dyDescent="0.3">
      <c r="A70" s="53"/>
      <c r="B70" s="53"/>
      <c r="C70" s="53"/>
      <c r="D70" s="53"/>
      <c r="E70" s="53"/>
      <c r="F70" s="53"/>
      <c r="G70" s="53"/>
      <c r="H70" s="53"/>
      <c r="I70" s="53"/>
      <c r="J70" s="53"/>
      <c r="K70" s="53"/>
      <c r="L70" s="53"/>
      <c r="M70" s="53"/>
      <c r="N70" s="53"/>
      <c r="O70" s="53"/>
      <c r="P70" s="53"/>
      <c r="Q70" s="53"/>
      <c r="R70" s="53"/>
      <c r="S70" s="53"/>
      <c r="T70" s="53"/>
      <c r="U70" s="53"/>
      <c r="V70" s="53"/>
      <c r="W70" s="53"/>
      <c r="X70" s="53"/>
      <c r="Y70" s="53"/>
    </row>
    <row r="71" spans="1:25" ht="15.6" x14ac:dyDescent="0.3">
      <c r="A71" s="53"/>
      <c r="B71" s="53"/>
      <c r="C71" s="53"/>
      <c r="D71" s="53"/>
      <c r="E71" s="53"/>
      <c r="F71" s="53"/>
      <c r="G71" s="53"/>
      <c r="H71" s="53"/>
      <c r="I71" s="53"/>
      <c r="J71" s="53"/>
      <c r="K71" s="53"/>
      <c r="L71" s="53"/>
      <c r="M71" s="53"/>
      <c r="N71" s="53"/>
      <c r="O71" s="53"/>
      <c r="P71" s="53"/>
      <c r="Q71" s="53"/>
      <c r="R71" s="53"/>
      <c r="S71" s="53"/>
      <c r="T71" s="53"/>
      <c r="U71" s="53"/>
      <c r="V71" s="53"/>
      <c r="W71" s="53"/>
      <c r="X71" s="53"/>
      <c r="Y71" s="53"/>
    </row>
    <row r="72" spans="1:25" ht="15.6" x14ac:dyDescent="0.3">
      <c r="A72" s="53"/>
      <c r="B72" s="53"/>
      <c r="C72" s="53"/>
      <c r="D72" s="53"/>
      <c r="E72" s="53"/>
      <c r="F72" s="53"/>
      <c r="G72" s="53"/>
      <c r="H72" s="53"/>
      <c r="I72" s="53"/>
      <c r="J72" s="53"/>
      <c r="K72" s="53"/>
      <c r="L72" s="53"/>
      <c r="M72" s="53"/>
      <c r="N72" s="53"/>
      <c r="O72" s="53"/>
      <c r="P72" s="53"/>
      <c r="Q72" s="53"/>
      <c r="R72" s="53"/>
      <c r="S72" s="53"/>
      <c r="T72" s="53"/>
      <c r="U72" s="53"/>
      <c r="V72" s="53"/>
      <c r="W72" s="53"/>
      <c r="X72" s="53"/>
      <c r="Y72" s="53"/>
    </row>
    <row r="73" spans="1:25" ht="15.6" x14ac:dyDescent="0.3">
      <c r="A73" s="53"/>
      <c r="B73" s="53"/>
      <c r="C73" s="53"/>
      <c r="D73" s="53"/>
      <c r="E73" s="53"/>
      <c r="F73" s="53"/>
      <c r="G73" s="53"/>
      <c r="H73" s="53"/>
      <c r="I73" s="53"/>
      <c r="J73" s="53"/>
      <c r="K73" s="53"/>
      <c r="L73" s="53"/>
      <c r="M73" s="53"/>
      <c r="N73" s="53"/>
      <c r="O73" s="53"/>
      <c r="P73" s="53"/>
      <c r="Q73" s="53"/>
      <c r="R73" s="53"/>
      <c r="S73" s="53"/>
      <c r="T73" s="53"/>
      <c r="U73" s="53"/>
      <c r="V73" s="53"/>
      <c r="W73" s="53"/>
      <c r="X73" s="53"/>
      <c r="Y73" s="53"/>
    </row>
    <row r="74" spans="1:25" ht="15.6" x14ac:dyDescent="0.3">
      <c r="A74" s="53"/>
      <c r="B74" s="53"/>
      <c r="C74" s="53"/>
      <c r="D74" s="53"/>
      <c r="E74" s="53"/>
      <c r="F74" s="53"/>
      <c r="G74" s="53"/>
      <c r="H74" s="53"/>
      <c r="I74" s="53"/>
      <c r="J74" s="53"/>
      <c r="K74" s="53"/>
      <c r="L74" s="53"/>
      <c r="M74" s="53"/>
      <c r="N74" s="53"/>
      <c r="O74" s="53"/>
      <c r="P74" s="53"/>
      <c r="Q74" s="53"/>
      <c r="R74" s="53"/>
      <c r="S74" s="53"/>
      <c r="T74" s="53"/>
      <c r="U74" s="53"/>
      <c r="V74" s="53"/>
      <c r="W74" s="53"/>
      <c r="X74" s="53"/>
      <c r="Y74" s="53"/>
    </row>
    <row r="75" spans="1:25" ht="15.6" x14ac:dyDescent="0.3">
      <c r="A75" s="53"/>
      <c r="B75" s="53"/>
      <c r="C75" s="53"/>
      <c r="D75" s="53"/>
      <c r="E75" s="53"/>
      <c r="F75" s="53"/>
      <c r="G75" s="53"/>
      <c r="H75" s="53"/>
      <c r="I75" s="53"/>
      <c r="J75" s="53"/>
      <c r="K75" s="53"/>
      <c r="L75" s="53"/>
      <c r="M75" s="53"/>
      <c r="N75" s="53"/>
      <c r="O75" s="53"/>
      <c r="P75" s="53"/>
      <c r="Q75" s="53"/>
      <c r="R75" s="53"/>
      <c r="S75" s="53"/>
      <c r="T75" s="53"/>
      <c r="U75" s="53"/>
      <c r="V75" s="53"/>
      <c r="W75" s="53"/>
      <c r="X75" s="53"/>
      <c r="Y75" s="53"/>
    </row>
    <row r="76" spans="1:25" ht="15.6" x14ac:dyDescent="0.3">
      <c r="A76" s="53"/>
      <c r="B76" s="53"/>
      <c r="C76" s="53"/>
      <c r="D76" s="53"/>
      <c r="E76" s="53"/>
      <c r="F76" s="53"/>
      <c r="G76" s="53"/>
      <c r="H76" s="53"/>
      <c r="I76" s="53"/>
      <c r="J76" s="53"/>
      <c r="K76" s="53"/>
      <c r="L76" s="53"/>
      <c r="M76" s="53"/>
      <c r="N76" s="53"/>
      <c r="O76" s="53"/>
      <c r="P76" s="53"/>
      <c r="Q76" s="53"/>
      <c r="R76" s="53"/>
      <c r="S76" s="53"/>
      <c r="T76" s="53"/>
      <c r="U76" s="53"/>
      <c r="V76" s="53"/>
      <c r="W76" s="53"/>
      <c r="X76" s="53"/>
      <c r="Y76" s="53"/>
    </row>
    <row r="77" spans="1:25" ht="15.6" x14ac:dyDescent="0.3">
      <c r="A77" s="53"/>
      <c r="B77" s="53"/>
      <c r="C77" s="53"/>
      <c r="D77" s="53"/>
      <c r="E77" s="53"/>
      <c r="F77" s="53"/>
      <c r="G77" s="53"/>
      <c r="H77" s="53"/>
      <c r="I77" s="53"/>
      <c r="J77" s="53"/>
      <c r="K77" s="53"/>
      <c r="L77" s="53"/>
      <c r="M77" s="53"/>
      <c r="N77" s="53"/>
      <c r="O77" s="53"/>
      <c r="P77" s="53"/>
      <c r="Q77" s="53"/>
      <c r="R77" s="53"/>
      <c r="S77" s="53"/>
      <c r="T77" s="53"/>
      <c r="U77" s="53"/>
      <c r="V77" s="53"/>
      <c r="W77" s="53"/>
      <c r="X77" s="53"/>
      <c r="Y77" s="53"/>
    </row>
    <row r="78" spans="1:25" ht="15.6" x14ac:dyDescent="0.3">
      <c r="A78" s="53"/>
      <c r="B78" s="53"/>
      <c r="C78" s="53"/>
      <c r="D78" s="53"/>
      <c r="E78" s="53"/>
      <c r="F78" s="53"/>
      <c r="G78" s="53"/>
      <c r="H78" s="53"/>
      <c r="I78" s="53"/>
      <c r="J78" s="53"/>
      <c r="K78" s="53"/>
      <c r="L78" s="53"/>
      <c r="M78" s="53"/>
      <c r="N78" s="53"/>
      <c r="O78" s="53"/>
      <c r="P78" s="53"/>
      <c r="Q78" s="53"/>
      <c r="R78" s="53"/>
      <c r="S78" s="53"/>
      <c r="T78" s="53"/>
      <c r="U78" s="53"/>
      <c r="V78" s="53"/>
      <c r="W78" s="53"/>
      <c r="X78" s="53"/>
      <c r="Y78" s="53"/>
    </row>
    <row r="79" spans="1:25" ht="15.6" x14ac:dyDescent="0.3">
      <c r="A79" s="53"/>
      <c r="B79" s="53"/>
      <c r="C79" s="53"/>
      <c r="D79" s="53"/>
      <c r="E79" s="53"/>
      <c r="F79" s="53"/>
      <c r="G79" s="53"/>
      <c r="H79" s="53"/>
      <c r="I79" s="53"/>
      <c r="J79" s="53"/>
      <c r="K79" s="53"/>
      <c r="L79" s="53"/>
      <c r="M79" s="53"/>
      <c r="N79" s="53"/>
      <c r="O79" s="53"/>
      <c r="P79" s="53"/>
      <c r="Q79" s="53"/>
      <c r="R79" s="53"/>
      <c r="S79" s="53"/>
      <c r="T79" s="53"/>
      <c r="U79" s="53"/>
      <c r="V79" s="53"/>
      <c r="W79" s="53"/>
      <c r="X79" s="53"/>
      <c r="Y79" s="53"/>
    </row>
    <row r="80" spans="1:25" ht="15.6" x14ac:dyDescent="0.3">
      <c r="A80" s="53"/>
      <c r="B80" s="53"/>
      <c r="C80" s="53"/>
      <c r="D80" s="53"/>
      <c r="E80" s="53"/>
      <c r="F80" s="53"/>
      <c r="G80" s="53"/>
      <c r="H80" s="53"/>
      <c r="I80" s="53"/>
      <c r="J80" s="53"/>
      <c r="K80" s="53"/>
      <c r="L80" s="53"/>
      <c r="M80" s="53"/>
      <c r="N80" s="53"/>
      <c r="O80" s="53"/>
      <c r="P80" s="53"/>
      <c r="Q80" s="53"/>
      <c r="R80" s="53"/>
      <c r="S80" s="53"/>
      <c r="T80" s="53"/>
      <c r="U80" s="53"/>
      <c r="V80" s="53"/>
      <c r="W80" s="53"/>
      <c r="X80" s="53"/>
      <c r="Y80" s="53"/>
    </row>
    <row r="81" spans="1:25" ht="15.6" x14ac:dyDescent="0.3">
      <c r="A81" s="53"/>
      <c r="B81" s="53"/>
      <c r="C81" s="53"/>
      <c r="D81" s="53"/>
      <c r="E81" s="53"/>
      <c r="F81" s="53"/>
      <c r="G81" s="53"/>
      <c r="H81" s="53"/>
      <c r="I81" s="53"/>
      <c r="J81" s="53"/>
      <c r="K81" s="53"/>
      <c r="L81" s="53"/>
      <c r="M81" s="53"/>
      <c r="N81" s="53"/>
      <c r="O81" s="53"/>
      <c r="P81" s="53"/>
      <c r="Q81" s="53"/>
      <c r="R81" s="53"/>
      <c r="S81" s="53"/>
      <c r="T81" s="53"/>
      <c r="U81" s="53"/>
      <c r="V81" s="53"/>
      <c r="W81" s="53"/>
      <c r="X81" s="53"/>
      <c r="Y81" s="53"/>
    </row>
    <row r="82" spans="1:25" ht="15.6" x14ac:dyDescent="0.3">
      <c r="A82" s="53"/>
      <c r="B82" s="53"/>
      <c r="C82" s="53"/>
      <c r="D82" s="53"/>
      <c r="E82" s="53"/>
      <c r="F82" s="53"/>
      <c r="G82" s="53"/>
      <c r="H82" s="53"/>
      <c r="I82" s="53"/>
      <c r="J82" s="53"/>
      <c r="K82" s="53"/>
      <c r="L82" s="53"/>
      <c r="M82" s="53"/>
      <c r="N82" s="53"/>
      <c r="O82" s="53"/>
      <c r="P82" s="53"/>
      <c r="Q82" s="53"/>
      <c r="R82" s="53"/>
      <c r="S82" s="53"/>
      <c r="T82" s="53"/>
      <c r="U82" s="53"/>
      <c r="V82" s="53"/>
      <c r="W82" s="53"/>
      <c r="X82" s="53"/>
      <c r="Y82" s="53"/>
    </row>
    <row r="83" spans="1:25" ht="15.6" x14ac:dyDescent="0.3">
      <c r="A83" s="53"/>
      <c r="B83" s="53"/>
      <c r="C83" s="53"/>
      <c r="D83" s="53"/>
      <c r="E83" s="53"/>
      <c r="F83" s="53"/>
      <c r="G83" s="53"/>
      <c r="H83" s="53"/>
      <c r="I83" s="53"/>
      <c r="J83" s="53"/>
      <c r="K83" s="53"/>
      <c r="L83" s="53"/>
      <c r="M83" s="53"/>
      <c r="N83" s="53"/>
      <c r="O83" s="53"/>
      <c r="P83" s="53"/>
      <c r="Q83" s="53"/>
      <c r="R83" s="53"/>
      <c r="S83" s="53"/>
      <c r="T83" s="53"/>
      <c r="U83" s="53"/>
      <c r="V83" s="53"/>
      <c r="W83" s="53"/>
      <c r="X83" s="53"/>
      <c r="Y83" s="53"/>
    </row>
    <row r="84" spans="1:25" ht="15.6" x14ac:dyDescent="0.3">
      <c r="A84" s="53"/>
      <c r="B84" s="53"/>
      <c r="C84" s="53"/>
      <c r="D84" s="53"/>
      <c r="E84" s="53"/>
      <c r="F84" s="53"/>
      <c r="G84" s="53"/>
      <c r="H84" s="53"/>
      <c r="I84" s="53"/>
      <c r="J84" s="53"/>
      <c r="K84" s="53"/>
      <c r="L84" s="53"/>
      <c r="M84" s="53"/>
      <c r="N84" s="53"/>
      <c r="O84" s="53"/>
      <c r="P84" s="53"/>
      <c r="Q84" s="53"/>
      <c r="R84" s="53"/>
      <c r="S84" s="53"/>
      <c r="T84" s="53"/>
      <c r="U84" s="53"/>
      <c r="V84" s="53"/>
      <c r="W84" s="53"/>
      <c r="X84" s="53"/>
      <c r="Y84" s="53"/>
    </row>
    <row r="85" spans="1:25" ht="15.6" x14ac:dyDescent="0.3">
      <c r="A85" s="53"/>
      <c r="B85" s="53"/>
      <c r="C85" s="53"/>
      <c r="D85" s="53"/>
      <c r="E85" s="53"/>
      <c r="F85" s="53"/>
      <c r="G85" s="53"/>
      <c r="H85" s="53"/>
      <c r="I85" s="53"/>
      <c r="J85" s="53"/>
      <c r="K85" s="53"/>
      <c r="L85" s="53"/>
      <c r="M85" s="53"/>
      <c r="N85" s="53"/>
      <c r="O85" s="53"/>
      <c r="P85" s="53"/>
      <c r="Q85" s="53"/>
      <c r="R85" s="53"/>
      <c r="S85" s="53"/>
      <c r="T85" s="53"/>
      <c r="U85" s="53"/>
      <c r="V85" s="53"/>
      <c r="W85" s="53"/>
      <c r="X85" s="53"/>
      <c r="Y85" s="53"/>
    </row>
    <row r="86" spans="1:25" ht="15.6" x14ac:dyDescent="0.3">
      <c r="A86" s="53"/>
      <c r="B86" s="53"/>
      <c r="C86" s="53"/>
      <c r="D86" s="53"/>
      <c r="E86" s="53"/>
      <c r="F86" s="53"/>
      <c r="G86" s="53"/>
      <c r="H86" s="53"/>
      <c r="I86" s="53"/>
      <c r="J86" s="53"/>
      <c r="K86" s="53"/>
      <c r="L86" s="53"/>
      <c r="M86" s="53"/>
      <c r="N86" s="53"/>
      <c r="O86" s="53"/>
      <c r="P86" s="53"/>
      <c r="Q86" s="53"/>
      <c r="R86" s="53"/>
      <c r="S86" s="53"/>
      <c r="T86" s="53"/>
      <c r="U86" s="53"/>
      <c r="V86" s="53"/>
      <c r="W86" s="53"/>
      <c r="X86" s="53"/>
      <c r="Y86" s="53"/>
    </row>
    <row r="87" spans="1:25" ht="15.6" x14ac:dyDescent="0.3">
      <c r="A87" s="53"/>
      <c r="B87" s="53"/>
      <c r="C87" s="53"/>
      <c r="D87" s="53"/>
      <c r="E87" s="53"/>
      <c r="F87" s="53"/>
      <c r="G87" s="53"/>
      <c r="H87" s="53"/>
      <c r="I87" s="53"/>
      <c r="J87" s="53"/>
      <c r="K87" s="53"/>
      <c r="L87" s="53"/>
      <c r="M87" s="53"/>
      <c r="N87" s="53"/>
      <c r="O87" s="53"/>
      <c r="P87" s="53"/>
      <c r="Q87" s="53"/>
      <c r="R87" s="53"/>
      <c r="S87" s="53"/>
      <c r="T87" s="53"/>
      <c r="U87" s="53"/>
      <c r="V87" s="53"/>
      <c r="W87" s="53"/>
      <c r="X87" s="53"/>
      <c r="Y87" s="53"/>
    </row>
    <row r="88" spans="1:25" ht="15.6" x14ac:dyDescent="0.3">
      <c r="A88" s="53"/>
      <c r="B88" s="53"/>
      <c r="C88" s="53"/>
      <c r="D88" s="53"/>
      <c r="E88" s="53"/>
      <c r="F88" s="53"/>
      <c r="G88" s="53"/>
      <c r="H88" s="53"/>
      <c r="I88" s="53"/>
      <c r="J88" s="53"/>
      <c r="K88" s="53"/>
      <c r="L88" s="53"/>
      <c r="M88" s="53"/>
      <c r="N88" s="53"/>
      <c r="O88" s="53"/>
      <c r="P88" s="53"/>
      <c r="Q88" s="53"/>
      <c r="R88" s="53"/>
      <c r="S88" s="53"/>
      <c r="T88" s="53"/>
      <c r="U88" s="53"/>
      <c r="V88" s="53"/>
      <c r="W88" s="53"/>
      <c r="X88" s="53"/>
      <c r="Y88" s="53"/>
    </row>
    <row r="89" spans="1:25" ht="15.6" x14ac:dyDescent="0.3">
      <c r="A89" s="53"/>
      <c r="B89" s="53"/>
      <c r="C89" s="53"/>
      <c r="D89" s="53"/>
      <c r="E89" s="53"/>
      <c r="F89" s="53"/>
      <c r="G89" s="53"/>
      <c r="H89" s="53"/>
      <c r="I89" s="53"/>
      <c r="J89" s="53"/>
      <c r="K89" s="53"/>
      <c r="L89" s="53"/>
      <c r="M89" s="53"/>
      <c r="N89" s="53"/>
      <c r="O89" s="53"/>
      <c r="P89" s="53"/>
      <c r="Q89" s="53"/>
      <c r="R89" s="53"/>
      <c r="S89" s="53"/>
      <c r="T89" s="53"/>
      <c r="U89" s="53"/>
      <c r="V89" s="53"/>
      <c r="W89" s="53"/>
      <c r="X89" s="53"/>
      <c r="Y89" s="53"/>
    </row>
    <row r="90" spans="1:25" ht="15.6" x14ac:dyDescent="0.3">
      <c r="A90" s="53"/>
      <c r="B90" s="53"/>
      <c r="C90" s="53"/>
      <c r="D90" s="53"/>
      <c r="E90" s="53"/>
      <c r="F90" s="53"/>
      <c r="G90" s="53"/>
      <c r="H90" s="53"/>
      <c r="I90" s="53"/>
      <c r="J90" s="53"/>
      <c r="K90" s="53"/>
      <c r="L90" s="53"/>
      <c r="M90" s="53"/>
      <c r="N90" s="53"/>
      <c r="O90" s="53"/>
      <c r="P90" s="53"/>
      <c r="Q90" s="53"/>
      <c r="R90" s="53"/>
      <c r="S90" s="53"/>
      <c r="T90" s="53"/>
      <c r="U90" s="53"/>
      <c r="V90" s="53"/>
      <c r="W90" s="53"/>
      <c r="X90" s="53"/>
      <c r="Y90" s="53"/>
    </row>
    <row r="91" spans="1:25" ht="15.6" x14ac:dyDescent="0.3">
      <c r="A91" s="53"/>
      <c r="B91" s="53"/>
      <c r="C91" s="53"/>
      <c r="D91" s="53"/>
      <c r="E91" s="53"/>
      <c r="F91" s="53"/>
      <c r="G91" s="53"/>
      <c r="H91" s="53"/>
      <c r="I91" s="53"/>
      <c r="J91" s="53"/>
      <c r="K91" s="53"/>
      <c r="L91" s="53"/>
      <c r="M91" s="53"/>
      <c r="N91" s="53"/>
      <c r="O91" s="53"/>
      <c r="P91" s="53"/>
      <c r="Q91" s="53"/>
      <c r="R91" s="53"/>
      <c r="S91" s="53"/>
      <c r="T91" s="53"/>
      <c r="U91" s="53"/>
      <c r="V91" s="53"/>
      <c r="W91" s="53"/>
      <c r="X91" s="53"/>
      <c r="Y91" s="53"/>
    </row>
    <row r="92" spans="1:25" ht="15.6" x14ac:dyDescent="0.3">
      <c r="A92" s="53"/>
      <c r="B92" s="53"/>
      <c r="C92" s="53"/>
      <c r="D92" s="53"/>
      <c r="E92" s="53"/>
      <c r="F92" s="53"/>
      <c r="G92" s="53"/>
      <c r="H92" s="53"/>
      <c r="I92" s="53"/>
      <c r="J92" s="53"/>
      <c r="K92" s="53"/>
      <c r="L92" s="53"/>
      <c r="M92" s="53"/>
      <c r="N92" s="53"/>
      <c r="O92" s="53"/>
      <c r="P92" s="53"/>
      <c r="Q92" s="53"/>
      <c r="R92" s="53"/>
      <c r="S92" s="53"/>
      <c r="T92" s="53"/>
      <c r="U92" s="53"/>
      <c r="V92" s="53"/>
      <c r="W92" s="53"/>
      <c r="X92" s="53"/>
      <c r="Y92" s="53"/>
    </row>
    <row r="93" spans="1:25" ht="15.6" x14ac:dyDescent="0.3">
      <c r="A93" s="53"/>
      <c r="B93" s="53"/>
      <c r="C93" s="53"/>
      <c r="D93" s="53"/>
      <c r="E93" s="53"/>
      <c r="F93" s="53"/>
      <c r="G93" s="53"/>
      <c r="H93" s="53"/>
      <c r="I93" s="53"/>
      <c r="J93" s="53"/>
      <c r="K93" s="53"/>
      <c r="L93" s="53"/>
      <c r="M93" s="53"/>
      <c r="N93" s="53"/>
      <c r="O93" s="53"/>
      <c r="P93" s="53"/>
      <c r="Q93" s="53"/>
      <c r="R93" s="53"/>
      <c r="S93" s="53"/>
      <c r="T93" s="53"/>
      <c r="U93" s="53"/>
      <c r="V93" s="53"/>
      <c r="W93" s="53"/>
      <c r="X93" s="53"/>
      <c r="Y93" s="53"/>
    </row>
    <row r="94" spans="1:25" ht="15.6" x14ac:dyDescent="0.3">
      <c r="A94" s="53"/>
      <c r="B94" s="53"/>
      <c r="C94" s="53"/>
      <c r="D94" s="53"/>
      <c r="E94" s="53"/>
      <c r="F94" s="53"/>
      <c r="G94" s="53"/>
      <c r="H94" s="53"/>
      <c r="I94" s="53"/>
      <c r="J94" s="53"/>
      <c r="K94" s="53"/>
      <c r="L94" s="53"/>
      <c r="M94" s="53"/>
      <c r="N94" s="53"/>
      <c r="O94" s="53"/>
      <c r="P94" s="53"/>
      <c r="Q94" s="53"/>
      <c r="R94" s="53"/>
      <c r="S94" s="53"/>
      <c r="T94" s="53"/>
      <c r="U94" s="53"/>
      <c r="V94" s="53"/>
      <c r="W94" s="53"/>
      <c r="X94" s="53"/>
      <c r="Y94" s="53"/>
    </row>
    <row r="95" spans="1:25" ht="15.6" x14ac:dyDescent="0.3">
      <c r="A95" s="53"/>
      <c r="B95" s="53"/>
      <c r="C95" s="53"/>
      <c r="D95" s="53"/>
      <c r="E95" s="53"/>
      <c r="F95" s="53"/>
      <c r="G95" s="53"/>
      <c r="H95" s="53"/>
      <c r="I95" s="53"/>
      <c r="J95" s="53"/>
      <c r="K95" s="53"/>
      <c r="L95" s="53"/>
      <c r="M95" s="53"/>
      <c r="N95" s="53"/>
      <c r="O95" s="53"/>
      <c r="P95" s="53"/>
      <c r="Q95" s="53"/>
      <c r="R95" s="53"/>
      <c r="S95" s="53"/>
      <c r="T95" s="53"/>
      <c r="U95" s="53"/>
      <c r="V95" s="53"/>
      <c r="W95" s="53"/>
      <c r="X95" s="53"/>
      <c r="Y95" s="53"/>
    </row>
    <row r="96" spans="1:25" ht="15.6" x14ac:dyDescent="0.3">
      <c r="A96" s="53"/>
      <c r="B96" s="53"/>
      <c r="C96" s="53"/>
      <c r="D96" s="53"/>
      <c r="E96" s="53"/>
      <c r="F96" s="53"/>
      <c r="G96" s="53"/>
      <c r="H96" s="53"/>
      <c r="I96" s="53"/>
      <c r="J96" s="53"/>
      <c r="K96" s="53"/>
      <c r="L96" s="53"/>
      <c r="M96" s="53"/>
      <c r="N96" s="53"/>
      <c r="O96" s="53"/>
      <c r="P96" s="53"/>
      <c r="Q96" s="53"/>
      <c r="R96" s="53"/>
      <c r="S96" s="53"/>
      <c r="T96" s="53"/>
      <c r="U96" s="53"/>
      <c r="V96" s="53"/>
      <c r="W96" s="53"/>
      <c r="X96" s="53"/>
      <c r="Y96" s="53"/>
    </row>
    <row r="97" spans="1:25" ht="15.6" x14ac:dyDescent="0.3">
      <c r="A97" s="53"/>
      <c r="B97" s="53"/>
      <c r="C97" s="53"/>
      <c r="D97" s="53"/>
      <c r="E97" s="53"/>
      <c r="F97" s="53"/>
      <c r="G97" s="53"/>
      <c r="H97" s="53"/>
      <c r="I97" s="53"/>
      <c r="J97" s="53"/>
      <c r="K97" s="53"/>
      <c r="L97" s="53"/>
      <c r="M97" s="53"/>
      <c r="N97" s="53"/>
      <c r="O97" s="53"/>
      <c r="P97" s="53"/>
      <c r="Q97" s="53"/>
      <c r="R97" s="53"/>
      <c r="S97" s="53"/>
      <c r="T97" s="53"/>
      <c r="U97" s="53"/>
      <c r="V97" s="53"/>
      <c r="W97" s="53"/>
      <c r="X97" s="53"/>
      <c r="Y97" s="53"/>
    </row>
    <row r="98" spans="1:25" ht="15.6" x14ac:dyDescent="0.3">
      <c r="A98" s="53"/>
      <c r="B98" s="53"/>
      <c r="C98" s="53"/>
      <c r="D98" s="53"/>
      <c r="E98" s="53"/>
      <c r="F98" s="53"/>
      <c r="G98" s="53"/>
      <c r="H98" s="53"/>
      <c r="I98" s="53"/>
      <c r="J98" s="53"/>
      <c r="K98" s="53"/>
      <c r="L98" s="53"/>
      <c r="M98" s="53"/>
      <c r="N98" s="53"/>
      <c r="O98" s="53"/>
      <c r="P98" s="53"/>
      <c r="Q98" s="53"/>
      <c r="R98" s="53"/>
      <c r="S98" s="53"/>
      <c r="T98" s="53"/>
      <c r="U98" s="53"/>
      <c r="V98" s="53"/>
      <c r="W98" s="53"/>
      <c r="X98" s="53"/>
      <c r="Y98" s="53"/>
    </row>
    <row r="99" spans="1:25" ht="15.6" x14ac:dyDescent="0.3">
      <c r="A99" s="53"/>
      <c r="B99" s="53"/>
      <c r="C99" s="53"/>
      <c r="D99" s="53"/>
      <c r="E99" s="53"/>
      <c r="F99" s="53"/>
      <c r="G99" s="53"/>
      <c r="H99" s="53"/>
      <c r="I99" s="53"/>
      <c r="J99" s="53"/>
      <c r="K99" s="53"/>
      <c r="L99" s="53"/>
      <c r="M99" s="53"/>
      <c r="N99" s="53"/>
      <c r="O99" s="53"/>
      <c r="P99" s="53"/>
      <c r="Q99" s="53"/>
      <c r="R99" s="53"/>
      <c r="S99" s="53"/>
      <c r="T99" s="53"/>
      <c r="U99" s="53"/>
      <c r="V99" s="53"/>
      <c r="W99" s="53"/>
      <c r="X99" s="53"/>
      <c r="Y99" s="53"/>
    </row>
    <row r="100" spans="1:25" ht="15.6" x14ac:dyDescent="0.3">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row>
    <row r="101" spans="1:25" ht="15.6" x14ac:dyDescent="0.3">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row>
    <row r="102" spans="1:25" ht="15.6" x14ac:dyDescent="0.3">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row>
    <row r="103" spans="1:25" ht="15.6" x14ac:dyDescent="0.3">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row>
    <row r="104" spans="1:25" ht="15.6" x14ac:dyDescent="0.3">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row>
    <row r="105" spans="1:25" ht="15.6" x14ac:dyDescent="0.3">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row>
    <row r="106" spans="1:25" ht="15.6" x14ac:dyDescent="0.3">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row>
    <row r="107" spans="1:25" ht="15.6" x14ac:dyDescent="0.3">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row>
    <row r="108" spans="1:25" ht="15.6" x14ac:dyDescent="0.3">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row>
    <row r="109" spans="1:25" ht="15.6" x14ac:dyDescent="0.3">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row>
    <row r="110" spans="1:25" ht="15.6" x14ac:dyDescent="0.3">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row>
    <row r="111" spans="1:25" ht="15.6" x14ac:dyDescent="0.3">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row>
    <row r="112" spans="1:25" ht="15.6" x14ac:dyDescent="0.3">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row>
    <row r="113" spans="1:25" ht="15.6" x14ac:dyDescent="0.3">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row>
    <row r="114" spans="1:25" ht="15.6" x14ac:dyDescent="0.3">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row>
    <row r="115" spans="1:25" ht="15.6" x14ac:dyDescent="0.3">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row>
    <row r="116" spans="1:25" ht="15.6" x14ac:dyDescent="0.3">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row>
    <row r="117" spans="1:25" ht="15.6" x14ac:dyDescent="0.3">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row>
    <row r="118" spans="1:25" ht="15.6" x14ac:dyDescent="0.3">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row>
    <row r="119" spans="1:25" ht="15.6" x14ac:dyDescent="0.3">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row>
    <row r="120" spans="1:25" ht="15.6" x14ac:dyDescent="0.3">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row>
    <row r="121" spans="1:25" ht="15.6"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row>
    <row r="122" spans="1:25" ht="15.6" x14ac:dyDescent="0.3">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row>
    <row r="123" spans="1:25" ht="15.6" x14ac:dyDescent="0.3">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row>
    <row r="124" spans="1:25" ht="15.6" x14ac:dyDescent="0.3">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row>
    <row r="125" spans="1:25" ht="15.6" x14ac:dyDescent="0.3">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row>
    <row r="126" spans="1:25" ht="15.6" x14ac:dyDescent="0.3">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row>
    <row r="127" spans="1:25" ht="15.6" x14ac:dyDescent="0.3">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row>
    <row r="128" spans="1:25" ht="15.6" x14ac:dyDescent="0.3">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row>
    <row r="129" spans="1:25" ht="15.6" x14ac:dyDescent="0.3">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row>
    <row r="130" spans="1:25" ht="15.6" x14ac:dyDescent="0.3">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row>
    <row r="131" spans="1:25" ht="15.6" x14ac:dyDescent="0.3">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row>
    <row r="132" spans="1:25" ht="15.6" x14ac:dyDescent="0.3">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row>
    <row r="133" spans="1:25" ht="15.6" x14ac:dyDescent="0.3">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row>
    <row r="134" spans="1:25" ht="15.6" x14ac:dyDescent="0.3">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row>
    <row r="135" spans="1:25" ht="15.6" x14ac:dyDescent="0.3">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row>
    <row r="136" spans="1:25" ht="15.6" x14ac:dyDescent="0.3">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row>
    <row r="137" spans="1:25" ht="15.6" x14ac:dyDescent="0.3">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row>
    <row r="138" spans="1:25" ht="15.6" x14ac:dyDescent="0.3">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row>
    <row r="139" spans="1:25" ht="15.6" x14ac:dyDescent="0.3">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row>
    <row r="140" spans="1:25" ht="15.6" x14ac:dyDescent="0.3">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row>
    <row r="141" spans="1:25" ht="15.6" x14ac:dyDescent="0.3">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row>
    <row r="142" spans="1:25" ht="15.6" x14ac:dyDescent="0.3">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row>
    <row r="143" spans="1:25" ht="15.6" x14ac:dyDescent="0.3">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row>
    <row r="144" spans="1:25" ht="15.6" x14ac:dyDescent="0.3">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row>
    <row r="145" spans="1:25" ht="15.6" x14ac:dyDescent="0.3">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row>
    <row r="146" spans="1:25" ht="15.6" x14ac:dyDescent="0.3">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row>
    <row r="147" spans="1:25" ht="15.6" x14ac:dyDescent="0.3">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row>
    <row r="148" spans="1:25" ht="15.6" x14ac:dyDescent="0.3">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row>
    <row r="149" spans="1:25" ht="15.6" x14ac:dyDescent="0.3">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row>
    <row r="150" spans="1:25" ht="15.6" x14ac:dyDescent="0.3">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row>
    <row r="151" spans="1:25" ht="15.6" x14ac:dyDescent="0.3">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row>
    <row r="152" spans="1:25" ht="15.6" x14ac:dyDescent="0.3">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row>
    <row r="153" spans="1:25" ht="15.6" x14ac:dyDescent="0.3">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row>
    <row r="154" spans="1:25" ht="15.6" x14ac:dyDescent="0.3">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row>
    <row r="155" spans="1:25" ht="15.6" x14ac:dyDescent="0.3">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row>
    <row r="156" spans="1:25" ht="15.6" x14ac:dyDescent="0.3">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row>
    <row r="157" spans="1:25" ht="15.6" x14ac:dyDescent="0.3">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row>
    <row r="158" spans="1:25" ht="15.6" x14ac:dyDescent="0.3">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row>
    <row r="159" spans="1:25" ht="15.6" x14ac:dyDescent="0.3">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row>
    <row r="160" spans="1:25" ht="13.8" x14ac:dyDescent="0.3">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row>
    <row r="161" spans="1:25" ht="13.8" x14ac:dyDescent="0.3">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row>
    <row r="162" spans="1:25" ht="13.8" x14ac:dyDescent="0.3">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row>
    <row r="163" spans="1:25" ht="13.8" x14ac:dyDescent="0.3">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row>
    <row r="164" spans="1:25" ht="13.8" x14ac:dyDescent="0.3">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row>
    <row r="165" spans="1:25" ht="13.8" x14ac:dyDescent="0.3">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row>
    <row r="166" spans="1:25" ht="13.8" x14ac:dyDescent="0.3">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row>
    <row r="167" spans="1:25" ht="13.8" x14ac:dyDescent="0.3">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row>
    <row r="168" spans="1:25" ht="13.8" x14ac:dyDescent="0.3">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row>
    <row r="169" spans="1:25" ht="13.8" x14ac:dyDescent="0.3">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row>
  </sheetData>
  <mergeCells count="11">
    <mergeCell ref="A49:B49"/>
    <mergeCell ref="A53:B53"/>
    <mergeCell ref="A57:B57"/>
    <mergeCell ref="A61:B61"/>
    <mergeCell ref="A65:B65"/>
    <mergeCell ref="A47:E47"/>
    <mergeCell ref="A1:R1"/>
    <mergeCell ref="A26:X26"/>
    <mergeCell ref="A43:F43"/>
    <mergeCell ref="A44:E44"/>
    <mergeCell ref="A45:C45"/>
  </mergeCells>
  <conditionalFormatting sqref="D24">
    <cfRule type="cellIs" dxfId="5" priority="1" operator="lessThan">
      <formula>$C$24</formula>
    </cfRule>
    <cfRule type="cellIs" dxfId="4" priority="5" operator="equal">
      <formula>$C$24</formula>
    </cfRule>
  </conditionalFormatting>
  <conditionalFormatting sqref="D41">
    <cfRule type="cellIs" dxfId="3" priority="4" operator="lessThan">
      <formula>$C$41</formula>
    </cfRule>
    <cfRule type="cellIs" dxfId="2" priority="6" operator="equal">
      <formula>$C$41</formula>
    </cfRule>
  </conditionalFormatting>
  <conditionalFormatting sqref="F46">
    <cfRule type="cellIs" dxfId="1" priority="2" operator="lessThan">
      <formula>0</formula>
    </cfRule>
    <cfRule type="cellIs" dxfId="0" priority="3" operator="greaterThan">
      <formula>0</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1A88F6D5-EEC5-45D8-8C8D-56D2E1CC1612}"/>
</file>

<file path=customXml/itemProps2.xml><?xml version="1.0" encoding="utf-8"?>
<ds:datastoreItem xmlns:ds="http://schemas.openxmlformats.org/officeDocument/2006/customXml" ds:itemID="{1B653911-257E-48E9-8068-A9613377818C}">
  <ds:schemaRefs>
    <ds:schemaRef ds:uri="http://schemas.microsoft.com/sharepoint/v3/contenttype/forms"/>
  </ds:schemaRefs>
</ds:datastoreItem>
</file>

<file path=customXml/itemProps3.xml><?xml version="1.0" encoding="utf-8"?>
<ds:datastoreItem xmlns:ds="http://schemas.openxmlformats.org/officeDocument/2006/customXml" ds:itemID="{D4EB3407-B0D4-4D84-818A-B1FE3FA4AE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SMCRC Summary</vt:lpstr>
      <vt:lpstr>SMCRC Income</vt:lpstr>
      <vt:lpstr>SMCRC Expenditure</vt:lpstr>
      <vt:lpstr>Setup</vt:lpstr>
      <vt:lpstr>TAR</vt:lpstr>
      <vt:lpstr>R&amp;P</vt:lpstr>
      <vt:lpstr>SOB</vt:lpstr>
      <vt:lpstr>Monthly total</vt:lpstr>
      <vt:lpstr>Apr 25</vt:lpstr>
      <vt:lpstr>May 25</vt:lpstr>
      <vt:lpstr>Jun 25</vt:lpstr>
      <vt:lpstr>Jul 25</vt:lpstr>
      <vt:lpstr>Aug 25</vt:lpstr>
      <vt:lpstr>Sep 25</vt:lpstr>
      <vt:lpstr>Oct 25</vt:lpstr>
      <vt:lpstr>Nov 25</vt:lpstr>
      <vt:lpstr>Dec 25</vt:lpstr>
      <vt:lpstr>Jan 26</vt:lpstr>
      <vt:lpstr>Feb 26</vt:lpstr>
      <vt:lpstr>Mar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Daniela Senkyrova</cp:lastModifiedBy>
  <dcterms:modified xsi:type="dcterms:W3CDTF">2026-10-01T14:05:11Z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0x010100CD04853568B40F4E8366B3070197220F</vt:lpwstr>
  </property>
</Properties>
</file>