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reburns/Documents/MCET/Accounts/Accounts 24 - 25/"/>
    </mc:Choice>
  </mc:AlternateContent>
  <xr:revisionPtr revIDLastSave="0" documentId="13_ncr:1_{2DA4B0F3-5C0D-484F-91CD-0B2CF38E03C5}" xr6:coauthVersionLast="36" xr6:coauthVersionMax="36" xr10:uidLastSave="{00000000-0000-0000-0000-000000000000}"/>
  <bookViews>
    <workbookView xWindow="780" yWindow="860" windowWidth="27640" windowHeight="15920" xr2:uid="{615AEFB0-4D33-C744-BBC6-57DA23D14120}"/>
  </bookViews>
  <sheets>
    <sheet name="Sheet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L47" i="1" l="1"/>
  <c r="L50" i="1" s="1"/>
  <c r="I40" i="1" s="1"/>
  <c r="I42" i="1"/>
  <c r="L40" i="1"/>
  <c r="E40" i="1"/>
  <c r="L29" i="1"/>
  <c r="L25" i="1"/>
  <c r="E21" i="1"/>
  <c r="I21" i="1" s="1"/>
  <c r="E19" i="1"/>
  <c r="I19" i="1" s="1"/>
  <c r="I25" i="1" s="1"/>
  <c r="L14" i="1"/>
  <c r="L28" i="1" s="1"/>
  <c r="L30" i="1" s="1"/>
  <c r="E12" i="1"/>
  <c r="I12" i="1" s="1"/>
  <c r="I9" i="1"/>
  <c r="I14" i="1" s="1"/>
  <c r="E9" i="1"/>
  <c r="E14" i="1" s="1"/>
  <c r="I28" i="1" l="1"/>
  <c r="E25" i="1"/>
  <c r="E28" i="1" s="1"/>
  <c r="E30" i="1" s="1"/>
  <c r="E44" i="1" s="1"/>
  <c r="I44" i="1" l="1"/>
  <c r="I47" i="1" s="1"/>
  <c r="I50" i="1" s="1"/>
  <c r="E47" i="1"/>
  <c r="E50" i="1" s="1"/>
</calcChain>
</file>

<file path=xl/sharedStrings.xml><?xml version="1.0" encoding="utf-8"?>
<sst xmlns="http://schemas.openxmlformats.org/spreadsheetml/2006/main" count="45" uniqueCount="35">
  <si>
    <t>The Martin Chambers Ecuador Trust</t>
  </si>
  <si>
    <t>Statement of Recipts and Payments for the year 1st October 2024 to year ending 30 September 2025</t>
  </si>
  <si>
    <t>RECEIPTS</t>
  </si>
  <si>
    <t>Unrestricted</t>
  </si>
  <si>
    <t>Restricted</t>
  </si>
  <si>
    <t>Year Ended</t>
  </si>
  <si>
    <t xml:space="preserve">Year ended </t>
  </si>
  <si>
    <t>Funds</t>
  </si>
  <si>
    <t>Donations &amp;</t>
  </si>
  <si>
    <t>Fundraising</t>
  </si>
  <si>
    <t>Bank Interest</t>
  </si>
  <si>
    <t xml:space="preserve">TOTAL RECEIPTS </t>
  </si>
  <si>
    <t>PAYMENTS</t>
  </si>
  <si>
    <t>Fund raising costs (exc 200 Club winners)</t>
  </si>
  <si>
    <t>Cost of charitable activities</t>
  </si>
  <si>
    <t>(inc 200 club winners)</t>
  </si>
  <si>
    <t>Governance costs</t>
  </si>
  <si>
    <t>TOTAL PAYMENTS</t>
  </si>
  <si>
    <t>Surplus for the year</t>
  </si>
  <si>
    <t>Transfer between funds</t>
  </si>
  <si>
    <t>Statement of Balances as at 30 September 2024</t>
  </si>
  <si>
    <t>Total</t>
  </si>
  <si>
    <t>Opening cash at bank</t>
  </si>
  <si>
    <t>Cash in hand</t>
  </si>
  <si>
    <t xml:space="preserve">Surplus for the year </t>
  </si>
  <si>
    <t>Closing cash at bank and in hand</t>
  </si>
  <si>
    <t>Bank and cash balances</t>
  </si>
  <si>
    <t>Other assets</t>
  </si>
  <si>
    <t>NIL</t>
  </si>
  <si>
    <t>Liabilities</t>
  </si>
  <si>
    <t>All funds are unrestricted</t>
  </si>
  <si>
    <t>The notes to the accounts form an integral part of these part of these accounts</t>
  </si>
  <si>
    <t xml:space="preserve">Approved by the trustees on and signed on their behalf by </t>
  </si>
  <si>
    <t>Francis Chambers</t>
  </si>
  <si>
    <t>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</si>
</sst>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2" borderId="0" xfId="0" applyFill="1"/>
    <xf numFmtId="15" fontId="0" fillId="0" borderId="0" xfId="0" applyNumberFormat="1"/>
    <xf numFmtId="0" fontId="0" fillId="0" borderId="0" xfId="0" applyFill="1" applyBorder="1"/>
    <xf numFmtId="43" fontId="0" fillId="0" borderId="0" xfId="1" applyFont="1" applyFill="1" applyBorder="1"/>
    <xf numFmtId="43" fontId="0" fillId="2" borderId="2" xfId="1" applyFont="1" applyFill="1" applyBorder="1"/>
    <xf numFmtId="43" fontId="4" fillId="0" borderId="0" xfId="1" applyFont="1"/>
    <xf numFmtId="43" fontId="0" fillId="0" borderId="0" xfId="1" applyFont="1"/>
    <xf numFmtId="43" fontId="0" fillId="2" borderId="0" xfId="1" applyFont="1" applyFill="1"/>
    <xf numFmtId="0" fontId="2" fillId="0" borderId="0" xfId="0" applyFont="1"/>
    <xf numFmtId="43" fontId="4" fillId="0" borderId="0" xfId="1" applyFont="1" applyAlignment="1">
      <alignment wrapText="1"/>
    </xf>
    <xf numFmtId="0" fontId="0" fillId="2" borderId="1" xfId="0" applyFill="1" applyBorder="1"/>
    <xf numFmtId="14" fontId="0" fillId="0" borderId="0" xfId="0" applyNumberFormat="1"/>
    <xf numFmtId="43" fontId="3" fillId="0" borderId="0" xfId="1" applyFont="1" applyFill="1" applyBorder="1"/>
    <xf numFmtId="164" fontId="0" fillId="0" borderId="0" xfId="0" applyNumberFormat="1"/>
    <xf numFmtId="43" fontId="5" fillId="0" borderId="0" xfId="1" applyFont="1" applyAlignment="1">
      <alignment wrapText="1"/>
    </xf>
    <xf numFmtId="43" fontId="0" fillId="0" borderId="0" xfId="1" applyFont="1" applyFill="1"/>
    <xf numFmtId="0" fontId="5" fillId="0" borderId="0" xfId="0" applyFont="1"/>
    <xf numFmtId="43" fontId="3" fillId="0" borderId="0" xfId="1" applyFont="1"/>
    <xf numFmtId="164" fontId="0" fillId="0" borderId="0" xfId="0" applyNumberForma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ual%20return%202024-2025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-my.sharepoint.com/personal/julie_mcauley_scottishpower_com/Documents/My%20documents/Personal/ecuador/Annual%20return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main acc"/>
      <sheetName val="Debits main acc"/>
      <sheetName val="200 Club Credits"/>
      <sheetName val="200 Club Debits"/>
      <sheetName val="Bank interest"/>
      <sheetName val="Receipts and payments"/>
      <sheetName val="Notes to the accounts"/>
    </sheetNames>
    <sheetDataSet>
      <sheetData sheetId="0"/>
      <sheetData sheetId="1">
        <row r="21">
          <cell r="J21">
            <v>-7197.09</v>
          </cell>
        </row>
        <row r="32">
          <cell r="J32">
            <v>-41819.000000000007</v>
          </cell>
        </row>
      </sheetData>
      <sheetData sheetId="2">
        <row r="1638">
          <cell r="D1638">
            <v>73279.58</v>
          </cell>
        </row>
        <row r="1639">
          <cell r="D1639">
            <v>616.81000000000006</v>
          </cell>
        </row>
      </sheetData>
      <sheetData sheetId="3">
        <row r="16">
          <cell r="F16">
            <v>-1835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main acc"/>
      <sheetName val="Debits main acc"/>
      <sheetName val="200 Club Credits"/>
      <sheetName val="200 Club Debits"/>
      <sheetName val="Bank interest"/>
      <sheetName val="Receipts and pay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0">
          <cell r="E40">
            <v>26750.010000000002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4B34-B5D0-BD46-B698-50BF5C0B03A8}">
  <dimension ref="A2:U64"/>
  <sheetViews>
    <sheetView tabSelected="1" topLeftCell="A4" workbookViewId="0">
      <selection activeCell="N28" sqref="N28"/>
    </sheetView>
  </sheetViews>
  <sheetFormatPr baseColWidth="10" defaultColWidth="10.6640625" defaultRowHeight="16" x14ac:dyDescent="0.2"/>
  <cols>
    <col min="2" max="2" width="23" customWidth="1"/>
    <col min="5" max="5" width="12" bestFit="1" customWidth="1"/>
    <col min="6" max="6" width="8.83203125" customWidth="1"/>
    <col min="8" max="8" width="1.6640625" customWidth="1"/>
    <col min="10" max="10" width="2.33203125" customWidth="1"/>
    <col min="17" max="17" width="14.83203125" customWidth="1"/>
    <col min="20" max="20" width="13.1640625" customWidth="1"/>
  </cols>
  <sheetData>
    <row r="2" spans="1:19" x14ac:dyDescent="0.2">
      <c r="B2" s="1" t="s">
        <v>0</v>
      </c>
      <c r="C2" s="1"/>
    </row>
    <row r="4" spans="1:19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9" x14ac:dyDescent="0.2">
      <c r="A6" t="s">
        <v>2</v>
      </c>
      <c r="E6" s="2" t="s">
        <v>3</v>
      </c>
      <c r="F6" t="s">
        <v>4</v>
      </c>
      <c r="I6" s="2" t="s">
        <v>5</v>
      </c>
      <c r="L6" s="2" t="s">
        <v>6</v>
      </c>
    </row>
    <row r="7" spans="1:19" x14ac:dyDescent="0.2">
      <c r="E7" s="2" t="s">
        <v>7</v>
      </c>
      <c r="F7" t="s">
        <v>7</v>
      </c>
      <c r="H7" s="3"/>
      <c r="I7" s="3">
        <v>45930</v>
      </c>
      <c r="K7" s="3"/>
      <c r="L7" s="3">
        <v>45565</v>
      </c>
    </row>
    <row r="8" spans="1:19" x14ac:dyDescent="0.2">
      <c r="E8" s="2"/>
      <c r="H8" s="4"/>
      <c r="I8" s="2"/>
      <c r="L8" s="2"/>
    </row>
    <row r="9" spans="1:19" ht="17" thickBot="1" x14ac:dyDescent="0.25">
      <c r="B9" t="s">
        <v>8</v>
      </c>
      <c r="D9" s="5"/>
      <c r="E9" s="6">
        <f>'[1]200 Club Credits'!D1638</f>
        <v>73279.58</v>
      </c>
      <c r="F9" s="7"/>
      <c r="G9" s="8"/>
      <c r="H9" s="5"/>
      <c r="I9" s="6">
        <f>E9</f>
        <v>73279.58</v>
      </c>
      <c r="J9" s="8"/>
      <c r="K9" s="5"/>
      <c r="L9" s="6">
        <v>60724.56</v>
      </c>
    </row>
    <row r="10" spans="1:19" ht="17" thickTop="1" x14ac:dyDescent="0.2">
      <c r="B10" t="s">
        <v>9</v>
      </c>
      <c r="D10" s="5"/>
      <c r="E10" s="9"/>
      <c r="F10" s="8"/>
      <c r="G10" s="8"/>
      <c r="H10" s="5"/>
      <c r="I10" s="9"/>
      <c r="J10" s="8"/>
      <c r="K10" s="5"/>
      <c r="L10" s="9"/>
    </row>
    <row r="11" spans="1:19" x14ac:dyDescent="0.2">
      <c r="D11" s="5"/>
      <c r="E11" s="9"/>
      <c r="F11" s="8"/>
      <c r="G11" s="8"/>
      <c r="H11" s="5"/>
      <c r="I11" s="9"/>
      <c r="J11" s="8"/>
      <c r="K11" s="5"/>
      <c r="L11" s="9"/>
    </row>
    <row r="12" spans="1:19" x14ac:dyDescent="0.2">
      <c r="B12" t="s">
        <v>10</v>
      </c>
      <c r="D12" s="5"/>
      <c r="E12" s="9">
        <f>'[1]200 Club Credits'!D1639</f>
        <v>616.81000000000006</v>
      </c>
      <c r="F12" s="8"/>
      <c r="G12" s="8"/>
      <c r="H12" s="5"/>
      <c r="I12" s="9">
        <f>E12</f>
        <v>616.81000000000006</v>
      </c>
      <c r="J12" s="7"/>
      <c r="K12" s="5"/>
      <c r="L12" s="9">
        <v>371.8</v>
      </c>
    </row>
    <row r="13" spans="1:19" x14ac:dyDescent="0.2">
      <c r="D13" s="5"/>
      <c r="E13" s="9"/>
      <c r="F13" s="8"/>
      <c r="G13" s="8"/>
      <c r="H13" s="5"/>
      <c r="I13" s="9"/>
      <c r="J13" s="8"/>
      <c r="K13" s="5"/>
      <c r="L13" s="9"/>
    </row>
    <row r="14" spans="1:19" ht="17" thickBot="1" x14ac:dyDescent="0.25">
      <c r="B14" t="s">
        <v>11</v>
      </c>
      <c r="D14" s="5"/>
      <c r="E14" s="6">
        <f>SUM(E9+E12)</f>
        <v>73896.39</v>
      </c>
      <c r="F14" s="8"/>
      <c r="G14" s="8"/>
      <c r="H14" s="5"/>
      <c r="I14" s="6">
        <f>SUM(I9+I12)</f>
        <v>73896.39</v>
      </c>
      <c r="J14" s="8"/>
      <c r="K14" s="5"/>
      <c r="L14" s="6">
        <f>SUM(L9+L12)</f>
        <v>61096.36</v>
      </c>
      <c r="N14" s="10"/>
      <c r="O14" s="10"/>
      <c r="P14" s="10"/>
      <c r="Q14" s="10"/>
      <c r="R14" s="10"/>
      <c r="S14" s="10"/>
    </row>
    <row r="15" spans="1:19" ht="17" thickTop="1" x14ac:dyDescent="0.2">
      <c r="D15" s="5"/>
      <c r="E15" s="9"/>
      <c r="F15" s="8"/>
      <c r="G15" s="8"/>
      <c r="H15" s="5"/>
      <c r="I15" s="9"/>
      <c r="J15" s="8"/>
      <c r="K15" s="5"/>
      <c r="L15" s="9"/>
      <c r="N15" s="10"/>
      <c r="O15" s="10"/>
      <c r="P15" s="10"/>
      <c r="Q15" s="10"/>
      <c r="R15" s="10"/>
      <c r="S15" s="10"/>
    </row>
    <row r="16" spans="1:19" x14ac:dyDescent="0.2">
      <c r="D16" s="5"/>
      <c r="E16" s="9"/>
      <c r="F16" s="8"/>
      <c r="G16" s="8"/>
      <c r="H16" s="5"/>
      <c r="I16" s="9"/>
      <c r="J16" s="8"/>
      <c r="K16" s="5"/>
      <c r="L16" s="9"/>
    </row>
    <row r="17" spans="1:12" x14ac:dyDescent="0.2">
      <c r="A17" t="s">
        <v>12</v>
      </c>
      <c r="D17" s="5"/>
      <c r="E17" s="9"/>
      <c r="F17" s="8"/>
      <c r="G17" s="8"/>
      <c r="H17" s="5"/>
      <c r="I17" s="9"/>
      <c r="J17" s="8"/>
      <c r="K17" s="5"/>
      <c r="L17" s="9"/>
    </row>
    <row r="18" spans="1:12" x14ac:dyDescent="0.2">
      <c r="D18" s="5"/>
      <c r="E18" s="9"/>
      <c r="F18" s="8"/>
      <c r="G18" s="8"/>
      <c r="H18" s="5"/>
      <c r="I18" s="9"/>
      <c r="J18" s="8"/>
      <c r="K18" s="5"/>
      <c r="L18" s="9"/>
    </row>
    <row r="19" spans="1:12" x14ac:dyDescent="0.2">
      <c r="B19" t="s">
        <v>13</v>
      </c>
      <c r="D19" s="5"/>
      <c r="E19" s="9">
        <f>-'[1]Debits main acc'!J21</f>
        <v>7197.09</v>
      </c>
      <c r="F19" s="8"/>
      <c r="G19" s="8"/>
      <c r="H19" s="5"/>
      <c r="I19" s="9">
        <f>E19</f>
        <v>7197.09</v>
      </c>
      <c r="J19" s="7"/>
      <c r="K19" s="5"/>
      <c r="L19" s="9">
        <v>801.75</v>
      </c>
    </row>
    <row r="20" spans="1:12" x14ac:dyDescent="0.2">
      <c r="D20" s="5"/>
      <c r="E20" s="9"/>
      <c r="F20" s="8"/>
      <c r="G20" s="8"/>
      <c r="H20" s="5"/>
      <c r="I20" s="9"/>
      <c r="J20" s="8"/>
      <c r="K20" s="5"/>
      <c r="L20" s="9"/>
    </row>
    <row r="21" spans="1:12" x14ac:dyDescent="0.2">
      <c r="B21" t="s">
        <v>14</v>
      </c>
      <c r="D21" s="5"/>
      <c r="E21" s="9">
        <f>-'[1]Debits main acc'!J32-'[1]200 Club Debits'!F16</f>
        <v>43654.000000000007</v>
      </c>
      <c r="F21" s="11"/>
      <c r="G21" s="8"/>
      <c r="H21" s="5"/>
      <c r="I21" s="9">
        <f>E21</f>
        <v>43654.000000000007</v>
      </c>
      <c r="J21" s="8"/>
      <c r="K21" s="5"/>
      <c r="L21" s="9">
        <v>22543.91</v>
      </c>
    </row>
    <row r="22" spans="1:12" x14ac:dyDescent="0.2">
      <c r="B22" t="s">
        <v>15</v>
      </c>
      <c r="D22" s="5"/>
      <c r="E22" s="9"/>
      <c r="F22" s="8"/>
      <c r="G22" s="8"/>
      <c r="H22" s="5"/>
      <c r="I22" s="9"/>
      <c r="J22" s="8"/>
      <c r="K22" s="5"/>
      <c r="L22" s="9"/>
    </row>
    <row r="23" spans="1:12" x14ac:dyDescent="0.2">
      <c r="B23" t="s">
        <v>16</v>
      </c>
      <c r="D23" s="5"/>
      <c r="E23" s="9">
        <v>0</v>
      </c>
      <c r="F23" s="8"/>
      <c r="G23" s="8"/>
      <c r="H23" s="5"/>
      <c r="I23" s="9"/>
      <c r="J23" s="8"/>
      <c r="K23" s="5"/>
      <c r="L23" s="9">
        <v>0</v>
      </c>
    </row>
    <row r="24" spans="1:12" x14ac:dyDescent="0.2">
      <c r="D24" s="5"/>
      <c r="E24" s="9"/>
      <c r="F24" s="8"/>
      <c r="G24" s="8"/>
      <c r="H24" s="5"/>
      <c r="I24" s="9"/>
      <c r="J24" s="8"/>
      <c r="K24" s="5"/>
      <c r="L24" s="9"/>
    </row>
    <row r="25" spans="1:12" ht="17" thickBot="1" x14ac:dyDescent="0.25">
      <c r="B25" t="s">
        <v>17</v>
      </c>
      <c r="D25" s="5"/>
      <c r="E25" s="6">
        <f>SUM(E19+E21)</f>
        <v>50851.090000000011</v>
      </c>
      <c r="F25" s="8"/>
      <c r="G25" s="8"/>
      <c r="H25" s="5"/>
      <c r="I25" s="6">
        <f>SUM(I19:I21)</f>
        <v>50851.090000000011</v>
      </c>
      <c r="J25" s="8"/>
      <c r="K25" s="5"/>
      <c r="L25" s="6">
        <f>SUM(L19:L24)</f>
        <v>23345.66</v>
      </c>
    </row>
    <row r="26" spans="1:12" ht="17" thickTop="1" x14ac:dyDescent="0.2">
      <c r="D26" s="5"/>
      <c r="E26" s="9"/>
      <c r="F26" s="8"/>
      <c r="G26" s="8"/>
      <c r="H26" s="5"/>
      <c r="I26" s="9"/>
      <c r="J26" s="8"/>
      <c r="K26" s="5"/>
      <c r="L26" s="9"/>
    </row>
    <row r="27" spans="1:12" x14ac:dyDescent="0.2">
      <c r="D27" s="5"/>
      <c r="E27" s="9"/>
      <c r="F27" s="8"/>
      <c r="G27" s="8"/>
      <c r="H27" s="8"/>
      <c r="I27" s="9"/>
      <c r="J27" s="8"/>
      <c r="K27" s="5"/>
      <c r="L27" s="9"/>
    </row>
    <row r="28" spans="1:12" x14ac:dyDescent="0.2">
      <c r="B28" t="s">
        <v>18</v>
      </c>
      <c r="D28" s="5"/>
      <c r="E28" s="9">
        <f>E14-E25</f>
        <v>23045.299999999988</v>
      </c>
      <c r="F28" s="8"/>
      <c r="G28" s="8"/>
      <c r="H28" s="8"/>
      <c r="I28" s="9">
        <f>I14-I25</f>
        <v>23045.299999999988</v>
      </c>
      <c r="J28" s="8"/>
      <c r="K28" s="5"/>
      <c r="L28" s="9">
        <f>L14-L25</f>
        <v>37750.699999999997</v>
      </c>
    </row>
    <row r="29" spans="1:12" x14ac:dyDescent="0.2">
      <c r="B29" t="s">
        <v>19</v>
      </c>
      <c r="D29" s="5"/>
      <c r="E29" s="9"/>
      <c r="F29" s="8"/>
      <c r="G29" s="8"/>
      <c r="H29" s="8"/>
      <c r="I29" s="9"/>
      <c r="J29" s="8"/>
      <c r="K29" s="5"/>
      <c r="L29" s="9">
        <f>K29</f>
        <v>0</v>
      </c>
    </row>
    <row r="30" spans="1:12" x14ac:dyDescent="0.2">
      <c r="B30" t="s">
        <v>18</v>
      </c>
      <c r="D30" s="5"/>
      <c r="E30" s="9">
        <f>SUM(E28:E29)</f>
        <v>23045.299999999988</v>
      </c>
      <c r="F30" s="8"/>
      <c r="G30" s="8"/>
      <c r="H30" s="8"/>
      <c r="I30" s="9">
        <f>SUM(I28:I29)</f>
        <v>23045.299999999988</v>
      </c>
      <c r="J30" s="8"/>
      <c r="K30" s="5"/>
      <c r="L30" s="9">
        <f>SUM(L28:L29)</f>
        <v>37750.699999999997</v>
      </c>
    </row>
    <row r="31" spans="1:12" x14ac:dyDescent="0.2">
      <c r="D31" s="8"/>
      <c r="E31" s="9"/>
      <c r="F31" s="8"/>
      <c r="G31" s="8"/>
      <c r="H31" s="8"/>
      <c r="I31" s="9"/>
      <c r="J31" s="8"/>
      <c r="K31" s="8"/>
      <c r="L31" s="9"/>
    </row>
    <row r="32" spans="1:12" x14ac:dyDescent="0.2">
      <c r="E32" s="2"/>
      <c r="I32" s="2"/>
      <c r="L32" s="2"/>
    </row>
    <row r="33" spans="1:21" x14ac:dyDescent="0.2">
      <c r="E33" s="2"/>
      <c r="I33" s="2"/>
      <c r="L33" s="2"/>
    </row>
    <row r="34" spans="1:21" x14ac:dyDescent="0.2">
      <c r="E34" s="2"/>
      <c r="I34" s="2"/>
      <c r="L34" s="2"/>
    </row>
    <row r="35" spans="1:21" x14ac:dyDescent="0.2">
      <c r="A35" s="1" t="s">
        <v>20</v>
      </c>
      <c r="B35" s="1"/>
      <c r="C35" s="1"/>
      <c r="D35" s="1"/>
      <c r="E35" s="12"/>
      <c r="F35" s="1"/>
      <c r="G35" s="1"/>
      <c r="H35" s="1"/>
      <c r="I35" s="12"/>
      <c r="J35" s="1"/>
      <c r="K35" s="1"/>
      <c r="L35" s="12"/>
    </row>
    <row r="36" spans="1:21" x14ac:dyDescent="0.2">
      <c r="E36" s="2"/>
      <c r="I36" s="2"/>
      <c r="L36" s="2"/>
    </row>
    <row r="37" spans="1:21" x14ac:dyDescent="0.2">
      <c r="E37" s="2" t="s">
        <v>3</v>
      </c>
      <c r="I37" s="2" t="s">
        <v>21</v>
      </c>
      <c r="L37" s="2" t="s">
        <v>21</v>
      </c>
    </row>
    <row r="38" spans="1:21" x14ac:dyDescent="0.2">
      <c r="E38" s="2" t="s">
        <v>7</v>
      </c>
      <c r="I38" s="2">
        <v>2025</v>
      </c>
      <c r="L38" s="2">
        <v>2024</v>
      </c>
      <c r="Q38" s="13"/>
      <c r="R38" s="8"/>
      <c r="S38" s="8"/>
      <c r="T38" s="14"/>
    </row>
    <row r="39" spans="1:21" x14ac:dyDescent="0.2">
      <c r="E39" s="2"/>
      <c r="I39" s="2"/>
      <c r="L39" s="2"/>
      <c r="Q39" s="13"/>
      <c r="R39" s="8"/>
      <c r="S39" s="8"/>
      <c r="T39" s="14"/>
      <c r="U39" s="15"/>
    </row>
    <row r="40" spans="1:21" x14ac:dyDescent="0.2">
      <c r="B40" t="s">
        <v>22</v>
      </c>
      <c r="D40" s="8"/>
      <c r="E40" s="9">
        <f>L47</f>
        <v>64500.71</v>
      </c>
      <c r="F40" s="8"/>
      <c r="G40" s="8"/>
      <c r="H40" s="8"/>
      <c r="I40" s="9">
        <f>L50</f>
        <v>64500.71</v>
      </c>
      <c r="J40" s="16"/>
      <c r="K40" s="17"/>
      <c r="L40" s="9">
        <f>'[2]Receipts and payments'!$E$40</f>
        <v>26750.010000000002</v>
      </c>
      <c r="M40" s="18"/>
      <c r="R40" s="19"/>
      <c r="S40" s="19"/>
      <c r="T40" s="14"/>
    </row>
    <row r="41" spans="1:21" x14ac:dyDescent="0.2">
      <c r="D41" s="8"/>
      <c r="E41" s="9"/>
      <c r="F41" s="8"/>
      <c r="G41" s="8"/>
      <c r="H41" s="8"/>
      <c r="I41" s="9"/>
      <c r="J41" s="8"/>
      <c r="K41" s="8"/>
      <c r="L41" s="9"/>
      <c r="T41" s="20"/>
    </row>
    <row r="42" spans="1:21" x14ac:dyDescent="0.2">
      <c r="B42" t="s">
        <v>23</v>
      </c>
      <c r="D42" s="8"/>
      <c r="E42" s="9">
        <v>0</v>
      </c>
      <c r="F42" s="8"/>
      <c r="G42" s="8"/>
      <c r="H42" s="8"/>
      <c r="I42" s="9">
        <f t="shared" ref="I42" si="0">H42</f>
        <v>0</v>
      </c>
      <c r="J42" s="8"/>
      <c r="K42" s="8"/>
      <c r="L42" s="9"/>
    </row>
    <row r="43" spans="1:21" x14ac:dyDescent="0.2">
      <c r="D43" s="8"/>
      <c r="E43" s="9"/>
      <c r="F43" s="8"/>
      <c r="G43" s="8"/>
      <c r="H43" s="8"/>
      <c r="I43" s="9"/>
      <c r="J43" s="8"/>
      <c r="K43" s="8"/>
      <c r="L43" s="9"/>
    </row>
    <row r="44" spans="1:21" x14ac:dyDescent="0.2">
      <c r="B44" t="s">
        <v>24</v>
      </c>
      <c r="D44" s="21"/>
      <c r="E44" s="22">
        <f>E30</f>
        <v>23045.299999999988</v>
      </c>
      <c r="F44" s="8"/>
      <c r="G44" s="8"/>
      <c r="H44" s="21"/>
      <c r="I44" s="22">
        <f>E44</f>
        <v>23045.299999999988</v>
      </c>
      <c r="J44" s="8"/>
      <c r="K44" s="5"/>
      <c r="L44" s="22">
        <v>37750.699999999997</v>
      </c>
    </row>
    <row r="45" spans="1:21" x14ac:dyDescent="0.2">
      <c r="D45" s="8"/>
      <c r="E45" s="9"/>
      <c r="F45" s="8"/>
      <c r="G45" s="8"/>
      <c r="H45" s="8"/>
      <c r="I45" s="9"/>
      <c r="J45" s="8"/>
      <c r="K45" s="8"/>
      <c r="L45" s="9"/>
    </row>
    <row r="46" spans="1:21" x14ac:dyDescent="0.2">
      <c r="D46" s="8"/>
      <c r="E46" s="9"/>
      <c r="F46" s="8"/>
      <c r="G46" s="8"/>
      <c r="H46" s="8"/>
      <c r="I46" s="9"/>
      <c r="J46" s="8"/>
      <c r="K46" s="8"/>
      <c r="L46" s="9"/>
    </row>
    <row r="47" spans="1:21" ht="17" thickBot="1" x14ac:dyDescent="0.25">
      <c r="B47" t="s">
        <v>25</v>
      </c>
      <c r="D47" s="21"/>
      <c r="E47" s="6">
        <f>SUM(E40+E44)</f>
        <v>87546.00999999998</v>
      </c>
      <c r="F47" s="8"/>
      <c r="G47" s="8"/>
      <c r="H47" s="21"/>
      <c r="I47" s="6">
        <f>SUM(I40:I44)</f>
        <v>87546.00999999998</v>
      </c>
      <c r="J47" s="16"/>
      <c r="K47" s="21"/>
      <c r="L47" s="6">
        <f>SUM(L40+L44)</f>
        <v>64500.71</v>
      </c>
    </row>
    <row r="48" spans="1:21" ht="17" thickTop="1" x14ac:dyDescent="0.2">
      <c r="D48" s="8"/>
      <c r="E48" s="9"/>
      <c r="F48" s="8"/>
      <c r="G48" s="8"/>
      <c r="H48" s="8"/>
      <c r="I48" s="9"/>
      <c r="J48" s="8"/>
      <c r="K48" s="8"/>
      <c r="L48" s="9"/>
    </row>
    <row r="49" spans="1:12" x14ac:dyDescent="0.2">
      <c r="D49" s="8"/>
      <c r="E49" s="9"/>
      <c r="F49" s="8"/>
      <c r="G49" s="8"/>
      <c r="H49" s="8"/>
      <c r="I49" s="9"/>
      <c r="J49" s="8"/>
      <c r="K49" s="8"/>
      <c r="L49" s="9"/>
    </row>
    <row r="50" spans="1:12" x14ac:dyDescent="0.2">
      <c r="B50" t="s">
        <v>26</v>
      </c>
      <c r="D50" s="8"/>
      <c r="E50" s="9">
        <f>E47</f>
        <v>87546.00999999998</v>
      </c>
      <c r="F50" s="8"/>
      <c r="G50" s="8"/>
      <c r="H50" s="8"/>
      <c r="I50" s="23">
        <f>I47</f>
        <v>87546.00999999998</v>
      </c>
      <c r="J50" s="8"/>
      <c r="K50" s="8"/>
      <c r="L50" s="23">
        <f>L47</f>
        <v>64500.71</v>
      </c>
    </row>
    <row r="51" spans="1:12" x14ac:dyDescent="0.2">
      <c r="E51" s="2"/>
      <c r="I51" s="2"/>
      <c r="L51" s="2"/>
    </row>
    <row r="52" spans="1:12" x14ac:dyDescent="0.2">
      <c r="B52" t="s">
        <v>27</v>
      </c>
      <c r="E52" s="2" t="s">
        <v>28</v>
      </c>
      <c r="I52" s="2" t="s">
        <v>28</v>
      </c>
      <c r="L52" s="2" t="s">
        <v>28</v>
      </c>
    </row>
    <row r="53" spans="1:12" x14ac:dyDescent="0.2">
      <c r="E53" s="2"/>
      <c r="I53" s="2"/>
      <c r="L53" s="2"/>
    </row>
    <row r="54" spans="1:12" x14ac:dyDescent="0.2">
      <c r="B54" t="s">
        <v>29</v>
      </c>
      <c r="E54" s="2" t="s">
        <v>28</v>
      </c>
      <c r="I54" s="2" t="s">
        <v>28</v>
      </c>
      <c r="L54" s="2" t="s">
        <v>28</v>
      </c>
    </row>
    <row r="58" spans="1:12" x14ac:dyDescent="0.2">
      <c r="A58" t="s">
        <v>30</v>
      </c>
    </row>
    <row r="59" spans="1:12" x14ac:dyDescent="0.2">
      <c r="A59" t="s">
        <v>31</v>
      </c>
    </row>
    <row r="61" spans="1:12" x14ac:dyDescent="0.2">
      <c r="A61" t="s">
        <v>32</v>
      </c>
    </row>
    <row r="63" spans="1:12" x14ac:dyDescent="0.2">
      <c r="A63" t="s">
        <v>33</v>
      </c>
    </row>
    <row r="64" spans="1:12" x14ac:dyDescent="0.2">
      <c r="A6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6F2207B-68F0-4570-92FF-449C8586FBC6}"/>
</file>

<file path=customXml/itemProps2.xml><?xml version="1.0" encoding="utf-8"?>
<ds:datastoreItem xmlns:ds="http://schemas.openxmlformats.org/officeDocument/2006/customXml" ds:itemID="{80FF51E1-70CF-4CDE-BC3C-327102578440}"/>
</file>

<file path=customXml/itemProps3.xml><?xml version="1.0" encoding="utf-8"?>
<ds:datastoreItem xmlns:ds="http://schemas.openxmlformats.org/officeDocument/2006/customXml" ds:itemID="{3E77D779-BD6E-4DE8-BEA5-48BECAFAB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2026-03-22T16:57:24Z</dcterms:created>
  <dcterms:modified xsi:type="dcterms:W3CDTF">2026-03-22T17:02:49Z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