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cotrural-my.sharepoint.com/personal/mjoyce_sruc_ac_uk/Documents/FSS/2024_25/Year End Accounts/"/>
    </mc:Choice>
  </mc:AlternateContent>
  <xr:revisionPtr revIDLastSave="7" documentId="13_ncr:1_{A3683A05-D525-42C4-836B-86A145CC788F}" xr6:coauthVersionLast="47" xr6:coauthVersionMax="47" xr10:uidLastSave="{CF3080F3-6D5B-4317-BB5C-FE5C6C373323}"/>
  <bookViews>
    <workbookView xWindow="-110" yWindow="-110" windowWidth="19420" windowHeight="10300" xr2:uid="{00000000-000D-0000-FFFF-FFFF00000000}"/>
  </bookViews>
  <sheets>
    <sheet name="R&amp;P Accounts" sheetId="1" r:id="rId1"/>
    <sheet name="Statement of balances" sheetId="2" r:id="rId2"/>
    <sheet name="Additional notes (1)  " sheetId="3" r:id="rId3"/>
    <sheet name="Additional notes (2)" sheetId="4" r:id="rId4"/>
    <sheet name="Additional notes (3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be2u+3JTMX/5D0rfkNOrzYoTu6zOl3FR7zOkfzB2poA="/>
    </ext>
  </extLst>
</workbook>
</file>

<file path=xl/calcChain.xml><?xml version="1.0" encoding="utf-8"?>
<calcChain xmlns="http://schemas.openxmlformats.org/spreadsheetml/2006/main">
  <c r="B34" i="1" l="1"/>
  <c r="C49" i="3"/>
  <c r="K26" i="4"/>
  <c r="K39" i="4"/>
  <c r="K19" i="4"/>
  <c r="K14" i="4"/>
  <c r="K21" i="4"/>
  <c r="I25" i="4"/>
  <c r="N25" i="4"/>
  <c r="I32" i="4"/>
  <c r="K39" i="3"/>
  <c r="K42" i="3"/>
  <c r="K41" i="3"/>
  <c r="B31" i="1"/>
  <c r="K40" i="3"/>
  <c r="I38" i="5"/>
  <c r="K12" i="3"/>
  <c r="N9" i="4"/>
  <c r="M49" i="5"/>
  <c r="O43" i="5"/>
  <c r="K43" i="5"/>
  <c r="I43" i="5"/>
  <c r="G43" i="5"/>
  <c r="E43" i="5"/>
  <c r="C43" i="5"/>
  <c r="M42" i="5"/>
  <c r="M41" i="5"/>
  <c r="M43" i="5"/>
  <c r="O38" i="5"/>
  <c r="K38" i="5"/>
  <c r="E38" i="5"/>
  <c r="C38" i="5"/>
  <c r="M37" i="5"/>
  <c r="M36" i="5"/>
  <c r="M35" i="5"/>
  <c r="M34" i="5"/>
  <c r="M33" i="5"/>
  <c r="M32" i="5"/>
  <c r="M31" i="5"/>
  <c r="M29" i="5"/>
  <c r="M28" i="5"/>
  <c r="M27" i="5"/>
  <c r="O21" i="5"/>
  <c r="K21" i="5"/>
  <c r="I21" i="5"/>
  <c r="G21" i="5"/>
  <c r="E21" i="5"/>
  <c r="C21" i="5"/>
  <c r="M20" i="5"/>
  <c r="M19" i="5"/>
  <c r="M21" i="5"/>
  <c r="O16" i="5"/>
  <c r="O23" i="5"/>
  <c r="K16" i="5"/>
  <c r="K23" i="5"/>
  <c r="I16" i="5"/>
  <c r="I23" i="5"/>
  <c r="G16" i="5"/>
  <c r="G23" i="5"/>
  <c r="E16" i="5"/>
  <c r="E23" i="5"/>
  <c r="C16" i="5"/>
  <c r="C23" i="5"/>
  <c r="M15" i="5"/>
  <c r="M14" i="5"/>
  <c r="M13" i="5"/>
  <c r="M12" i="5"/>
  <c r="M11" i="5"/>
  <c r="M10" i="5"/>
  <c r="M9" i="5"/>
  <c r="M16" i="5"/>
  <c r="O1" i="5"/>
  <c r="C1" i="5"/>
  <c r="M45" i="4"/>
  <c r="P39" i="4"/>
  <c r="L39" i="4"/>
  <c r="I39" i="4"/>
  <c r="G39" i="4"/>
  <c r="C39" i="4"/>
  <c r="N38" i="4"/>
  <c r="N37" i="4"/>
  <c r="N39" i="4"/>
  <c r="P34" i="4"/>
  <c r="L34" i="4"/>
  <c r="G34" i="4"/>
  <c r="C34" i="4"/>
  <c r="N33" i="4"/>
  <c r="N31" i="4"/>
  <c r="N30" i="4"/>
  <c r="N29" i="4"/>
  <c r="N28" i="4"/>
  <c r="N27" i="4"/>
  <c r="P19" i="4"/>
  <c r="L19" i="4"/>
  <c r="I19" i="4"/>
  <c r="G19" i="4"/>
  <c r="C19" i="4"/>
  <c r="N18" i="4"/>
  <c r="N17" i="4"/>
  <c r="P14" i="4"/>
  <c r="P21" i="4"/>
  <c r="L14" i="4"/>
  <c r="L21" i="4"/>
  <c r="I14" i="4"/>
  <c r="G14" i="4"/>
  <c r="C14" i="4"/>
  <c r="N12" i="4"/>
  <c r="N11" i="4"/>
  <c r="N10" i="4"/>
  <c r="B15" i="1"/>
  <c r="J15" i="1"/>
  <c r="P1" i="4"/>
  <c r="C1" i="4"/>
  <c r="M49" i="3"/>
  <c r="I49" i="3"/>
  <c r="G49" i="3"/>
  <c r="E49" i="3"/>
  <c r="K46" i="3"/>
  <c r="M32" i="3"/>
  <c r="M34" i="3"/>
  <c r="I32" i="3"/>
  <c r="I34" i="3"/>
  <c r="G32" i="3"/>
  <c r="G34" i="3"/>
  <c r="E32" i="3"/>
  <c r="E34" i="3"/>
  <c r="C32" i="3"/>
  <c r="K31" i="3"/>
  <c r="K32" i="3"/>
  <c r="L26" i="3"/>
  <c r="J26" i="3"/>
  <c r="F26" i="3"/>
  <c r="M24" i="3"/>
  <c r="M26" i="3"/>
  <c r="E24" i="3"/>
  <c r="E26" i="3"/>
  <c r="C24" i="3"/>
  <c r="C26" i="3"/>
  <c r="K23" i="3"/>
  <c r="K22" i="3"/>
  <c r="K21" i="3"/>
  <c r="K20" i="3"/>
  <c r="L15" i="3"/>
  <c r="J15" i="3"/>
  <c r="H15" i="3"/>
  <c r="F15" i="3"/>
  <c r="M13" i="3"/>
  <c r="M15" i="3"/>
  <c r="I13" i="3"/>
  <c r="I15" i="3"/>
  <c r="G13" i="3"/>
  <c r="G15" i="3"/>
  <c r="M1" i="3"/>
  <c r="C1" i="3"/>
  <c r="P48" i="2"/>
  <c r="N48" i="2"/>
  <c r="P41" i="2"/>
  <c r="N41" i="2"/>
  <c r="P32" i="2"/>
  <c r="N32" i="2"/>
  <c r="L32" i="2"/>
  <c r="P19" i="2"/>
  <c r="N19" i="2"/>
  <c r="P9" i="2"/>
  <c r="L9" i="2"/>
  <c r="J9" i="2"/>
  <c r="N7" i="2"/>
  <c r="N5" i="2"/>
  <c r="N1" i="2"/>
  <c r="B1" i="2"/>
  <c r="J53" i="1"/>
  <c r="L47" i="1"/>
  <c r="H47" i="1"/>
  <c r="F47" i="1"/>
  <c r="D47" i="1"/>
  <c r="B47" i="1"/>
  <c r="J46" i="1"/>
  <c r="J45" i="1"/>
  <c r="J47" i="1"/>
  <c r="L42" i="1"/>
  <c r="H42" i="1"/>
  <c r="F42" i="1"/>
  <c r="J41" i="1"/>
  <c r="J39" i="1"/>
  <c r="J38" i="1"/>
  <c r="J37" i="1"/>
  <c r="J36" i="1"/>
  <c r="J35" i="1"/>
  <c r="D34" i="1"/>
  <c r="J33" i="1"/>
  <c r="J32" i="1"/>
  <c r="L26" i="1"/>
  <c r="H26" i="1"/>
  <c r="F26" i="1"/>
  <c r="D26" i="1"/>
  <c r="B26" i="1"/>
  <c r="J25" i="1"/>
  <c r="J24" i="1"/>
  <c r="J26" i="1"/>
  <c r="L21" i="1"/>
  <c r="H21" i="1"/>
  <c r="F21" i="1"/>
  <c r="J20" i="1"/>
  <c r="J18" i="1"/>
  <c r="J16" i="1"/>
  <c r="J14" i="1"/>
  <c r="J13" i="1"/>
  <c r="D12" i="1"/>
  <c r="K34" i="4"/>
  <c r="N26" i="4"/>
  <c r="I21" i="4"/>
  <c r="C11" i="3"/>
  <c r="K11" i="3"/>
  <c r="G21" i="4"/>
  <c r="B17" i="1"/>
  <c r="J17" i="1"/>
  <c r="C21" i="4"/>
  <c r="C10" i="3"/>
  <c r="K41" i="4"/>
  <c r="K43" i="4"/>
  <c r="K47" i="4"/>
  <c r="N19" i="4"/>
  <c r="I34" i="4"/>
  <c r="I41" i="4"/>
  <c r="I43" i="4"/>
  <c r="I47" i="4"/>
  <c r="N32" i="4"/>
  <c r="K49" i="3"/>
  <c r="K24" i="3"/>
  <c r="K26" i="3"/>
  <c r="D21" i="1"/>
  <c r="J27" i="1"/>
  <c r="D28" i="1"/>
  <c r="F28" i="1"/>
  <c r="H28" i="1"/>
  <c r="L28" i="1"/>
  <c r="L51" i="1"/>
  <c r="L55" i="1"/>
  <c r="P10" i="2"/>
  <c r="J31" i="1"/>
  <c r="D42" i="1"/>
  <c r="J34" i="1"/>
  <c r="J48" i="1"/>
  <c r="D49" i="1"/>
  <c r="F49" i="1"/>
  <c r="H49" i="1"/>
  <c r="L49" i="1"/>
  <c r="E13" i="3"/>
  <c r="E15" i="3"/>
  <c r="G38" i="5"/>
  <c r="G45" i="5"/>
  <c r="G47" i="5"/>
  <c r="G51" i="5"/>
  <c r="M30" i="5"/>
  <c r="M38" i="5"/>
  <c r="E51" i="3"/>
  <c r="G51" i="3"/>
  <c r="I51" i="3"/>
  <c r="M51" i="3"/>
  <c r="N40" i="4"/>
  <c r="C41" i="4"/>
  <c r="C43" i="4"/>
  <c r="C47" i="4"/>
  <c r="G41" i="4"/>
  <c r="G43" i="4"/>
  <c r="G47" i="4"/>
  <c r="L41" i="4"/>
  <c r="L43" i="4"/>
  <c r="L47" i="4"/>
  <c r="P41" i="4"/>
  <c r="P43" i="4"/>
  <c r="P47" i="4"/>
  <c r="M23" i="5"/>
  <c r="M17" i="5"/>
  <c r="M44" i="5"/>
  <c r="C45" i="5"/>
  <c r="C47" i="5"/>
  <c r="C51" i="5"/>
  <c r="E45" i="5"/>
  <c r="E47" i="5"/>
  <c r="E51" i="5"/>
  <c r="I45" i="5"/>
  <c r="I47" i="5"/>
  <c r="I51" i="5"/>
  <c r="K45" i="5"/>
  <c r="K47" i="5"/>
  <c r="K51" i="5"/>
  <c r="O45" i="5"/>
  <c r="O47" i="5"/>
  <c r="O51" i="5"/>
  <c r="C13" i="3"/>
  <c r="B12" i="1"/>
  <c r="K10" i="3"/>
  <c r="B40" i="1"/>
  <c r="N34" i="4"/>
  <c r="J40" i="1"/>
  <c r="J42" i="1"/>
  <c r="B42" i="1"/>
  <c r="M45" i="5"/>
  <c r="M39" i="5"/>
  <c r="M24" i="5"/>
  <c r="N13" i="4"/>
  <c r="K13" i="3"/>
  <c r="H51" i="1"/>
  <c r="H55" i="1"/>
  <c r="L10" i="2"/>
  <c r="F51" i="1"/>
  <c r="F55" i="1"/>
  <c r="J10" i="2"/>
  <c r="D51" i="1"/>
  <c r="D55" i="1"/>
  <c r="B49" i="1"/>
  <c r="C51" i="3"/>
  <c r="C15" i="3"/>
  <c r="J12" i="1"/>
  <c r="K15" i="3"/>
  <c r="N41" i="4"/>
  <c r="N42" i="4"/>
  <c r="N35" i="4"/>
  <c r="J43" i="1"/>
  <c r="B19" i="1"/>
  <c r="N14" i="4"/>
  <c r="M46" i="5"/>
  <c r="M47" i="5"/>
  <c r="M51" i="5"/>
  <c r="M52" i="5"/>
  <c r="H10" i="2"/>
  <c r="H9" i="2"/>
  <c r="J49" i="1"/>
  <c r="J50" i="1"/>
  <c r="K51" i="3"/>
  <c r="B21" i="1"/>
  <c r="N15" i="4"/>
  <c r="C34" i="3"/>
  <c r="J19" i="1"/>
  <c r="K34" i="3"/>
  <c r="N21" i="4"/>
  <c r="B28" i="1"/>
  <c r="J21" i="1"/>
  <c r="N43" i="4"/>
  <c r="N47" i="4"/>
  <c r="B51" i="1"/>
  <c r="B55" i="1"/>
  <c r="N22" i="4"/>
  <c r="J22" i="1"/>
  <c r="J28" i="1"/>
  <c r="N48" i="4"/>
  <c r="F6" i="2"/>
  <c r="J51" i="1"/>
  <c r="J55" i="1"/>
  <c r="J56" i="1"/>
  <c r="J29" i="1"/>
  <c r="F10" i="2"/>
  <c r="N6" i="2"/>
  <c r="N10" i="2"/>
  <c r="F9" i="2"/>
  <c r="N9" i="2"/>
</calcChain>
</file>

<file path=xl/sharedStrings.xml><?xml version="1.0" encoding="utf-8"?>
<sst xmlns="http://schemas.openxmlformats.org/spreadsheetml/2006/main" count="265" uniqueCount="128">
  <si>
    <t xml:space="preserve">Enter charity name below </t>
  </si>
  <si>
    <t xml:space="preserve">Enter SC No. below   </t>
  </si>
  <si>
    <t>Friends of Sciennes School</t>
  </si>
  <si>
    <t>SC029465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</si>
  <si>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</si>
  <si>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</si>
  <si>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</si>
  <si>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</si>
  <si>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</si>
  <si>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</si>
  <si>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</si>
  <si>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</si>
  <si>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</si>
  <si>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</si>
  <si>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</si>
  <si>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</si>
  <si>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</si>
  <si>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</si>
  <si>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</si>
  <si>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</si>
  <si>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</si>
  <si>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</si>
  <si>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</si>
  <si>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</si>
  <si>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</si>
  <si>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</si>
  <si>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</si>
  <si>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</si>
  <si>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</si>
  <si>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</si>
  <si>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</si>
  <si>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</si>
  <si>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</si>
  <si>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</si>
  <si>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</si>
  <si>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</si>
  <si>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</si>
  <si>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</si>
  <si>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</si>
  <si>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</si>
  <si>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</si>
  <si>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</si>
  <si>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Other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</si>
  <si>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</si>
  <si>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</si>
  <si>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</si>
  <si>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</si>
  <si>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</si>
  <si>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</si>
  <si>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</si>
  <si>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</si>
  <si>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</si>
  <si>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</si>
  <si>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</si>
  <si>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</si>
  <si>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</si>
  <si>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</si>
  <si>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</si>
  <si>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</si>
  <si>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</si>
  <si>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</si>
  <si>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</si>
  <si>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</si>
  <si>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</si>
  <si>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</si>
  <si>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</si>
  <si>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</si>
  <si>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</si>
  <si>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</si>
  <si>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</si>
  <si>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</si>
  <si>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</si>
  <si>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</si>
  <si>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</si>
  <si>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</si>
  <si>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</si>
  <si>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</si>
  <si>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</si>
  <si>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</si>
  <si>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</si>
  <si>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rPr>
        <b/>
        <sz val="10"/>
        <color theme="1"/>
        <rFont val="Arial"/>
        <family val="2"/>
      </rPr>
      <t>Signed by one or two trustees on behalf of all the trustees</t>
    </r>
    <r>
      <rPr>
        <b/>
        <sz val="10"/>
        <color rgb="FF00FF00"/>
        <rFont val="Arial"/>
        <family val="2"/>
      </rPr>
      <t xml:space="preserve"> </t>
    </r>
  </si>
  <si>
    <t>Signature</t>
  </si>
  <si>
    <t>Print Name</t>
  </si>
  <si>
    <t>Date of approval</t>
  </si>
  <si>
    <t>D Glass</t>
  </si>
  <si>
    <t>Diane Glass</t>
  </si>
  <si>
    <t>Additional analysis (1)</t>
  </si>
  <si>
    <t xml:space="preserve">Analysis of receipts and payments </t>
  </si>
  <si>
    <t xml:space="preserve">1 Donations </t>
  </si>
  <si>
    <t>General donations</t>
  </si>
  <si>
    <t>Swimathon - Just Giving</t>
  </si>
  <si>
    <t>Matching Donations</t>
  </si>
  <si>
    <t xml:space="preserve">2 Grants </t>
  </si>
  <si>
    <t>3  Gross receipts from other charitable activities (Includes Parent council organised events - using FSS to claim GA)</t>
  </si>
  <si>
    <t>Gift Aid</t>
  </si>
  <si>
    <t xml:space="preserve">4  Payments relating directly to charitable activities </t>
  </si>
  <si>
    <t>Mel Ross Chair</t>
  </si>
  <si>
    <t>Play equipment</t>
  </si>
  <si>
    <t>Swimathon</t>
  </si>
  <si>
    <t>Excursions</t>
  </si>
  <si>
    <t>5. Governance costs</t>
  </si>
  <si>
    <t>Just Giving processing fees</t>
  </si>
  <si>
    <t>Additional analysis (2)</t>
  </si>
  <si>
    <t>5  Breakdown of unrestricted funds</t>
  </si>
  <si>
    <t xml:space="preserve">Individual donation (incl Gift Aid) </t>
  </si>
  <si>
    <t>Interest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</si>
  <si>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</si>
  <si>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</si>
  <si>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</si>
  <si>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</si>
  <si>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</si>
  <si>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</si>
  <si>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</si>
  <si>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</si>
  <si>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</si>
  <si>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</si>
  <si>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</si>
  <si>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</si>
  <si>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</si>
  <si>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Legacy fund (Teacher) - Just Giving</t>
  </si>
  <si>
    <t>Legacy fund (Teacher) Individual cheque donation</t>
  </si>
  <si>
    <t>Transfer from restricted to unrestricted funds</t>
  </si>
  <si>
    <t xml:space="preserve">Total restricted funds </t>
  </si>
  <si>
    <t xml:space="preserve">Total restricted funds last period </t>
  </si>
  <si>
    <t xml:space="preserve">Legacies </t>
  </si>
  <si>
    <t>Playground Repairs</t>
  </si>
  <si>
    <t>Playground Repairs/ Play Equipment</t>
  </si>
  <si>
    <t>No Restricted Funds for 2024-25 onwards - all Unrestricted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</si>
</sst>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_-* #,##0_-;\-* #,##0_-;_-* &quot;-&quot;_-;_-@"/>
    <numFmt numFmtId="166" formatCode="* #,##0_-;\(* #,##0\)_-;_-* &quot;-&quot;??_-;_-@"/>
    <numFmt numFmtId="167" formatCode="_-* #,##0_-;\-* #,##0_-;_-* &quot;-&quot;??_-;_-@"/>
    <numFmt numFmtId="168" formatCode="_-* #,##0.00_-;\-* #,##0.00_-;_-* &quot;-&quot;??_-;_-@"/>
    <numFmt numFmtId="169" formatCode="[$-809]dd\ mmmm\ yyyy"/>
  </numFmts>
  <fonts count="31" x14ac:knownFonts="1">
    <font>
      <sz val="10"/>
      <color rgb="FF000000"/>
      <name val="Arial"/>
      <scheme val="minor"/>
    </font>
    <font>
      <b/>
      <i/>
      <sz val="10"/>
      <color theme="1"/>
      <name val="Arial"/>
      <family val="2"/>
    </font>
    <font>
      <sz val="10"/>
      <color rgb="FFC0C0C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6"/>
      <color rgb="FFFFFFFF"/>
      <name val="Arial"/>
      <family val="2"/>
    </font>
    <font>
      <b/>
      <sz val="11"/>
      <color rgb="FF969696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rgb="FFC0C0C0"/>
      <name val="Arial"/>
      <family val="2"/>
    </font>
    <font>
      <sz val="11"/>
      <color rgb="FFC0C0C0"/>
      <name val="Arial"/>
      <family val="2"/>
    </font>
    <font>
      <b/>
      <sz val="11"/>
      <color rgb="FF808080"/>
      <name val="Arial"/>
      <family val="2"/>
    </font>
    <font>
      <i/>
      <sz val="10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0"/>
      <color rgb="FF808080"/>
      <name val="Arial"/>
      <family val="2"/>
    </font>
    <font>
      <b/>
      <sz val="10"/>
      <color rgb="FFC0C0C0"/>
      <name val="Arial"/>
      <family val="2"/>
    </font>
    <font>
      <b/>
      <sz val="9"/>
      <color rgb="FFC0C0C0"/>
      <name val="Arial"/>
      <family val="2"/>
    </font>
    <font>
      <b/>
      <sz val="10"/>
      <color rgb="FF00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CFFFF"/>
        <bgColor rgb="FFCCFFFF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3" fillId="0" borderId="0" xfId="0" applyNumberFormat="1" applyFont="1"/>
    <xf numFmtId="0" fontId="9" fillId="2" borderId="10" xfId="0" applyFont="1" applyFill="1" applyBorder="1"/>
    <xf numFmtId="165" fontId="9" fillId="2" borderId="10" xfId="0" applyNumberFormat="1" applyFont="1" applyFill="1" applyBorder="1"/>
    <xf numFmtId="0" fontId="4" fillId="2" borderId="10" xfId="0" applyFont="1" applyFill="1" applyBorder="1"/>
    <xf numFmtId="0" fontId="3" fillId="2" borderId="10" xfId="0" applyFont="1" applyFill="1" applyBorder="1"/>
    <xf numFmtId="0" fontId="10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165" fontId="1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11" xfId="0" applyFont="1" applyBorder="1" applyAlignment="1">
      <alignment horizontal="left" wrapText="1"/>
    </xf>
    <xf numFmtId="165" fontId="8" fillId="0" borderId="11" xfId="0" applyNumberFormat="1" applyFont="1" applyBorder="1" applyAlignment="1">
      <alignment wrapText="1"/>
    </xf>
    <xf numFmtId="165" fontId="8" fillId="0" borderId="0" xfId="0" applyNumberFormat="1" applyFont="1" applyAlignment="1">
      <alignment wrapText="1"/>
    </xf>
    <xf numFmtId="165" fontId="8" fillId="3" borderId="11" xfId="0" applyNumberFormat="1" applyFont="1" applyFill="1" applyBorder="1" applyAlignment="1">
      <alignment wrapText="1"/>
    </xf>
    <xf numFmtId="165" fontId="15" fillId="0" borderId="0" xfId="0" applyNumberFormat="1" applyFont="1" applyAlignment="1">
      <alignment wrapText="1"/>
    </xf>
    <xf numFmtId="0" fontId="16" fillId="0" borderId="0" xfId="0" applyFont="1" applyAlignment="1">
      <alignment horizontal="right" wrapText="1"/>
    </xf>
    <xf numFmtId="165" fontId="8" fillId="3" borderId="12" xfId="0" applyNumberFormat="1" applyFont="1" applyFill="1" applyBorder="1" applyAlignment="1">
      <alignment wrapText="1"/>
    </xf>
    <xf numFmtId="165" fontId="8" fillId="0" borderId="13" xfId="0" applyNumberFormat="1" applyFont="1" applyBorder="1" applyAlignment="1">
      <alignment wrapText="1"/>
    </xf>
    <xf numFmtId="165" fontId="8" fillId="3" borderId="14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wrapText="1"/>
    </xf>
    <xf numFmtId="165" fontId="14" fillId="0" borderId="0" xfId="0" applyNumberFormat="1" applyFont="1"/>
    <xf numFmtId="0" fontId="8" fillId="0" borderId="0" xfId="0" applyFont="1" applyAlignment="1">
      <alignment horizontal="left" wrapText="1"/>
    </xf>
    <xf numFmtId="165" fontId="13" fillId="0" borderId="0" xfId="0" applyNumberFormat="1" applyFont="1" applyAlignment="1">
      <alignment wrapText="1"/>
    </xf>
    <xf numFmtId="0" fontId="8" fillId="0" borderId="0" xfId="0" applyFont="1" applyAlignment="1">
      <alignment horizontal="right" wrapText="1"/>
    </xf>
    <xf numFmtId="165" fontId="15" fillId="0" borderId="0" xfId="0" applyNumberFormat="1" applyFont="1"/>
    <xf numFmtId="165" fontId="8" fillId="3" borderId="15" xfId="0" applyNumberFormat="1" applyFont="1" applyFill="1" applyBorder="1" applyAlignment="1">
      <alignment wrapText="1"/>
    </xf>
    <xf numFmtId="0" fontId="8" fillId="0" borderId="0" xfId="0" applyFont="1" applyAlignment="1">
      <alignment horizontal="left" vertical="top"/>
    </xf>
    <xf numFmtId="165" fontId="17" fillId="0" borderId="0" xfId="0" applyNumberFormat="1" applyFont="1" applyAlignment="1">
      <alignment wrapText="1"/>
    </xf>
    <xf numFmtId="165" fontId="14" fillId="0" borderId="0" xfId="0" applyNumberFormat="1" applyFont="1" applyAlignment="1">
      <alignment wrapText="1"/>
    </xf>
    <xf numFmtId="0" fontId="15" fillId="0" borderId="11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right" vertical="top" wrapText="1"/>
    </xf>
    <xf numFmtId="165" fontId="8" fillId="0" borderId="16" xfId="0" applyNumberFormat="1" applyFont="1" applyBorder="1" applyAlignment="1">
      <alignment wrapText="1"/>
    </xf>
    <xf numFmtId="165" fontId="8" fillId="3" borderId="17" xfId="0" applyNumberFormat="1" applyFont="1" applyFill="1" applyBorder="1" applyAlignment="1">
      <alignment wrapText="1"/>
    </xf>
    <xf numFmtId="0" fontId="16" fillId="0" borderId="0" xfId="0" applyFont="1" applyAlignment="1">
      <alignment horizontal="right" vertical="top" wrapText="1"/>
    </xf>
    <xf numFmtId="165" fontId="8" fillId="0" borderId="18" xfId="0" applyNumberFormat="1" applyFont="1" applyBorder="1" applyAlignment="1">
      <alignment wrapText="1"/>
    </xf>
    <xf numFmtId="165" fontId="8" fillId="3" borderId="19" xfId="0" applyNumberFormat="1" applyFont="1" applyFill="1" applyBorder="1" applyAlignment="1">
      <alignment wrapText="1"/>
    </xf>
    <xf numFmtId="0" fontId="14" fillId="0" borderId="0" xfId="0" applyFont="1"/>
    <xf numFmtId="165" fontId="14" fillId="0" borderId="20" xfId="0" applyNumberFormat="1" applyFont="1" applyBorder="1"/>
    <xf numFmtId="165" fontId="18" fillId="0" borderId="2" xfId="0" applyNumberFormat="1" applyFont="1" applyBorder="1"/>
    <xf numFmtId="0" fontId="16" fillId="0" borderId="13" xfId="0" applyFont="1" applyBorder="1" applyAlignment="1">
      <alignment horizontal="right" vertical="center"/>
    </xf>
    <xf numFmtId="165" fontId="8" fillId="3" borderId="2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165" fontId="12" fillId="0" borderId="0" xfId="0" applyNumberFormat="1" applyFont="1"/>
    <xf numFmtId="165" fontId="12" fillId="0" borderId="0" xfId="0" applyNumberFormat="1" applyFont="1" applyAlignment="1">
      <alignment vertical="top" wrapText="1"/>
    </xf>
    <xf numFmtId="0" fontId="16" fillId="0" borderId="0" xfId="0" applyFont="1" applyAlignment="1">
      <alignment horizontal="right" vertical="top"/>
    </xf>
    <xf numFmtId="166" fontId="8" fillId="3" borderId="22" xfId="0" applyNumberFormat="1" applyFont="1" applyFill="1" applyBorder="1" applyAlignment="1">
      <alignment horizontal="right" shrinkToFit="1"/>
    </xf>
    <xf numFmtId="165" fontId="8" fillId="0" borderId="0" xfId="0" applyNumberFormat="1" applyFont="1" applyAlignment="1">
      <alignment horizontal="right" wrapText="1"/>
    </xf>
    <xf numFmtId="166" fontId="8" fillId="3" borderId="23" xfId="0" applyNumberFormat="1" applyFont="1" applyFill="1" applyBorder="1" applyAlignment="1">
      <alignment horizontal="right" shrinkToFit="1"/>
    </xf>
    <xf numFmtId="165" fontId="15" fillId="0" borderId="0" xfId="0" applyNumberFormat="1" applyFont="1" applyAlignment="1">
      <alignment horizontal="right" vertical="top" wrapText="1"/>
    </xf>
    <xf numFmtId="0" fontId="15" fillId="0" borderId="0" xfId="0" applyFont="1"/>
    <xf numFmtId="166" fontId="8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/>
    </xf>
    <xf numFmtId="166" fontId="8" fillId="3" borderId="19" xfId="0" applyNumberFormat="1" applyFont="1" applyFill="1" applyBorder="1" applyAlignment="1">
      <alignment horizontal="right" shrinkToFit="1"/>
    </xf>
    <xf numFmtId="166" fontId="8" fillId="3" borderId="24" xfId="0" applyNumberFormat="1" applyFont="1" applyFill="1" applyBorder="1" applyAlignment="1">
      <alignment horizontal="right" shrinkToFit="1"/>
    </xf>
    <xf numFmtId="0" fontId="8" fillId="0" borderId="0" xfId="0" applyFont="1" applyAlignment="1">
      <alignment vertical="top"/>
    </xf>
    <xf numFmtId="166" fontId="8" fillId="0" borderId="20" xfId="0" applyNumberFormat="1" applyFont="1" applyBorder="1" applyAlignment="1">
      <alignment horizontal="right" shrinkToFit="1"/>
    </xf>
    <xf numFmtId="166" fontId="8" fillId="3" borderId="21" xfId="0" applyNumberFormat="1" applyFont="1" applyFill="1" applyBorder="1" applyAlignment="1">
      <alignment horizontal="right" shrinkToFit="1"/>
    </xf>
    <xf numFmtId="0" fontId="9" fillId="2" borderId="10" xfId="0" applyFont="1" applyFill="1" applyBorder="1" applyAlignment="1">
      <alignment horizontal="left" vertical="center"/>
    </xf>
    <xf numFmtId="165" fontId="9" fillId="2" borderId="10" xfId="0" applyNumberFormat="1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0" fontId="15" fillId="0" borderId="0" xfId="0" applyFont="1" applyAlignment="1">
      <alignment vertical="top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167" fontId="12" fillId="0" borderId="0" xfId="0" applyNumberFormat="1" applyFont="1" applyAlignment="1">
      <alignment vertical="center" wrapText="1"/>
    </xf>
    <xf numFmtId="166" fontId="8" fillId="0" borderId="11" xfId="0" applyNumberFormat="1" applyFont="1" applyBorder="1" applyAlignment="1">
      <alignment horizontal="right" vertical="center" shrinkToFit="1"/>
    </xf>
    <xf numFmtId="166" fontId="15" fillId="0" borderId="0" xfId="0" applyNumberFormat="1" applyFont="1" applyAlignment="1">
      <alignment horizontal="right" vertical="top" shrinkToFit="1"/>
    </xf>
    <xf numFmtId="166" fontId="8" fillId="3" borderId="11" xfId="0" applyNumberFormat="1" applyFont="1" applyFill="1" applyBorder="1" applyAlignment="1">
      <alignment horizontal="right" vertical="center" shrinkToFit="1"/>
    </xf>
    <xf numFmtId="166" fontId="8" fillId="0" borderId="29" xfId="0" applyNumberFormat="1" applyFont="1" applyBorder="1" applyAlignment="1">
      <alignment horizontal="right" vertical="center" shrinkToFit="1"/>
    </xf>
    <xf numFmtId="166" fontId="8" fillId="0" borderId="16" xfId="0" applyNumberFormat="1" applyFont="1" applyBorder="1" applyAlignment="1">
      <alignment horizontal="right" vertical="center" shrinkToFit="1"/>
    </xf>
    <xf numFmtId="166" fontId="8" fillId="3" borderId="17" xfId="0" applyNumberFormat="1" applyFont="1" applyFill="1" applyBorder="1" applyAlignment="1">
      <alignment horizontal="right" vertical="center" shrinkToFit="1"/>
    </xf>
    <xf numFmtId="167" fontId="12" fillId="0" borderId="13" xfId="0" applyNumberFormat="1" applyFont="1" applyBorder="1" applyAlignment="1">
      <alignment vertical="center" wrapText="1"/>
    </xf>
    <xf numFmtId="166" fontId="8" fillId="3" borderId="21" xfId="0" applyNumberFormat="1" applyFont="1" applyFill="1" applyBorder="1" applyAlignment="1">
      <alignment horizontal="right" vertical="center" shrinkToFit="1"/>
    </xf>
    <xf numFmtId="0" fontId="15" fillId="0" borderId="31" xfId="0" applyFont="1" applyBorder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166" fontId="8" fillId="3" borderId="19" xfId="0" applyNumberFormat="1" applyFont="1" applyFill="1" applyBorder="1" applyAlignment="1">
      <alignment horizontal="right" vertical="center" shrinkToFit="1"/>
    </xf>
    <xf numFmtId="166" fontId="3" fillId="0" borderId="0" xfId="0" applyNumberFormat="1" applyFont="1"/>
    <xf numFmtId="168" fontId="3" fillId="0" borderId="0" xfId="0" applyNumberFormat="1" applyFont="1"/>
    <xf numFmtId="0" fontId="19" fillId="0" borderId="0" xfId="0" applyFont="1" applyAlignment="1">
      <alignment vertical="top" wrapText="1"/>
    </xf>
    <xf numFmtId="167" fontId="20" fillId="3" borderId="10" xfId="0" applyNumberFormat="1" applyFont="1" applyFill="1" applyBorder="1" applyAlignment="1">
      <alignment horizontal="right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2" fillId="0" borderId="0" xfId="0" applyFont="1"/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vertical="top" wrapText="1"/>
    </xf>
    <xf numFmtId="167" fontId="11" fillId="0" borderId="0" xfId="0" applyNumberFormat="1" applyFont="1" applyAlignment="1">
      <alignment vertical="top" wrapText="1"/>
    </xf>
    <xf numFmtId="167" fontId="8" fillId="0" borderId="11" xfId="0" applyNumberFormat="1" applyFont="1" applyBorder="1" applyAlignment="1">
      <alignment horizontal="right" vertical="top" wrapText="1"/>
    </xf>
    <xf numFmtId="167" fontId="8" fillId="0" borderId="29" xfId="0" applyNumberFormat="1" applyFont="1" applyBorder="1" applyAlignment="1">
      <alignment horizontal="right" vertical="top" wrapText="1"/>
    </xf>
    <xf numFmtId="0" fontId="25" fillId="0" borderId="0" xfId="0" applyFont="1" applyAlignment="1">
      <alignment vertical="top" wrapText="1"/>
    </xf>
    <xf numFmtId="165" fontId="12" fillId="0" borderId="0" xfId="0" applyNumberFormat="1" applyFont="1" applyAlignment="1">
      <alignment horizontal="left" vertical="top" wrapText="1"/>
    </xf>
    <xf numFmtId="167" fontId="18" fillId="0" borderId="0" xfId="0" applyNumberFormat="1" applyFont="1" applyAlignment="1">
      <alignment horizontal="center" vertical="center" wrapText="1"/>
    </xf>
    <xf numFmtId="167" fontId="8" fillId="0" borderId="19" xfId="0" applyNumberFormat="1" applyFont="1" applyBorder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65" fontId="8" fillId="0" borderId="11" xfId="0" applyNumberFormat="1" applyFont="1" applyBorder="1" applyAlignment="1">
      <alignment horizontal="right" vertical="top" wrapText="1"/>
    </xf>
    <xf numFmtId="165" fontId="8" fillId="0" borderId="29" xfId="0" applyNumberFormat="1" applyFont="1" applyBorder="1" applyAlignment="1">
      <alignment horizontal="right" vertical="top" wrapText="1"/>
    </xf>
    <xf numFmtId="165" fontId="8" fillId="0" borderId="19" xfId="0" applyNumberFormat="1" applyFont="1" applyBorder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3" fontId="8" fillId="0" borderId="11" xfId="0" applyNumberFormat="1" applyFont="1" applyBorder="1" applyAlignment="1">
      <alignment horizontal="right" vertical="top" wrapText="1"/>
    </xf>
    <xf numFmtId="3" fontId="8" fillId="0" borderId="29" xfId="0" applyNumberFormat="1" applyFont="1" applyBorder="1" applyAlignment="1">
      <alignment horizontal="right" vertical="top" wrapText="1"/>
    </xf>
    <xf numFmtId="0" fontId="18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" fillId="0" borderId="11" xfId="0" quotePrefix="1" applyFont="1" applyBorder="1" applyAlignment="1">
      <alignment vertical="center"/>
    </xf>
    <xf numFmtId="164" fontId="18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9" fillId="2" borderId="10" xfId="0" applyNumberFormat="1" applyFont="1" applyFill="1" applyBorder="1" applyAlignment="1">
      <alignment horizontal="left" vertical="center"/>
    </xf>
    <xf numFmtId="14" fontId="9" fillId="2" borderId="10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15" fillId="0" borderId="11" xfId="0" applyFont="1" applyBorder="1" applyAlignment="1">
      <alignment vertical="top" wrapText="1"/>
    </xf>
    <xf numFmtId="165" fontId="8" fillId="0" borderId="11" xfId="0" applyNumberFormat="1" applyFont="1" applyBorder="1" applyAlignment="1">
      <alignment vertical="top" wrapText="1"/>
    </xf>
    <xf numFmtId="165" fontId="8" fillId="0" borderId="0" xfId="0" applyNumberFormat="1" applyFont="1" applyAlignment="1">
      <alignment vertical="top" wrapText="1"/>
    </xf>
    <xf numFmtId="165" fontId="8" fillId="0" borderId="11" xfId="0" applyNumberFormat="1" applyFont="1" applyBorder="1"/>
    <xf numFmtId="0" fontId="8" fillId="0" borderId="0" xfId="0" applyFont="1" applyAlignment="1">
      <alignment horizontal="center" vertical="top" wrapText="1"/>
    </xf>
    <xf numFmtId="165" fontId="8" fillId="3" borderId="14" xfId="0" applyNumberFormat="1" applyFont="1" applyFill="1" applyBorder="1" applyAlignment="1">
      <alignment vertical="top" wrapText="1"/>
    </xf>
    <xf numFmtId="165" fontId="8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5" fontId="8" fillId="0" borderId="9" xfId="0" applyNumberFormat="1" applyFont="1" applyBorder="1" applyAlignment="1">
      <alignment vertical="top" wrapText="1"/>
    </xf>
    <xf numFmtId="165" fontId="15" fillId="0" borderId="0" xfId="0" applyNumberFormat="1" applyFont="1" applyAlignment="1">
      <alignment vertical="top" wrapText="1"/>
    </xf>
    <xf numFmtId="169" fontId="8" fillId="0" borderId="0" xfId="0" applyNumberFormat="1" applyFont="1" applyAlignment="1">
      <alignment horizontal="center" vertical="top" wrapText="1"/>
    </xf>
    <xf numFmtId="165" fontId="8" fillId="0" borderId="0" xfId="0" applyNumberFormat="1" applyFont="1" applyAlignment="1">
      <alignment horizontal="right" vertical="top" wrapText="1"/>
    </xf>
    <xf numFmtId="165" fontId="8" fillId="0" borderId="11" xfId="0" applyNumberFormat="1" applyFont="1" applyBorder="1" applyAlignment="1">
      <alignment horizontal="right"/>
    </xf>
    <xf numFmtId="169" fontId="8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>
      <alignment vertical="top" wrapText="1"/>
    </xf>
    <xf numFmtId="165" fontId="8" fillId="3" borderId="14" xfId="0" applyNumberFormat="1" applyFont="1" applyFill="1" applyBorder="1" applyAlignment="1">
      <alignment horizontal="right" vertical="top" wrapText="1"/>
    </xf>
    <xf numFmtId="165" fontId="28" fillId="0" borderId="0" xfId="0" applyNumberFormat="1" applyFont="1" applyAlignment="1">
      <alignment horizontal="center" vertical="top" wrapText="1"/>
    </xf>
    <xf numFmtId="165" fontId="18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3" fontId="18" fillId="0" borderId="0" xfId="0" applyNumberFormat="1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165" fontId="8" fillId="0" borderId="11" xfId="0" applyNumberFormat="1" applyFont="1" applyBorder="1" applyAlignment="1">
      <alignment horizontal="left" wrapText="1"/>
    </xf>
    <xf numFmtId="165" fontId="8" fillId="0" borderId="0" xfId="0" applyNumberFormat="1" applyFont="1" applyAlignment="1">
      <alignment horizontal="left" wrapText="1"/>
    </xf>
    <xf numFmtId="165" fontId="8" fillId="0" borderId="0" xfId="0" applyNumberFormat="1" applyFont="1" applyAlignment="1">
      <alignment horizontal="left" vertical="top" wrapText="1"/>
    </xf>
    <xf numFmtId="165" fontId="8" fillId="0" borderId="11" xfId="0" applyNumberFormat="1" applyFont="1" applyBorder="1" applyAlignment="1">
      <alignment horizontal="left" vertical="top" wrapText="1"/>
    </xf>
    <xf numFmtId="165" fontId="8" fillId="0" borderId="11" xfId="0" applyNumberFormat="1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165" fontId="8" fillId="0" borderId="29" xfId="0" applyNumberFormat="1" applyFont="1" applyBorder="1" applyAlignment="1">
      <alignment horizontal="left"/>
    </xf>
    <xf numFmtId="0" fontId="16" fillId="0" borderId="0" xfId="0" applyFont="1" applyAlignment="1">
      <alignment horizontal="right"/>
    </xf>
    <xf numFmtId="165" fontId="8" fillId="0" borderId="19" xfId="0" applyNumberFormat="1" applyFont="1" applyBorder="1" applyAlignment="1">
      <alignment horizontal="left"/>
    </xf>
    <xf numFmtId="0" fontId="25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165" fontId="8" fillId="0" borderId="0" xfId="0" applyNumberFormat="1" applyFont="1"/>
    <xf numFmtId="165" fontId="8" fillId="0" borderId="9" xfId="0" applyNumberFormat="1" applyFont="1" applyBorder="1"/>
    <xf numFmtId="165" fontId="8" fillId="3" borderId="14" xfId="0" applyNumberFormat="1" applyFont="1" applyFill="1" applyBorder="1"/>
    <xf numFmtId="165" fontId="8" fillId="3" borderId="19" xfId="0" applyNumberFormat="1" applyFont="1" applyFill="1" applyBorder="1"/>
    <xf numFmtId="0" fontId="15" fillId="0" borderId="9" xfId="0" applyFont="1" applyBorder="1" applyAlignment="1">
      <alignment horizontal="left" vertical="top" wrapText="1"/>
    </xf>
    <xf numFmtId="165" fontId="18" fillId="0" borderId="0" xfId="0" applyNumberFormat="1" applyFont="1"/>
    <xf numFmtId="0" fontId="18" fillId="0" borderId="0" xfId="0" applyFont="1"/>
    <xf numFmtId="0" fontId="16" fillId="0" borderId="0" xfId="0" applyFont="1" applyAlignment="1">
      <alignment horizontal="right" vertical="center"/>
    </xf>
    <xf numFmtId="0" fontId="5" fillId="0" borderId="29" xfId="0" applyFont="1" applyBorder="1"/>
    <xf numFmtId="165" fontId="29" fillId="0" borderId="0" xfId="0" applyNumberFormat="1" applyFont="1" applyAlignment="1">
      <alignment horizontal="center" vertical="top" wrapText="1"/>
    </xf>
    <xf numFmtId="165" fontId="15" fillId="0" borderId="11" xfId="0" applyNumberFormat="1" applyFont="1" applyBorder="1" applyAlignment="1">
      <alignment vertical="top" wrapText="1"/>
    </xf>
    <xf numFmtId="165" fontId="8" fillId="0" borderId="29" xfId="0" applyNumberFormat="1" applyFont="1" applyBorder="1"/>
    <xf numFmtId="168" fontId="3" fillId="0" borderId="0" xfId="0" applyNumberFormat="1" applyFont="1" applyAlignment="1">
      <alignment vertical="top"/>
    </xf>
    <xf numFmtId="0" fontId="3" fillId="0" borderId="11" xfId="0" applyFont="1" applyBorder="1"/>
    <xf numFmtId="166" fontId="15" fillId="0" borderId="0" xfId="0" applyNumberFormat="1" applyFont="1" applyAlignment="1">
      <alignment horizontal="right" shrinkToFi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9" xfId="0" applyFont="1" applyBorder="1"/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/>
    <xf numFmtId="0" fontId="8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7" xfId="0" applyFont="1" applyBorder="1"/>
    <xf numFmtId="0" fontId="7" fillId="0" borderId="8" xfId="0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5" fontId="3" fillId="0" borderId="0" xfId="0" applyNumberFormat="1" applyFont="1"/>
    <xf numFmtId="0" fontId="2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5" fontId="23" fillId="0" borderId="7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center"/>
    </xf>
    <xf numFmtId="165" fontId="15" fillId="0" borderId="1" xfId="0" applyNumberFormat="1" applyFont="1" applyBorder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7" fillId="0" borderId="28" xfId="0" applyFont="1" applyBorder="1"/>
    <xf numFmtId="0" fontId="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/>
    </xf>
    <xf numFmtId="0" fontId="12" fillId="0" borderId="0" xfId="0" applyFont="1" applyAlignment="1">
      <alignment wrapText="1"/>
    </xf>
    <xf numFmtId="165" fontId="4" fillId="0" borderId="0" xfId="0" applyNumberFormat="1" applyFont="1" applyAlignment="1">
      <alignment horizontal="left"/>
    </xf>
    <xf numFmtId="14" fontId="9" fillId="2" borderId="25" xfId="0" applyNumberFormat="1" applyFont="1" applyFill="1" applyBorder="1" applyAlignment="1">
      <alignment horizontal="left" vertical="center"/>
    </xf>
    <xf numFmtId="0" fontId="7" fillId="0" borderId="26" xfId="0" applyFont="1" applyBorder="1"/>
    <xf numFmtId="0" fontId="7" fillId="0" borderId="27" xfId="0" applyFont="1" applyBorder="1"/>
    <xf numFmtId="165" fontId="10" fillId="0" borderId="0" xfId="0" applyNumberFormat="1" applyFont="1" applyAlignment="1">
      <alignment horizontal="center" wrapText="1"/>
    </xf>
    <xf numFmtId="165" fontId="11" fillId="0" borderId="0" xfId="0" applyNumberFormat="1" applyFont="1" applyAlignment="1">
      <alignment horizontal="right" vertical="top" wrapText="1"/>
    </xf>
    <xf numFmtId="165" fontId="15" fillId="0" borderId="1" xfId="0" applyNumberFormat="1" applyFont="1" applyBorder="1" applyAlignment="1">
      <alignment horizontal="left" vertical="top" wrapText="1"/>
    </xf>
    <xf numFmtId="165" fontId="8" fillId="0" borderId="30" xfId="0" applyNumberFormat="1" applyFont="1" applyBorder="1" applyAlignment="1">
      <alignment horizontal="left" vertical="center" wrapText="1"/>
    </xf>
    <xf numFmtId="0" fontId="7" fillId="0" borderId="30" xfId="0" applyFont="1" applyBorder="1"/>
    <xf numFmtId="0" fontId="15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 vertical="top" wrapText="1"/>
    </xf>
    <xf numFmtId="0" fontId="3" fillId="0" borderId="0" xfId="0" applyFont="1" applyAlignment="1">
      <alignment horizontal="left" wrapText="1"/>
    </xf>
    <xf numFmtId="165" fontId="8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15" fillId="0" borderId="32" xfId="0" applyFont="1" applyBorder="1" applyAlignment="1">
      <alignment horizontal="center"/>
    </xf>
    <xf numFmtId="0" fontId="7" fillId="0" borderId="33" xfId="0" applyFont="1" applyBorder="1"/>
    <xf numFmtId="0" fontId="7" fillId="0" borderId="6" xfId="0" applyFont="1" applyBorder="1"/>
    <xf numFmtId="165" fontId="9" fillId="0" borderId="0" xfId="0" applyNumberFormat="1" applyFont="1" applyAlignment="1">
      <alignment horizontal="center"/>
    </xf>
    <xf numFmtId="164" fontId="9" fillId="2" borderId="2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257175</xdr:colOff>
      <xdr:row>29</xdr:row>
      <xdr:rowOff>0</xdr:rowOff>
    </xdr:from>
    <xdr:ext cx="2857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257175</xdr:colOff>
      <xdr:row>9</xdr:row>
      <xdr:rowOff>133350</xdr:rowOff>
    </xdr:from>
    <xdr:ext cx="28575" cy="95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5160262" y="3732375"/>
          <a:ext cx="3714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</xdr:row>
      <xdr:rowOff>0</xdr:rowOff>
    </xdr:from>
    <xdr:ext cx="561975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65013" y="3651413"/>
          <a:ext cx="561975" cy="2571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1</a:t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5</xdr:row>
      <xdr:rowOff>0</xdr:rowOff>
    </xdr:from>
    <xdr:ext cx="962025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69750" y="3651413"/>
          <a:ext cx="952500" cy="2571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July</a:t>
          </a:r>
          <a:endParaRPr sz="1400"/>
        </a:p>
      </xdr:txBody>
    </xdr:sp>
    <xdr:clientData fLocksWithSheet="0"/>
  </xdr:oneCellAnchor>
  <xdr:oneCellAnchor>
    <xdr:from>
      <xdr:col>5</xdr:col>
      <xdr:colOff>257175</xdr:colOff>
      <xdr:row>5</xdr:row>
      <xdr:rowOff>0</xdr:rowOff>
    </xdr:from>
    <xdr:ext cx="8001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50713" y="3651413"/>
          <a:ext cx="790575" cy="2571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2024</a:t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4</xdr:row>
      <xdr:rowOff>0</xdr:rowOff>
    </xdr:from>
    <xdr:ext cx="561975" cy="1905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69775" y="3689513"/>
          <a:ext cx="552450" cy="1809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742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4</xdr:row>
      <xdr:rowOff>0</xdr:rowOff>
    </xdr:from>
    <xdr:ext cx="962025" cy="1809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869750" y="3694275"/>
          <a:ext cx="952500" cy="1714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742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5</xdr:col>
      <xdr:colOff>257175</xdr:colOff>
      <xdr:row>4</xdr:row>
      <xdr:rowOff>0</xdr:rowOff>
    </xdr:from>
    <xdr:ext cx="666750" cy="18097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17388" y="3694275"/>
          <a:ext cx="657225" cy="1714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742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Year 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4</xdr:row>
      <xdr:rowOff>0</xdr:rowOff>
    </xdr:from>
    <xdr:ext cx="590550" cy="1809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55488" y="3694275"/>
          <a:ext cx="581025" cy="1714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742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4</xdr:row>
      <xdr:rowOff>0</xdr:rowOff>
    </xdr:from>
    <xdr:ext cx="971550" cy="1809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64988" y="3694275"/>
          <a:ext cx="962025" cy="1714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742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9</xdr:col>
      <xdr:colOff>352425</xdr:colOff>
      <xdr:row>4</xdr:row>
      <xdr:rowOff>0</xdr:rowOff>
    </xdr:from>
    <xdr:ext cx="704850" cy="1809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998338" y="3694275"/>
          <a:ext cx="695325" cy="1714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742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5</xdr:row>
      <xdr:rowOff>0</xdr:rowOff>
    </xdr:from>
    <xdr:ext cx="581025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055488" y="3651413"/>
          <a:ext cx="581025" cy="2571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30</a:t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5</xdr:row>
      <xdr:rowOff>0</xdr:rowOff>
    </xdr:from>
    <xdr:ext cx="962025" cy="26670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869750" y="3651413"/>
          <a:ext cx="952500" cy="2571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June</a:t>
          </a:r>
          <a:endParaRPr sz="1400"/>
        </a:p>
      </xdr:txBody>
    </xdr:sp>
    <xdr:clientData fLocksWithSheet="0"/>
  </xdr:oneCellAnchor>
  <xdr:oneCellAnchor>
    <xdr:from>
      <xdr:col>9</xdr:col>
      <xdr:colOff>352425</xdr:colOff>
      <xdr:row>5</xdr:row>
      <xdr:rowOff>9525</xdr:rowOff>
    </xdr:from>
    <xdr:ext cx="704850" cy="2667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98338" y="3651413"/>
          <a:ext cx="695325" cy="2571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742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2025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247650</xdr:colOff>
      <xdr:row>2</xdr:row>
      <xdr:rowOff>19050</xdr:rowOff>
    </xdr:from>
    <xdr:ext cx="1628775" cy="838200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0</xdr:row>
      <xdr:rowOff>0</xdr:rowOff>
    </xdr:from>
    <xdr:ext cx="2857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257175</xdr:colOff>
      <xdr:row>0</xdr:row>
      <xdr:rowOff>0</xdr:rowOff>
    </xdr:from>
    <xdr:ext cx="28575" cy="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171450</xdr:colOff>
      <xdr:row>2</xdr:row>
      <xdr:rowOff>190500</xdr:rowOff>
    </xdr:from>
    <xdr:ext cx="28575" cy="952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171450</xdr:colOff>
      <xdr:row>10</xdr:row>
      <xdr:rowOff>0</xdr:rowOff>
    </xdr:from>
    <xdr:ext cx="28575" cy="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171450</xdr:colOff>
      <xdr:row>2</xdr:row>
      <xdr:rowOff>190500</xdr:rowOff>
    </xdr:from>
    <xdr:ext cx="28575" cy="95250"/>
    <xdr:sp macro="" textlink="">
      <xdr:nvSpPr>
        <xdr:cNvPr id="4" name="Shape 1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171450</xdr:colOff>
      <xdr:row>10</xdr:row>
      <xdr:rowOff>0</xdr:rowOff>
    </xdr:from>
    <xdr:ext cx="28575" cy="0"/>
    <xdr:sp macro="" textlink="">
      <xdr:nvSpPr>
        <xdr:cNvPr id="5" name="Shape 1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12</xdr:col>
      <xdr:colOff>171450</xdr:colOff>
      <xdr:row>2</xdr:row>
      <xdr:rowOff>190500</xdr:rowOff>
    </xdr:from>
    <xdr:ext cx="28575" cy="95250"/>
    <xdr:sp macro="" textlink="">
      <xdr:nvSpPr>
        <xdr:cNvPr id="6" name="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12</xdr:col>
      <xdr:colOff>171450</xdr:colOff>
      <xdr:row>10</xdr:row>
      <xdr:rowOff>0</xdr:rowOff>
    </xdr:from>
    <xdr:ext cx="28575" cy="0"/>
    <xdr:sp macro="" textlink="">
      <xdr:nvSpPr>
        <xdr:cNvPr id="7" name="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0</xdr:row>
      <xdr:rowOff>0</xdr:rowOff>
    </xdr:from>
    <xdr:ext cx="2857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28</xdr:row>
      <xdr:rowOff>190500</xdr:rowOff>
    </xdr:from>
    <xdr:ext cx="28575" cy="952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171450</xdr:colOff>
      <xdr:row>28</xdr:row>
      <xdr:rowOff>190500</xdr:rowOff>
    </xdr:from>
    <xdr:ext cx="28575" cy="95250"/>
    <xdr:sp macro="" textlink="">
      <xdr:nvSpPr>
        <xdr:cNvPr id="6" name="Shape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171450</xdr:colOff>
      <xdr:row>28</xdr:row>
      <xdr:rowOff>190500</xdr:rowOff>
    </xdr:from>
    <xdr:ext cx="28575" cy="952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36</xdr:row>
      <xdr:rowOff>190500</xdr:rowOff>
    </xdr:from>
    <xdr:ext cx="28575" cy="95250"/>
    <xdr:sp macro="" textlink="">
      <xdr:nvSpPr>
        <xdr:cNvPr id="7" name="Shape 1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171450</xdr:colOff>
      <xdr:row>36</xdr:row>
      <xdr:rowOff>190500</xdr:rowOff>
    </xdr:from>
    <xdr:ext cx="28575" cy="95250"/>
    <xdr:sp macro="" textlink="">
      <xdr:nvSpPr>
        <xdr:cNvPr id="8" name="Shape 1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171450</xdr:colOff>
      <xdr:row>36</xdr:row>
      <xdr:rowOff>190500</xdr:rowOff>
    </xdr:from>
    <xdr:ext cx="28575" cy="95250"/>
    <xdr:sp macro="" textlink="">
      <xdr:nvSpPr>
        <xdr:cNvPr id="9" name="Shape 2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7</xdr:row>
      <xdr:rowOff>190500</xdr:rowOff>
    </xdr:from>
    <xdr:ext cx="28575" cy="95250"/>
    <xdr:sp macro="" textlink="">
      <xdr:nvSpPr>
        <xdr:cNvPr id="10" name="Shape 1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171450</xdr:colOff>
      <xdr:row>7</xdr:row>
      <xdr:rowOff>190500</xdr:rowOff>
    </xdr:from>
    <xdr:ext cx="28575" cy="95250"/>
    <xdr:sp macro="" textlink="">
      <xdr:nvSpPr>
        <xdr:cNvPr id="11" name="Shape 1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171450</xdr:colOff>
      <xdr:row>7</xdr:row>
      <xdr:rowOff>190500</xdr:rowOff>
    </xdr:from>
    <xdr:ext cx="28575" cy="95250"/>
    <xdr:sp macro="" textlink="">
      <xdr:nvSpPr>
        <xdr:cNvPr id="12" name="Shape 2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17</xdr:row>
      <xdr:rowOff>190500</xdr:rowOff>
    </xdr:from>
    <xdr:ext cx="28575" cy="95250"/>
    <xdr:sp macro="" textlink="">
      <xdr:nvSpPr>
        <xdr:cNvPr id="13" name="Shape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11</xdr:col>
      <xdr:colOff>171450</xdr:colOff>
      <xdr:row>17</xdr:row>
      <xdr:rowOff>190500</xdr:rowOff>
    </xdr:from>
    <xdr:ext cx="28575" cy="95250"/>
    <xdr:sp macro="" textlink="">
      <xdr:nvSpPr>
        <xdr:cNvPr id="14" name="Shape 1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171450</xdr:colOff>
      <xdr:row>17</xdr:row>
      <xdr:rowOff>190500</xdr:rowOff>
    </xdr:from>
    <xdr:ext cx="28575" cy="95250"/>
    <xdr:sp macro="" textlink="">
      <xdr:nvSpPr>
        <xdr:cNvPr id="15" name="Shape 2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0</xdr:row>
      <xdr:rowOff>0</xdr:rowOff>
    </xdr:from>
    <xdr:ext cx="2857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171450</xdr:colOff>
      <xdr:row>4</xdr:row>
      <xdr:rowOff>0</xdr:rowOff>
    </xdr:from>
    <xdr:ext cx="28575" cy="0"/>
    <xdr:sp macro="" textlink="">
      <xdr:nvSpPr>
        <xdr:cNvPr id="6" name="Shape 1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 macro="" textlink="">
      <xdr:nvSpPr>
        <xdr:cNvPr id="8" name="Shape 1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171450</xdr:colOff>
      <xdr:row>4</xdr:row>
      <xdr:rowOff>0</xdr:rowOff>
    </xdr:from>
    <xdr:ext cx="28575" cy="0"/>
    <xdr:sp macro="" textlink="">
      <xdr:nvSpPr>
        <xdr:cNvPr id="9" name="Shape 1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pane ySplit="9" topLeftCell="A45" activePane="bottomLeft" state="frozen"/>
      <selection pane="bottomLeft" activeCell="A59" sqref="A59"/>
    </sheetView>
  </sheetViews>
  <sheetFormatPr defaultColWidth="12.6328125" defaultRowHeight="15" customHeight="1" x14ac:dyDescent="0.25"/>
  <cols>
    <col min="1" max="1" width="43.1796875" customWidth="1"/>
    <col min="2" max="2" width="16.08984375" customWidth="1"/>
    <col min="3" max="3" width="1.453125" customWidth="1"/>
    <col min="4" max="4" width="16.453125" customWidth="1"/>
    <col min="5" max="5" width="1.453125" customWidth="1"/>
    <col min="6" max="6" width="13.90625" customWidth="1"/>
    <col min="7" max="7" width="3.453125" customWidth="1"/>
    <col min="8" max="8" width="15.453125" customWidth="1"/>
    <col min="9" max="9" width="1.453125" customWidth="1"/>
    <col min="10" max="10" width="16" customWidth="1"/>
    <col min="11" max="11" width="1.453125" customWidth="1"/>
    <col min="12" max="12" width="16.90625" customWidth="1"/>
    <col min="13" max="26" width="9.08984375" customWidth="1"/>
  </cols>
  <sheetData>
    <row r="1" spans="1:26" ht="18" customHeight="1" x14ac:dyDescent="0.25">
      <c r="A1" s="184"/>
      <c r="B1" s="186" t="s">
        <v>0</v>
      </c>
      <c r="C1" s="185"/>
      <c r="D1" s="185"/>
      <c r="E1" s="185"/>
      <c r="F1" s="185"/>
      <c r="G1" s="185"/>
      <c r="H1" s="185"/>
      <c r="I1" s="185"/>
      <c r="J1" s="18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x14ac:dyDescent="0.25">
      <c r="A2" s="185"/>
      <c r="B2" s="187" t="s">
        <v>2</v>
      </c>
      <c r="C2" s="185"/>
      <c r="D2" s="185"/>
      <c r="E2" s="185"/>
      <c r="F2" s="185"/>
      <c r="G2" s="185"/>
      <c r="H2" s="185"/>
      <c r="I2" s="185"/>
      <c r="J2" s="185"/>
      <c r="K2" s="1"/>
      <c r="L2" s="3" t="s">
        <v>3</v>
      </c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185"/>
      <c r="B3" s="188" t="s">
        <v>4</v>
      </c>
      <c r="C3" s="189"/>
      <c r="D3" s="189"/>
      <c r="E3" s="189"/>
      <c r="F3" s="189"/>
      <c r="G3" s="189"/>
      <c r="H3" s="189"/>
      <c r="I3" s="189"/>
      <c r="J3" s="190"/>
      <c r="K3" s="1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85"/>
      <c r="B4" s="191" t="s">
        <v>5</v>
      </c>
      <c r="C4" s="194"/>
      <c r="D4" s="197" t="s">
        <v>6</v>
      </c>
      <c r="E4" s="198"/>
      <c r="F4" s="199"/>
      <c r="G4" s="196" t="s">
        <v>7</v>
      </c>
      <c r="H4" s="197" t="s">
        <v>8</v>
      </c>
      <c r="I4" s="198"/>
      <c r="J4" s="199"/>
      <c r="K4" s="1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25">
      <c r="A5" s="185"/>
      <c r="B5" s="192"/>
      <c r="C5" s="195"/>
      <c r="D5" s="200"/>
      <c r="E5" s="185"/>
      <c r="F5" s="185"/>
      <c r="G5" s="185"/>
      <c r="H5" s="201"/>
      <c r="I5" s="185"/>
      <c r="J5" s="185"/>
      <c r="K5" s="1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25">
      <c r="A6" s="185"/>
      <c r="B6" s="193"/>
      <c r="C6" s="195"/>
      <c r="D6" s="202"/>
      <c r="E6" s="198"/>
      <c r="F6" s="198"/>
      <c r="G6" s="185"/>
      <c r="H6" s="203"/>
      <c r="I6" s="185"/>
      <c r="J6" s="185"/>
      <c r="K6" s="1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5">
      <c r="A7" s="1"/>
      <c r="B7" s="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4">
      <c r="A8" s="8" t="s">
        <v>9</v>
      </c>
      <c r="B8" s="9"/>
      <c r="C8" s="8"/>
      <c r="D8" s="8"/>
      <c r="E8" s="8"/>
      <c r="F8" s="8"/>
      <c r="G8" s="8"/>
      <c r="H8" s="8"/>
      <c r="I8" s="8"/>
      <c r="J8" s="8"/>
      <c r="K8" s="10"/>
      <c r="L8" s="1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3">
      <c r="A9" s="12"/>
      <c r="B9" s="13" t="s">
        <v>10</v>
      </c>
      <c r="C9" s="6"/>
      <c r="D9" s="6" t="s">
        <v>11</v>
      </c>
      <c r="E9" s="6"/>
      <c r="F9" s="6" t="s">
        <v>12</v>
      </c>
      <c r="G9" s="6"/>
      <c r="H9" s="6" t="s">
        <v>13</v>
      </c>
      <c r="I9" s="6"/>
      <c r="J9" s="6" t="s">
        <v>14</v>
      </c>
      <c r="K9" s="14"/>
      <c r="L9" s="6" t="s">
        <v>15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3">
      <c r="A10" s="15"/>
      <c r="B10" s="16" t="s">
        <v>16</v>
      </c>
      <c r="C10" s="17"/>
      <c r="D10" s="16" t="s">
        <v>16</v>
      </c>
      <c r="E10" s="16"/>
      <c r="F10" s="16" t="s">
        <v>16</v>
      </c>
      <c r="G10" s="16"/>
      <c r="H10" s="16" t="s">
        <v>16</v>
      </c>
      <c r="I10" s="16"/>
      <c r="J10" s="16" t="s">
        <v>16</v>
      </c>
      <c r="K10" s="16"/>
      <c r="L10" s="16" t="s">
        <v>16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18" t="s">
        <v>17</v>
      </c>
      <c r="B11" s="19"/>
      <c r="C11" s="20"/>
      <c r="D11" s="20"/>
      <c r="E11" s="20"/>
      <c r="F11" s="20"/>
      <c r="G11" s="20"/>
      <c r="H11" s="20"/>
      <c r="I11" s="20"/>
      <c r="J11" s="20"/>
      <c r="K11" s="2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">
      <c r="A12" s="22" t="s">
        <v>18</v>
      </c>
      <c r="B12" s="23">
        <f>'Additional notes (1)  '!C13</f>
        <v>8546</v>
      </c>
      <c r="C12" s="24"/>
      <c r="D12" s="23">
        <f>'Additional notes (3)'!M9</f>
        <v>0</v>
      </c>
      <c r="E12" s="24"/>
      <c r="F12" s="23"/>
      <c r="G12" s="24"/>
      <c r="H12" s="23"/>
      <c r="I12" s="24"/>
      <c r="J12" s="25">
        <f t="shared" ref="J12:J21" si="0">H12+D12+B12+F12</f>
        <v>8546</v>
      </c>
      <c r="K12" s="26"/>
      <c r="L12" s="23">
        <v>10108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22" t="s">
        <v>19</v>
      </c>
      <c r="B13" s="23"/>
      <c r="C13" s="24"/>
      <c r="D13" s="23"/>
      <c r="E13" s="24"/>
      <c r="F13" s="23"/>
      <c r="G13" s="24"/>
      <c r="H13" s="23"/>
      <c r="I13" s="24"/>
      <c r="J13" s="25">
        <f t="shared" si="0"/>
        <v>0</v>
      </c>
      <c r="K13" s="26"/>
      <c r="L13" s="23"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22" t="s">
        <v>20</v>
      </c>
      <c r="B14" s="23"/>
      <c r="C14" s="24"/>
      <c r="D14" s="23"/>
      <c r="E14" s="24"/>
      <c r="F14" s="23"/>
      <c r="G14" s="24"/>
      <c r="H14" s="23"/>
      <c r="I14" s="24"/>
      <c r="J14" s="25">
        <f t="shared" si="0"/>
        <v>0</v>
      </c>
      <c r="K14" s="26"/>
      <c r="L14" s="23"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">
      <c r="A15" s="22" t="s">
        <v>21</v>
      </c>
      <c r="B15" s="23">
        <f>'Additional notes (2)'!N10</f>
        <v>0</v>
      </c>
      <c r="C15" s="24"/>
      <c r="D15" s="23"/>
      <c r="E15" s="24"/>
      <c r="F15" s="23"/>
      <c r="G15" s="24"/>
      <c r="H15" s="23"/>
      <c r="I15" s="24"/>
      <c r="J15" s="25">
        <f t="shared" si="0"/>
        <v>0</v>
      </c>
      <c r="K15" s="26"/>
      <c r="L15" s="23"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22" t="s">
        <v>22</v>
      </c>
      <c r="B16" s="23"/>
      <c r="C16" s="24"/>
      <c r="D16" s="23"/>
      <c r="E16" s="24"/>
      <c r="F16" s="23"/>
      <c r="G16" s="24"/>
      <c r="H16" s="23"/>
      <c r="I16" s="24"/>
      <c r="J16" s="25">
        <f t="shared" si="0"/>
        <v>0</v>
      </c>
      <c r="K16" s="26"/>
      <c r="L16" s="23"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3">
      <c r="A17" s="22" t="s">
        <v>23</v>
      </c>
      <c r="B17" s="23">
        <f>'Additional notes (2)'!G14</f>
        <v>457</v>
      </c>
      <c r="C17" s="24"/>
      <c r="D17" s="23"/>
      <c r="E17" s="24"/>
      <c r="F17" s="23"/>
      <c r="G17" s="24"/>
      <c r="H17" s="23"/>
      <c r="I17" s="24"/>
      <c r="J17" s="25">
        <f t="shared" si="0"/>
        <v>457</v>
      </c>
      <c r="K17" s="26"/>
      <c r="L17" s="23">
        <v>499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22" t="s">
        <v>24</v>
      </c>
      <c r="B18" s="23"/>
      <c r="C18" s="24"/>
      <c r="D18" s="23"/>
      <c r="E18" s="24"/>
      <c r="F18" s="23"/>
      <c r="G18" s="24"/>
      <c r="H18" s="23"/>
      <c r="I18" s="24"/>
      <c r="J18" s="25">
        <f t="shared" si="0"/>
        <v>0</v>
      </c>
      <c r="K18" s="26"/>
      <c r="L18" s="23"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3">
      <c r="A19" s="22" t="s">
        <v>25</v>
      </c>
      <c r="B19" s="23">
        <f>'Additional notes (2)'!N13</f>
        <v>0</v>
      </c>
      <c r="C19" s="24"/>
      <c r="D19" s="23"/>
      <c r="E19" s="24"/>
      <c r="F19" s="23"/>
      <c r="G19" s="24"/>
      <c r="H19" s="23"/>
      <c r="I19" s="24"/>
      <c r="J19" s="25">
        <f t="shared" si="0"/>
        <v>0</v>
      </c>
      <c r="K19" s="26"/>
      <c r="L19" s="23"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22"/>
      <c r="B20" s="23"/>
      <c r="C20" s="24"/>
      <c r="D20" s="23"/>
      <c r="E20" s="24"/>
      <c r="F20" s="23"/>
      <c r="G20" s="24"/>
      <c r="H20" s="23"/>
      <c r="I20" s="24"/>
      <c r="J20" s="25">
        <f t="shared" si="0"/>
        <v>0</v>
      </c>
      <c r="K20" s="26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35">
      <c r="A21" s="27" t="s">
        <v>26</v>
      </c>
      <c r="B21" s="28">
        <f>SUM(B12:B20)</f>
        <v>9003</v>
      </c>
      <c r="C21" s="29"/>
      <c r="D21" s="28">
        <f>SUM(D12:D20)</f>
        <v>0</v>
      </c>
      <c r="E21" s="24"/>
      <c r="F21" s="28">
        <f>SUM(F12:F20)</f>
        <v>0</v>
      </c>
      <c r="G21" s="24"/>
      <c r="H21" s="28">
        <f>SUM(H12:H20)</f>
        <v>0</v>
      </c>
      <c r="I21" s="24"/>
      <c r="J21" s="30">
        <f t="shared" si="0"/>
        <v>9003</v>
      </c>
      <c r="K21" s="26"/>
      <c r="L21" s="28">
        <f>SUM(L12:L20)</f>
        <v>10607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5">
      <c r="A22" s="31"/>
      <c r="B22" s="32"/>
      <c r="C22" s="32"/>
      <c r="D22" s="32"/>
      <c r="E22" s="32"/>
      <c r="F22" s="32"/>
      <c r="G22" s="32"/>
      <c r="H22" s="32"/>
      <c r="I22" s="32"/>
      <c r="J22" s="33" t="str">
        <f>IF(B21+D21+F21+H21-J21=0," ","error")</f>
        <v xml:space="preserve"> </v>
      </c>
      <c r="K22" s="32"/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3">
      <c r="A23" s="34" t="s">
        <v>27</v>
      </c>
      <c r="B23" s="35"/>
      <c r="C23" s="21"/>
      <c r="D23" s="21"/>
      <c r="E23" s="21"/>
      <c r="F23" s="21"/>
      <c r="G23" s="21"/>
      <c r="H23" s="21"/>
      <c r="I23" s="21"/>
      <c r="J23" s="21"/>
      <c r="K23" s="2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3">
      <c r="A24" s="22" t="s">
        <v>28</v>
      </c>
      <c r="B24" s="23"/>
      <c r="C24" s="24"/>
      <c r="D24" s="23"/>
      <c r="E24" s="24"/>
      <c r="F24" s="23"/>
      <c r="G24" s="24"/>
      <c r="H24" s="23"/>
      <c r="I24" s="24"/>
      <c r="J24" s="25">
        <f t="shared" ref="J24:J25" si="1">H24+D24+B24+F24</f>
        <v>0</v>
      </c>
      <c r="K24" s="26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3">
      <c r="A25" s="22" t="s">
        <v>29</v>
      </c>
      <c r="B25" s="23"/>
      <c r="C25" s="24"/>
      <c r="D25" s="23"/>
      <c r="E25" s="24"/>
      <c r="F25" s="23"/>
      <c r="G25" s="24"/>
      <c r="H25" s="23"/>
      <c r="I25" s="24"/>
      <c r="J25" s="25">
        <f t="shared" si="1"/>
        <v>0</v>
      </c>
      <c r="K25" s="26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 x14ac:dyDescent="0.35">
      <c r="A26" s="27" t="s">
        <v>30</v>
      </c>
      <c r="B26" s="28">
        <f>SUM(B24:B25)</f>
        <v>0</v>
      </c>
      <c r="C26" s="29"/>
      <c r="D26" s="28">
        <f>SUM(D24:D25)</f>
        <v>0</v>
      </c>
      <c r="E26" s="24"/>
      <c r="F26" s="28">
        <f>SUM(F24:F25)</f>
        <v>0</v>
      </c>
      <c r="G26" s="24"/>
      <c r="H26" s="28">
        <f>SUM(H24:H25)</f>
        <v>0</v>
      </c>
      <c r="I26" s="24"/>
      <c r="J26" s="28">
        <f>SUM(J24:J25)</f>
        <v>0</v>
      </c>
      <c r="K26" s="26"/>
      <c r="L26" s="28">
        <f>SUM(L24:L25)</f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8.25" customHeight="1" x14ac:dyDescent="0.3">
      <c r="A27" s="36"/>
      <c r="B27" s="24"/>
      <c r="C27" s="26"/>
      <c r="D27" s="24"/>
      <c r="E27" s="26"/>
      <c r="F27" s="24"/>
      <c r="G27" s="26"/>
      <c r="H27" s="24"/>
      <c r="I27" s="26"/>
      <c r="J27" s="37" t="str">
        <f>IF(B26+D26+F26+H26-J26=0," ","error")</f>
        <v xml:space="preserve"> </v>
      </c>
      <c r="K27" s="26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5">
      <c r="A28" s="27" t="s">
        <v>31</v>
      </c>
      <c r="B28" s="38">
        <f>B26+B21</f>
        <v>9003</v>
      </c>
      <c r="C28" s="26"/>
      <c r="D28" s="38">
        <f>D26+D21</f>
        <v>0</v>
      </c>
      <c r="E28" s="26"/>
      <c r="F28" s="38">
        <f>F26+F21</f>
        <v>0</v>
      </c>
      <c r="G28" s="26"/>
      <c r="H28" s="38">
        <f>H26+H21</f>
        <v>0</v>
      </c>
      <c r="I28" s="26"/>
      <c r="J28" s="38">
        <f>J26+J21</f>
        <v>9003</v>
      </c>
      <c r="K28" s="26"/>
      <c r="L28" s="38">
        <f>L26+L21</f>
        <v>10607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5">
      <c r="A29" s="1"/>
      <c r="B29" s="7"/>
      <c r="C29" s="7"/>
      <c r="D29" s="7"/>
      <c r="E29" s="7"/>
      <c r="F29" s="7"/>
      <c r="G29" s="7"/>
      <c r="H29" s="7"/>
      <c r="I29" s="7"/>
      <c r="J29" s="33" t="str">
        <f>IF(B28+D28+H28-J28=0," ","error")</f>
        <v xml:space="preserve"> </v>
      </c>
      <c r="K29" s="7"/>
      <c r="L29" s="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39" t="s">
        <v>32</v>
      </c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42" t="s">
        <v>33</v>
      </c>
      <c r="B31" s="23">
        <f>'Additional notes (1)  '!K41</f>
        <v>97</v>
      </c>
      <c r="C31" s="24"/>
      <c r="D31" s="23"/>
      <c r="E31" s="24"/>
      <c r="F31" s="23"/>
      <c r="G31" s="24"/>
      <c r="H31" s="23"/>
      <c r="I31" s="24"/>
      <c r="J31" s="25">
        <f t="shared" ref="J31:J41" si="2">H31+D31+B31+F31</f>
        <v>97</v>
      </c>
      <c r="K31" s="37"/>
      <c r="L31" s="23">
        <v>439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3">
      <c r="A32" s="42" t="s">
        <v>34</v>
      </c>
      <c r="B32" s="23"/>
      <c r="C32" s="24"/>
      <c r="D32" s="23"/>
      <c r="E32" s="24"/>
      <c r="F32" s="23"/>
      <c r="G32" s="24"/>
      <c r="H32" s="23"/>
      <c r="I32" s="24"/>
      <c r="J32" s="25">
        <f t="shared" si="2"/>
        <v>0</v>
      </c>
      <c r="K32" s="37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3">
      <c r="A33" s="42" t="s">
        <v>35</v>
      </c>
      <c r="B33" s="23"/>
      <c r="C33" s="24"/>
      <c r="D33" s="23"/>
      <c r="E33" s="24"/>
      <c r="F33" s="23"/>
      <c r="G33" s="24"/>
      <c r="H33" s="23"/>
      <c r="I33" s="24"/>
      <c r="J33" s="25">
        <f t="shared" si="2"/>
        <v>0</v>
      </c>
      <c r="K33" s="37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42" t="s">
        <v>36</v>
      </c>
      <c r="B34" s="23">
        <f>'Additional notes (1)  '!C39+'Additional notes (1)  '!C40</f>
        <v>6495</v>
      </c>
      <c r="C34" s="24"/>
      <c r="D34" s="23">
        <f>'Additional notes (1)  '!E49</f>
        <v>0</v>
      </c>
      <c r="E34" s="24"/>
      <c r="F34" s="23">
        <v>0</v>
      </c>
      <c r="G34" s="24"/>
      <c r="H34" s="23">
        <v>0</v>
      </c>
      <c r="I34" s="24"/>
      <c r="J34" s="25">
        <f t="shared" si="2"/>
        <v>6495</v>
      </c>
      <c r="K34" s="37"/>
      <c r="L34" s="23">
        <v>5567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3">
      <c r="A35" s="42" t="s">
        <v>37</v>
      </c>
      <c r="B35" s="23"/>
      <c r="C35" s="24"/>
      <c r="D35" s="23"/>
      <c r="E35" s="24"/>
      <c r="F35" s="23"/>
      <c r="G35" s="24"/>
      <c r="H35" s="23"/>
      <c r="I35" s="24"/>
      <c r="J35" s="25">
        <f t="shared" si="2"/>
        <v>0</v>
      </c>
      <c r="K35" s="37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3">
      <c r="A36" s="42" t="s">
        <v>38</v>
      </c>
      <c r="B36" s="23"/>
      <c r="C36" s="24"/>
      <c r="D36" s="23"/>
      <c r="E36" s="24"/>
      <c r="F36" s="23"/>
      <c r="G36" s="24"/>
      <c r="H36" s="23"/>
      <c r="I36" s="24"/>
      <c r="J36" s="25">
        <f t="shared" si="2"/>
        <v>0</v>
      </c>
      <c r="K36" s="37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3">
      <c r="A37" s="43" t="s">
        <v>39</v>
      </c>
      <c r="B37" s="23"/>
      <c r="C37" s="24"/>
      <c r="D37" s="23"/>
      <c r="E37" s="24"/>
      <c r="F37" s="23"/>
      <c r="G37" s="24"/>
      <c r="H37" s="23"/>
      <c r="I37" s="24"/>
      <c r="J37" s="25">
        <f t="shared" si="2"/>
        <v>0</v>
      </c>
      <c r="K37" s="37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3">
      <c r="A38" s="43" t="s">
        <v>40</v>
      </c>
      <c r="B38" s="23"/>
      <c r="C38" s="24"/>
      <c r="D38" s="23"/>
      <c r="E38" s="24"/>
      <c r="F38" s="23"/>
      <c r="G38" s="24"/>
      <c r="H38" s="23"/>
      <c r="I38" s="24"/>
      <c r="J38" s="25">
        <f t="shared" si="2"/>
        <v>0</v>
      </c>
      <c r="K38" s="37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3">
      <c r="A39" s="43" t="s">
        <v>41</v>
      </c>
      <c r="B39" s="23"/>
      <c r="C39" s="24"/>
      <c r="D39" s="23"/>
      <c r="E39" s="24"/>
      <c r="F39" s="23"/>
      <c r="G39" s="24"/>
      <c r="H39" s="23"/>
      <c r="I39" s="24"/>
      <c r="J39" s="25">
        <f t="shared" si="2"/>
        <v>0</v>
      </c>
      <c r="K39" s="37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3">
      <c r="A40" s="43" t="s">
        <v>42</v>
      </c>
      <c r="B40" s="23">
        <f>'Additional notes (2)'!N32</f>
        <v>482</v>
      </c>
      <c r="C40" s="24"/>
      <c r="D40" s="23"/>
      <c r="E40" s="24"/>
      <c r="F40" s="23"/>
      <c r="G40" s="24"/>
      <c r="H40" s="23"/>
      <c r="I40" s="24"/>
      <c r="J40" s="25">
        <f t="shared" si="2"/>
        <v>482</v>
      </c>
      <c r="K40" s="37"/>
      <c r="L40" s="23">
        <v>500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3">
      <c r="A41" s="42"/>
      <c r="B41" s="44"/>
      <c r="C41" s="24"/>
      <c r="D41" s="44"/>
      <c r="E41" s="24"/>
      <c r="F41" s="44"/>
      <c r="G41" s="24"/>
      <c r="H41" s="44"/>
      <c r="I41" s="24"/>
      <c r="J41" s="45">
        <f t="shared" si="2"/>
        <v>0</v>
      </c>
      <c r="K41" s="37"/>
      <c r="L41" s="4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3">
      <c r="A42" s="46" t="s">
        <v>43</v>
      </c>
      <c r="B42" s="28">
        <f>SUM(B31:B41)</f>
        <v>7074</v>
      </c>
      <c r="C42" s="47"/>
      <c r="D42" s="28">
        <f>SUM(D31:D41)</f>
        <v>0</v>
      </c>
      <c r="E42" s="24"/>
      <c r="F42" s="28">
        <f>SUM(F31:F41)</f>
        <v>0</v>
      </c>
      <c r="G42" s="24"/>
      <c r="H42" s="28">
        <f>SUM(H31:H41)</f>
        <v>0</v>
      </c>
      <c r="I42" s="24"/>
      <c r="J42" s="48">
        <f>SUM(J31:J41)</f>
        <v>7074</v>
      </c>
      <c r="K42" s="37"/>
      <c r="L42" s="28">
        <f>SUM(L31:L41)</f>
        <v>6506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customHeight="1" x14ac:dyDescent="0.25">
      <c r="A43" s="49"/>
      <c r="B43" s="33"/>
      <c r="C43" s="33"/>
      <c r="D43" s="50"/>
      <c r="E43" s="33"/>
      <c r="F43" s="33"/>
      <c r="G43" s="33"/>
      <c r="H43" s="33"/>
      <c r="I43" s="33"/>
      <c r="J43" s="33" t="str">
        <f>IF(B42+D42+F42+H42-J42=0," ","error")</f>
        <v xml:space="preserve"> </v>
      </c>
      <c r="K43" s="33"/>
      <c r="L43" s="33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2" customHeight="1" x14ac:dyDescent="0.3">
      <c r="A44" s="34" t="s">
        <v>44</v>
      </c>
      <c r="B44" s="35"/>
      <c r="C44" s="21"/>
      <c r="D44" s="21"/>
      <c r="E44" s="21"/>
      <c r="F44" s="21"/>
      <c r="G44" s="21"/>
      <c r="H44" s="21"/>
      <c r="I44" s="21"/>
      <c r="J44" s="21"/>
      <c r="K44" s="2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3">
      <c r="A45" s="42" t="s">
        <v>45</v>
      </c>
      <c r="B45" s="23"/>
      <c r="C45" s="24"/>
      <c r="D45" s="23"/>
      <c r="E45" s="24"/>
      <c r="F45" s="23"/>
      <c r="G45" s="24"/>
      <c r="H45" s="23"/>
      <c r="I45" s="24"/>
      <c r="J45" s="25">
        <f t="shared" ref="J45:J46" si="3">H45+D45+F45+B45</f>
        <v>0</v>
      </c>
      <c r="K45" s="37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3">
      <c r="A46" s="42" t="s">
        <v>46</v>
      </c>
      <c r="B46" s="44"/>
      <c r="C46" s="24"/>
      <c r="D46" s="44"/>
      <c r="E46" s="24"/>
      <c r="F46" s="44"/>
      <c r="G46" s="24"/>
      <c r="H46" s="44"/>
      <c r="I46" s="24"/>
      <c r="J46" s="45">
        <f t="shared" si="3"/>
        <v>0</v>
      </c>
      <c r="K46" s="37"/>
      <c r="L46" s="4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3">
      <c r="A47" s="46" t="s">
        <v>47</v>
      </c>
      <c r="B47" s="28">
        <f>SUM(B45:B46)</f>
        <v>0</v>
      </c>
      <c r="C47" s="47"/>
      <c r="D47" s="28">
        <f>SUM(D45:D46)</f>
        <v>0</v>
      </c>
      <c r="E47" s="24"/>
      <c r="F47" s="28">
        <f>SUM(F45:F46)</f>
        <v>0</v>
      </c>
      <c r="G47" s="24"/>
      <c r="H47" s="28">
        <f>SUM(H45:H46)</f>
        <v>0</v>
      </c>
      <c r="I47" s="24"/>
      <c r="J47" s="48">
        <f>SUM(J45:J46)</f>
        <v>0</v>
      </c>
      <c r="K47" s="37"/>
      <c r="L47" s="28">
        <f>SUM(L45:L46)</f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51"/>
      <c r="C48" s="7"/>
      <c r="D48" s="51"/>
      <c r="E48" s="7"/>
      <c r="F48" s="7"/>
      <c r="G48" s="7"/>
      <c r="H48" s="51"/>
      <c r="I48" s="7"/>
      <c r="J48" s="33" t="str">
        <f>IF(B47+D47+F47+H47-J47=0," ","error")</f>
        <v xml:space="preserve"> </v>
      </c>
      <c r="K48" s="7"/>
      <c r="L48" s="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3">
      <c r="A49" s="52" t="s">
        <v>48</v>
      </c>
      <c r="B49" s="53">
        <f>+B47+B42</f>
        <v>7074</v>
      </c>
      <c r="C49" s="26"/>
      <c r="D49" s="53">
        <f>+D47+D42</f>
        <v>0</v>
      </c>
      <c r="E49" s="26"/>
      <c r="F49" s="53">
        <f>+F47+F42</f>
        <v>0</v>
      </c>
      <c r="G49" s="26"/>
      <c r="H49" s="53">
        <f>+H47+H42</f>
        <v>0</v>
      </c>
      <c r="I49" s="26"/>
      <c r="J49" s="53">
        <f>+J47+J42</f>
        <v>7074</v>
      </c>
      <c r="K49" s="26"/>
      <c r="L49" s="53">
        <f>+L47+L42</f>
        <v>6506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2" customHeight="1" x14ac:dyDescent="0.25">
      <c r="A50" s="1"/>
      <c r="B50" s="55"/>
      <c r="C50" s="55"/>
      <c r="D50" s="55"/>
      <c r="E50" s="55"/>
      <c r="F50" s="55"/>
      <c r="G50" s="55"/>
      <c r="H50" s="55"/>
      <c r="I50" s="55"/>
      <c r="J50" s="33" t="str">
        <f>IF(B49+D49+F49+H49-J49=0," ","error")</f>
        <v xml:space="preserve"> </v>
      </c>
      <c r="K50" s="56"/>
      <c r="L50" s="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">
      <c r="A51" s="57" t="s">
        <v>49</v>
      </c>
      <c r="B51" s="58">
        <f>+B28-B49</f>
        <v>1929</v>
      </c>
      <c r="C51" s="59"/>
      <c r="D51" s="58">
        <f>+D28-D49</f>
        <v>0</v>
      </c>
      <c r="E51" s="59"/>
      <c r="F51" s="58">
        <f>+F28-F49</f>
        <v>0</v>
      </c>
      <c r="G51" s="59"/>
      <c r="H51" s="58">
        <f>+H28-H49</f>
        <v>0</v>
      </c>
      <c r="I51" s="59"/>
      <c r="J51" s="60">
        <f>IF((B51+D51+F51+H51)=(+J28-J49),H51+F51+D51+B51,"Cross Add Error")</f>
        <v>1929</v>
      </c>
      <c r="K51" s="61"/>
      <c r="L51" s="58">
        <f>L28-L42</f>
        <v>4101</v>
      </c>
      <c r="M51" s="6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57"/>
      <c r="B52" s="63"/>
      <c r="C52" s="59"/>
      <c r="D52" s="63"/>
      <c r="E52" s="59"/>
      <c r="F52" s="63"/>
      <c r="G52" s="59"/>
      <c r="H52" s="63"/>
      <c r="I52" s="59"/>
      <c r="J52" s="63"/>
      <c r="K52" s="61"/>
      <c r="L52" s="63"/>
      <c r="M52" s="6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3">
      <c r="A53" s="64" t="s">
        <v>50</v>
      </c>
      <c r="B53" s="65"/>
      <c r="C53" s="59"/>
      <c r="D53" s="65"/>
      <c r="E53" s="59"/>
      <c r="F53" s="65"/>
      <c r="G53" s="59"/>
      <c r="H53" s="65"/>
      <c r="I53" s="59"/>
      <c r="J53" s="66">
        <f>IF(H53+F53+D53+B53=0,0,"Transfer error")</f>
        <v>0</v>
      </c>
      <c r="K53" s="61"/>
      <c r="L53" s="6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67"/>
      <c r="B54" s="63"/>
      <c r="C54" s="59"/>
      <c r="D54" s="63"/>
      <c r="E54" s="59"/>
      <c r="F54" s="63"/>
      <c r="G54" s="59"/>
      <c r="H54" s="63"/>
      <c r="I54" s="59"/>
      <c r="J54" s="68"/>
      <c r="K54" s="61"/>
      <c r="L54" s="6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9.25" customHeight="1" x14ac:dyDescent="0.3">
      <c r="A55" s="46" t="s">
        <v>51</v>
      </c>
      <c r="B55" s="69">
        <f>+B51+B53</f>
        <v>1929</v>
      </c>
      <c r="C55" s="59"/>
      <c r="D55" s="69">
        <f>+D51+D53</f>
        <v>0</v>
      </c>
      <c r="E55" s="59"/>
      <c r="F55" s="69">
        <f>+F51+F53</f>
        <v>0</v>
      </c>
      <c r="G55" s="59"/>
      <c r="H55" s="69">
        <f>+H51+H53</f>
        <v>0</v>
      </c>
      <c r="I55" s="59"/>
      <c r="J55" s="69">
        <f>+J51+J53</f>
        <v>1929</v>
      </c>
      <c r="K55" s="61"/>
      <c r="L55" s="69">
        <f>L51</f>
        <v>4101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7"/>
      <c r="C56" s="1"/>
      <c r="D56" s="1"/>
      <c r="E56" s="1"/>
      <c r="F56" s="1"/>
      <c r="G56" s="1"/>
      <c r="H56" s="1"/>
      <c r="I56" s="1"/>
      <c r="J56" s="33" t="str">
        <f>IF(B55+D55+H55-J55=0," ","error")</f>
        <v xml:space="preserve"> 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A1:A6"/>
    <mergeCell ref="B1:J1"/>
    <mergeCell ref="B2:J2"/>
    <mergeCell ref="B3:J3"/>
    <mergeCell ref="B4:B6"/>
    <mergeCell ref="C4:C6"/>
    <mergeCell ref="G4:G6"/>
    <mergeCell ref="D4:F4"/>
    <mergeCell ref="H4:J4"/>
    <mergeCell ref="D5:F5"/>
    <mergeCell ref="H5:J5"/>
    <mergeCell ref="D6:F6"/>
    <mergeCell ref="H6:J6"/>
  </mergeCells>
  <pageMargins left="0.55118110236220474" right="0.51181102362204722" top="0.47244094488188981" bottom="0.39370078740157483" header="0" footer="0"/>
  <pageSetup paperSize="9" orientation="portrait"/>
  <headerFooter>
    <oddHeader>&amp;LAPPENDIX 2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80" zoomScaleNormal="80" workbookViewId="0">
      <pane ySplit="2" topLeftCell="A23" activePane="bottomLeft" state="frozen"/>
      <selection pane="bottomLeft" activeCell="F5" sqref="F5"/>
    </sheetView>
  </sheetViews>
  <sheetFormatPr defaultColWidth="12.6328125" defaultRowHeight="15" customHeight="1" x14ac:dyDescent="0.25"/>
  <cols>
    <col min="1" max="1" width="28.90625" customWidth="1"/>
    <col min="2" max="2" width="19" customWidth="1"/>
    <col min="3" max="3" width="3.90625" customWidth="1"/>
    <col min="4" max="4" width="15.453125" customWidth="1"/>
    <col min="5" max="5" width="1.453125" customWidth="1"/>
    <col min="6" max="6" width="15.453125" customWidth="1"/>
    <col min="7" max="7" width="1.453125" customWidth="1"/>
    <col min="8" max="8" width="15.453125" customWidth="1"/>
    <col min="9" max="9" width="1.453125" customWidth="1"/>
    <col min="10" max="10" width="15.453125" customWidth="1"/>
    <col min="11" max="11" width="1.453125" customWidth="1"/>
    <col min="12" max="12" width="14.453125" customWidth="1"/>
    <col min="13" max="13" width="1.453125" customWidth="1"/>
    <col min="14" max="14" width="14.453125" customWidth="1"/>
    <col min="15" max="15" width="1.453125" customWidth="1"/>
    <col min="16" max="16" width="14.453125" customWidth="1"/>
    <col min="17" max="19" width="9.08984375" customWidth="1"/>
    <col min="20" max="20" width="15.6328125" customWidth="1"/>
    <col min="21" max="26" width="9.08984375" customWidth="1"/>
  </cols>
  <sheetData>
    <row r="1" spans="1:26" ht="27" customHeight="1" x14ac:dyDescent="0.4">
      <c r="A1" s="1"/>
      <c r="B1" s="222" t="str">
        <f>'R&amp;P Accounts'!B2</f>
        <v>Friends of Sciennes School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"/>
      <c r="N1" s="222" t="str">
        <f>'R&amp;P Accounts'!L2</f>
        <v>SC029465</v>
      </c>
      <c r="O1" s="185"/>
      <c r="P1" s="18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 x14ac:dyDescent="0.25">
      <c r="A2" s="70" t="s">
        <v>52</v>
      </c>
      <c r="B2" s="71"/>
      <c r="C2" s="72"/>
      <c r="D2" s="72"/>
      <c r="E2" s="72"/>
      <c r="F2" s="223"/>
      <c r="G2" s="224"/>
      <c r="H2" s="225"/>
      <c r="I2" s="73"/>
      <c r="J2" s="73"/>
      <c r="K2" s="73"/>
      <c r="L2" s="74"/>
      <c r="M2" s="73"/>
      <c r="N2" s="74"/>
      <c r="O2" s="73"/>
      <c r="P2" s="74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26" ht="40.5" customHeight="1" x14ac:dyDescent="0.3">
      <c r="A3" s="76" t="s">
        <v>53</v>
      </c>
      <c r="B3" s="226" t="s">
        <v>54</v>
      </c>
      <c r="C3" s="185"/>
      <c r="D3" s="185"/>
      <c r="E3" s="77"/>
      <c r="F3" s="78" t="s">
        <v>55</v>
      </c>
      <c r="G3" s="54"/>
      <c r="H3" s="78" t="s">
        <v>56</v>
      </c>
      <c r="I3" s="79"/>
      <c r="J3" s="78" t="s">
        <v>12</v>
      </c>
      <c r="K3" s="79"/>
      <c r="L3" s="78" t="s">
        <v>57</v>
      </c>
      <c r="M3" s="79"/>
      <c r="N3" s="78" t="s">
        <v>58</v>
      </c>
      <c r="O3" s="79"/>
      <c r="P3" s="78" t="s">
        <v>59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227"/>
      <c r="C4" s="185"/>
      <c r="D4" s="185"/>
      <c r="E4" s="80"/>
      <c r="F4" s="81" t="s">
        <v>16</v>
      </c>
      <c r="G4" s="1"/>
      <c r="H4" s="81" t="s">
        <v>16</v>
      </c>
      <c r="I4" s="82"/>
      <c r="J4" s="81" t="s">
        <v>16</v>
      </c>
      <c r="K4" s="82"/>
      <c r="L4" s="81" t="s">
        <v>16</v>
      </c>
      <c r="M4" s="82"/>
      <c r="N4" s="81" t="s">
        <v>16</v>
      </c>
      <c r="O4" s="82"/>
      <c r="P4" s="81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5">
      <c r="A5" s="212" t="s">
        <v>60</v>
      </c>
      <c r="B5" s="228" t="s">
        <v>61</v>
      </c>
      <c r="C5" s="189"/>
      <c r="D5" s="190"/>
      <c r="E5" s="83"/>
      <c r="F5" s="84">
        <v>37900</v>
      </c>
      <c r="G5" s="85"/>
      <c r="H5" s="84"/>
      <c r="I5" s="85"/>
      <c r="J5" s="84"/>
      <c r="K5" s="85"/>
      <c r="L5" s="84"/>
      <c r="M5" s="85"/>
      <c r="N5" s="86">
        <f>F5+H5</f>
        <v>37900</v>
      </c>
      <c r="O5" s="85"/>
      <c r="P5" s="84">
        <v>33799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25">
      <c r="A6" s="213"/>
      <c r="B6" s="228" t="s">
        <v>62</v>
      </c>
      <c r="C6" s="189"/>
      <c r="D6" s="190"/>
      <c r="E6" s="83"/>
      <c r="F6" s="84">
        <f>'R&amp;P Accounts'!B55</f>
        <v>1929</v>
      </c>
      <c r="G6" s="85"/>
      <c r="H6" s="84"/>
      <c r="I6" s="85"/>
      <c r="J6" s="84"/>
      <c r="K6" s="85"/>
      <c r="L6" s="84"/>
      <c r="M6" s="85"/>
      <c r="N6" s="86">
        <f t="shared" ref="N6:N7" si="0">F6+H6+J6+L6</f>
        <v>1929</v>
      </c>
      <c r="O6" s="85"/>
      <c r="P6" s="84">
        <v>4101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 x14ac:dyDescent="0.25">
      <c r="A7" s="213"/>
      <c r="B7" s="228"/>
      <c r="C7" s="189"/>
      <c r="D7" s="190"/>
      <c r="E7" s="83"/>
      <c r="F7" s="87"/>
      <c r="G7" s="85"/>
      <c r="H7" s="87"/>
      <c r="I7" s="85"/>
      <c r="J7" s="87"/>
      <c r="K7" s="85"/>
      <c r="L7" s="87"/>
      <c r="M7" s="85"/>
      <c r="N7" s="86">
        <f t="shared" si="0"/>
        <v>0</v>
      </c>
      <c r="O7" s="85"/>
      <c r="P7" s="8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25">
      <c r="A8" s="213"/>
      <c r="B8" s="228"/>
      <c r="C8" s="189"/>
      <c r="D8" s="190"/>
      <c r="E8" s="83"/>
      <c r="F8" s="88"/>
      <c r="G8" s="85"/>
      <c r="H8" s="88"/>
      <c r="I8" s="85"/>
      <c r="J8" s="88"/>
      <c r="K8" s="85"/>
      <c r="L8" s="88"/>
      <c r="M8" s="85"/>
      <c r="N8" s="89"/>
      <c r="O8" s="85"/>
      <c r="P8" s="88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1"/>
      <c r="B9" s="229" t="s">
        <v>63</v>
      </c>
      <c r="C9" s="230"/>
      <c r="D9" s="230"/>
      <c r="E9" s="90"/>
      <c r="F9" s="91">
        <f>SUM(F5:F8)</f>
        <v>39829</v>
      </c>
      <c r="G9" s="92"/>
      <c r="H9" s="91">
        <f>SUM(H5:H8)</f>
        <v>0</v>
      </c>
      <c r="I9" s="93"/>
      <c r="J9" s="91">
        <f>SUM(J5:J8)</f>
        <v>0</v>
      </c>
      <c r="K9" s="93"/>
      <c r="L9" s="91">
        <f>SUM(L5:L8)</f>
        <v>0</v>
      </c>
      <c r="M9" s="232"/>
      <c r="N9" s="94">
        <f>F9+H9+J9+L9</f>
        <v>39829</v>
      </c>
      <c r="O9" s="232"/>
      <c r="P9" s="91">
        <f>SUM(P5:P8)</f>
        <v>37900</v>
      </c>
      <c r="Q9" s="1"/>
      <c r="R9" s="1"/>
      <c r="S9" s="95"/>
      <c r="T9" s="96"/>
      <c r="U9" s="1"/>
      <c r="V9" s="1"/>
      <c r="W9" s="1"/>
      <c r="X9" s="1"/>
      <c r="Y9" s="1"/>
      <c r="Z9" s="1"/>
    </row>
    <row r="10" spans="1:26" ht="26.25" customHeight="1" x14ac:dyDescent="0.3">
      <c r="A10" s="1"/>
      <c r="B10" s="233" t="s">
        <v>64</v>
      </c>
      <c r="C10" s="185"/>
      <c r="D10" s="185"/>
      <c r="E10" s="97"/>
      <c r="F10" s="98">
        <f>F6-'R&amp;P Accounts'!B55</f>
        <v>0</v>
      </c>
      <c r="G10" s="93"/>
      <c r="H10" s="98">
        <f>H6-'R&amp;P Accounts'!D55</f>
        <v>0</v>
      </c>
      <c r="I10" s="93"/>
      <c r="J10" s="98">
        <f>J6-'R&amp;P Accounts'!F55</f>
        <v>0</v>
      </c>
      <c r="K10" s="93"/>
      <c r="L10" s="98">
        <f>L6-'R&amp;P Accounts'!H55</f>
        <v>0</v>
      </c>
      <c r="M10" s="185"/>
      <c r="N10" s="98">
        <f>N6-'R&amp;P Accounts'!J55</f>
        <v>0</v>
      </c>
      <c r="O10" s="185"/>
      <c r="P10" s="98">
        <f>P6-'R&amp;P Accounts'!L55</f>
        <v>0</v>
      </c>
      <c r="Q10" s="1"/>
      <c r="R10" s="1"/>
      <c r="S10" s="1"/>
      <c r="T10" s="96"/>
      <c r="U10" s="1"/>
      <c r="V10" s="1"/>
      <c r="W10" s="1"/>
      <c r="X10" s="1"/>
      <c r="Y10" s="1"/>
      <c r="Z10" s="1"/>
    </row>
    <row r="11" spans="1:26" ht="12" customHeight="1" x14ac:dyDescent="0.25">
      <c r="A11" s="1"/>
      <c r="B11" s="204"/>
      <c r="C11" s="185"/>
      <c r="D11" s="185"/>
      <c r="E11" s="99"/>
      <c r="F11" s="1"/>
      <c r="G11" s="211"/>
      <c r="H11" s="1"/>
      <c r="I11" s="211"/>
      <c r="J11" s="82"/>
      <c r="K11" s="82"/>
      <c r="L11" s="1"/>
      <c r="M11" s="211"/>
      <c r="N11" s="1"/>
      <c r="O11" s="2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 x14ac:dyDescent="0.3">
      <c r="A12" s="1"/>
      <c r="B12" s="205" t="s">
        <v>65</v>
      </c>
      <c r="C12" s="185"/>
      <c r="D12" s="185"/>
      <c r="E12" s="100"/>
      <c r="F12" s="1"/>
      <c r="G12" s="185"/>
      <c r="H12" s="101"/>
      <c r="I12" s="185"/>
      <c r="J12" s="206" t="s">
        <v>66</v>
      </c>
      <c r="K12" s="185"/>
      <c r="L12" s="185"/>
      <c r="M12" s="185"/>
      <c r="N12" s="101" t="s">
        <v>67</v>
      </c>
      <c r="O12" s="185"/>
      <c r="P12" s="101" t="s">
        <v>68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3">
      <c r="A13" s="102"/>
      <c r="B13" s="207"/>
      <c r="C13" s="198"/>
      <c r="D13" s="198"/>
      <c r="E13" s="103"/>
      <c r="F13" s="104"/>
      <c r="G13" s="102"/>
      <c r="H13" s="104"/>
      <c r="I13" s="105"/>
      <c r="J13" s="105"/>
      <c r="K13" s="105"/>
      <c r="L13" s="102"/>
      <c r="M13" s="105"/>
      <c r="N13" s="81" t="s">
        <v>16</v>
      </c>
      <c r="O13" s="82"/>
      <c r="P13" s="81" t="s">
        <v>16</v>
      </c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19.5" customHeight="1" x14ac:dyDescent="0.3">
      <c r="A14" s="212" t="s">
        <v>69</v>
      </c>
      <c r="B14" s="209"/>
      <c r="C14" s="189"/>
      <c r="D14" s="190"/>
      <c r="E14" s="106"/>
      <c r="F14" s="1"/>
      <c r="G14" s="211"/>
      <c r="H14" s="1"/>
      <c r="I14" s="82"/>
      <c r="J14" s="231"/>
      <c r="K14" s="189"/>
      <c r="L14" s="190"/>
      <c r="M14" s="77"/>
      <c r="N14" s="107"/>
      <c r="O14" s="93"/>
      <c r="P14" s="10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">
      <c r="A15" s="213"/>
      <c r="B15" s="209"/>
      <c r="C15" s="189"/>
      <c r="D15" s="190"/>
      <c r="E15" s="106"/>
      <c r="F15" s="1"/>
      <c r="G15" s="185"/>
      <c r="H15" s="101"/>
      <c r="I15" s="82"/>
      <c r="J15" s="231"/>
      <c r="K15" s="189"/>
      <c r="L15" s="190"/>
      <c r="M15" s="77"/>
      <c r="N15" s="107"/>
      <c r="O15" s="93"/>
      <c r="P15" s="107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213"/>
      <c r="B16" s="209"/>
      <c r="C16" s="189"/>
      <c r="D16" s="190"/>
      <c r="E16" s="106"/>
      <c r="F16" s="82"/>
      <c r="G16" s="82"/>
      <c r="H16" s="106"/>
      <c r="I16" s="82"/>
      <c r="J16" s="231"/>
      <c r="K16" s="189"/>
      <c r="L16" s="190"/>
      <c r="M16" s="77"/>
      <c r="N16" s="107"/>
      <c r="O16" s="93"/>
      <c r="P16" s="107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213"/>
      <c r="B17" s="209"/>
      <c r="C17" s="189"/>
      <c r="D17" s="190"/>
      <c r="E17" s="106"/>
      <c r="F17" s="82"/>
      <c r="G17" s="82"/>
      <c r="H17" s="106"/>
      <c r="I17" s="82"/>
      <c r="J17" s="231"/>
      <c r="K17" s="189"/>
      <c r="L17" s="190"/>
      <c r="M17" s="77"/>
      <c r="N17" s="107"/>
      <c r="O17" s="93"/>
      <c r="P17" s="107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213"/>
      <c r="B18" s="209"/>
      <c r="C18" s="189"/>
      <c r="D18" s="190"/>
      <c r="E18" s="106"/>
      <c r="F18" s="82"/>
      <c r="G18" s="82"/>
      <c r="H18" s="106"/>
      <c r="I18" s="82"/>
      <c r="J18" s="231"/>
      <c r="K18" s="189"/>
      <c r="L18" s="190"/>
      <c r="M18" s="77"/>
      <c r="N18" s="108"/>
      <c r="O18" s="93"/>
      <c r="P18" s="108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109"/>
      <c r="B19" s="110"/>
      <c r="C19" s="110"/>
      <c r="D19" s="110"/>
      <c r="E19" s="106"/>
      <c r="F19" s="82"/>
      <c r="G19" s="82"/>
      <c r="H19" s="106"/>
      <c r="I19" s="82"/>
      <c r="J19" s="1"/>
      <c r="K19" s="82"/>
      <c r="L19" s="111" t="s">
        <v>70</v>
      </c>
      <c r="M19" s="77"/>
      <c r="N19" s="112">
        <f>SUM(N14:N18)</f>
        <v>0</v>
      </c>
      <c r="O19" s="93"/>
      <c r="P19" s="112">
        <f>SUM(P14:P18)</f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1"/>
      <c r="B20" s="204"/>
      <c r="C20" s="185"/>
      <c r="D20" s="185"/>
      <c r="E20" s="82"/>
      <c r="F20" s="1"/>
      <c r="G20" s="82"/>
      <c r="H20" s="1"/>
      <c r="I20" s="82"/>
      <c r="J20" s="82"/>
      <c r="K20" s="82"/>
      <c r="L20" s="81"/>
      <c r="M20" s="82"/>
      <c r="N20" s="81"/>
      <c r="O20" s="82"/>
      <c r="P20" s="8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 x14ac:dyDescent="0.3">
      <c r="A21" s="1"/>
      <c r="B21" s="205" t="s">
        <v>65</v>
      </c>
      <c r="C21" s="185"/>
      <c r="D21" s="185"/>
      <c r="E21" s="113"/>
      <c r="F21" s="1"/>
      <c r="G21" s="82"/>
      <c r="H21" s="206" t="s">
        <v>66</v>
      </c>
      <c r="I21" s="185"/>
      <c r="J21" s="185"/>
      <c r="K21" s="82"/>
      <c r="L21" s="101" t="s">
        <v>71</v>
      </c>
      <c r="M21" s="82"/>
      <c r="N21" s="101" t="s">
        <v>72</v>
      </c>
      <c r="O21" s="82"/>
      <c r="P21" s="101" t="s">
        <v>68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3">
      <c r="A22" s="102"/>
      <c r="B22" s="207"/>
      <c r="C22" s="198"/>
      <c r="D22" s="198"/>
      <c r="E22" s="103"/>
      <c r="F22" s="102"/>
      <c r="G22" s="102"/>
      <c r="H22" s="102"/>
      <c r="I22" s="105"/>
      <c r="J22" s="104"/>
      <c r="K22" s="105"/>
      <c r="L22" s="81" t="s">
        <v>16</v>
      </c>
      <c r="M22" s="82"/>
      <c r="N22" s="81" t="s">
        <v>16</v>
      </c>
      <c r="O22" s="82"/>
      <c r="P22" s="81" t="s">
        <v>16</v>
      </c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ht="19.5" customHeight="1" x14ac:dyDescent="0.3">
      <c r="A23" s="212" t="s">
        <v>73</v>
      </c>
      <c r="B23" s="209"/>
      <c r="C23" s="189"/>
      <c r="D23" s="190"/>
      <c r="E23" s="106"/>
      <c r="F23" s="1"/>
      <c r="G23" s="82"/>
      <c r="H23" s="208"/>
      <c r="I23" s="189"/>
      <c r="J23" s="190"/>
      <c r="K23" s="77"/>
      <c r="L23" s="107"/>
      <c r="M23" s="93"/>
      <c r="N23" s="107"/>
      <c r="O23" s="93"/>
      <c r="P23" s="107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3">
      <c r="A24" s="213"/>
      <c r="B24" s="209"/>
      <c r="C24" s="189"/>
      <c r="D24" s="190"/>
      <c r="E24" s="106"/>
      <c r="F24" s="1"/>
      <c r="G24" s="82"/>
      <c r="H24" s="208"/>
      <c r="I24" s="189"/>
      <c r="J24" s="190"/>
      <c r="K24" s="77"/>
      <c r="L24" s="107"/>
      <c r="M24" s="93"/>
      <c r="N24" s="107"/>
      <c r="O24" s="93"/>
      <c r="P24" s="107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3">
      <c r="A25" s="213"/>
      <c r="B25" s="209"/>
      <c r="C25" s="189"/>
      <c r="D25" s="190"/>
      <c r="E25" s="106"/>
      <c r="F25" s="1"/>
      <c r="G25" s="82"/>
      <c r="H25" s="208"/>
      <c r="I25" s="189"/>
      <c r="J25" s="190"/>
      <c r="K25" s="77"/>
      <c r="L25" s="107"/>
      <c r="M25" s="93"/>
      <c r="N25" s="107"/>
      <c r="O25" s="93"/>
      <c r="P25" s="107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213"/>
      <c r="B26" s="209"/>
      <c r="C26" s="189"/>
      <c r="D26" s="190"/>
      <c r="E26" s="106"/>
      <c r="F26" s="1"/>
      <c r="G26" s="82"/>
      <c r="H26" s="208"/>
      <c r="I26" s="189"/>
      <c r="J26" s="190"/>
      <c r="K26" s="77"/>
      <c r="L26" s="107"/>
      <c r="M26" s="93"/>
      <c r="N26" s="107"/>
      <c r="O26" s="93"/>
      <c r="P26" s="107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213"/>
      <c r="B27" s="209"/>
      <c r="C27" s="189"/>
      <c r="D27" s="190"/>
      <c r="E27" s="106"/>
      <c r="F27" s="1"/>
      <c r="G27" s="82"/>
      <c r="H27" s="208"/>
      <c r="I27" s="189"/>
      <c r="J27" s="190"/>
      <c r="K27" s="77"/>
      <c r="L27" s="107"/>
      <c r="M27" s="93"/>
      <c r="N27" s="107"/>
      <c r="O27" s="93"/>
      <c r="P27" s="107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213"/>
      <c r="B28" s="209"/>
      <c r="C28" s="189"/>
      <c r="D28" s="190"/>
      <c r="E28" s="106"/>
      <c r="F28" s="1"/>
      <c r="G28" s="82"/>
      <c r="H28" s="208"/>
      <c r="I28" s="189"/>
      <c r="J28" s="190"/>
      <c r="K28" s="77"/>
      <c r="L28" s="107"/>
      <c r="M28" s="93"/>
      <c r="N28" s="107"/>
      <c r="O28" s="93"/>
      <c r="P28" s="107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213"/>
      <c r="B29" s="209"/>
      <c r="C29" s="189"/>
      <c r="D29" s="190"/>
      <c r="E29" s="106"/>
      <c r="F29" s="1"/>
      <c r="G29" s="82"/>
      <c r="H29" s="208"/>
      <c r="I29" s="189"/>
      <c r="J29" s="190"/>
      <c r="K29" s="77"/>
      <c r="L29" s="107"/>
      <c r="M29" s="93"/>
      <c r="N29" s="107"/>
      <c r="O29" s="93"/>
      <c r="P29" s="107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213"/>
      <c r="B30" s="209"/>
      <c r="C30" s="189"/>
      <c r="D30" s="190"/>
      <c r="E30" s="106"/>
      <c r="F30" s="1"/>
      <c r="G30" s="82"/>
      <c r="H30" s="208"/>
      <c r="I30" s="189"/>
      <c r="J30" s="190"/>
      <c r="K30" s="77"/>
      <c r="L30" s="107"/>
      <c r="M30" s="93"/>
      <c r="N30" s="107"/>
      <c r="O30" s="93"/>
      <c r="P30" s="10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213"/>
      <c r="B31" s="209"/>
      <c r="C31" s="189"/>
      <c r="D31" s="190"/>
      <c r="E31" s="106"/>
      <c r="F31" s="1"/>
      <c r="G31" s="82"/>
      <c r="H31" s="208"/>
      <c r="I31" s="189"/>
      <c r="J31" s="190"/>
      <c r="K31" s="77"/>
      <c r="L31" s="108"/>
      <c r="M31" s="93"/>
      <c r="N31" s="108"/>
      <c r="O31" s="93"/>
      <c r="P31" s="108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09"/>
      <c r="B32" s="110"/>
      <c r="C32" s="110"/>
      <c r="D32" s="110"/>
      <c r="E32" s="106"/>
      <c r="F32" s="1"/>
      <c r="G32" s="82"/>
      <c r="H32" s="1"/>
      <c r="I32" s="82"/>
      <c r="J32" s="78" t="s">
        <v>74</v>
      </c>
      <c r="K32" s="82"/>
      <c r="L32" s="112">
        <f>SUM(L23:L31)</f>
        <v>0</v>
      </c>
      <c r="M32" s="93"/>
      <c r="N32" s="112">
        <f>SUM(N23:N31)</f>
        <v>0</v>
      </c>
      <c r="O32" s="93"/>
      <c r="P32" s="112">
        <f>SUM(P23:P31)</f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04"/>
      <c r="C33" s="185"/>
      <c r="D33" s="185"/>
      <c r="E33" s="210"/>
      <c r="F33" s="1"/>
      <c r="G33" s="210"/>
      <c r="H33" s="81"/>
      <c r="I33" s="211"/>
      <c r="J33" s="82"/>
      <c r="K33" s="82"/>
      <c r="L33" s="114"/>
      <c r="M33" s="211"/>
      <c r="N33" s="114"/>
      <c r="O33" s="221"/>
      <c r="P33" s="11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3">
      <c r="A34" s="1"/>
      <c r="B34" s="205" t="s">
        <v>65</v>
      </c>
      <c r="C34" s="185"/>
      <c r="D34" s="185"/>
      <c r="E34" s="185"/>
      <c r="F34" s="1"/>
      <c r="G34" s="185"/>
      <c r="H34" s="81"/>
      <c r="I34" s="185"/>
      <c r="J34" s="206" t="s">
        <v>75</v>
      </c>
      <c r="K34" s="185"/>
      <c r="L34" s="185"/>
      <c r="M34" s="185"/>
      <c r="N34" s="101" t="s">
        <v>76</v>
      </c>
      <c r="O34" s="185"/>
      <c r="P34" s="101" t="s">
        <v>68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3">
      <c r="A35" s="102"/>
      <c r="B35" s="207"/>
      <c r="C35" s="198"/>
      <c r="D35" s="198"/>
      <c r="E35" s="103"/>
      <c r="F35" s="1"/>
      <c r="G35" s="102"/>
      <c r="H35" s="104"/>
      <c r="I35" s="105"/>
      <c r="J35" s="105"/>
      <c r="K35" s="105"/>
      <c r="L35" s="102"/>
      <c r="M35" s="105"/>
      <c r="N35" s="81" t="s">
        <v>16</v>
      </c>
      <c r="O35" s="82"/>
      <c r="P35" s="81" t="s">
        <v>16</v>
      </c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spans="1:26" ht="19.5" customHeight="1" x14ac:dyDescent="0.3">
      <c r="A36" s="212" t="s">
        <v>77</v>
      </c>
      <c r="B36" s="209"/>
      <c r="C36" s="189"/>
      <c r="D36" s="190"/>
      <c r="E36" s="106"/>
      <c r="F36" s="1"/>
      <c r="G36" s="82"/>
      <c r="H36" s="81"/>
      <c r="I36" s="82"/>
      <c r="J36" s="217"/>
      <c r="K36" s="189"/>
      <c r="L36" s="190"/>
      <c r="M36" s="82"/>
      <c r="N36" s="115"/>
      <c r="O36" s="61"/>
      <c r="P36" s="115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3">
      <c r="A37" s="213"/>
      <c r="B37" s="209"/>
      <c r="C37" s="189"/>
      <c r="D37" s="190"/>
      <c r="E37" s="106"/>
      <c r="F37" s="1"/>
      <c r="G37" s="82"/>
      <c r="H37" s="81"/>
      <c r="I37" s="82"/>
      <c r="J37" s="217"/>
      <c r="K37" s="189"/>
      <c r="L37" s="190"/>
      <c r="M37" s="82"/>
      <c r="N37" s="115"/>
      <c r="O37" s="61"/>
      <c r="P37" s="115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3">
      <c r="A38" s="213"/>
      <c r="B38" s="209"/>
      <c r="C38" s="189"/>
      <c r="D38" s="190"/>
      <c r="E38" s="106"/>
      <c r="F38" s="1"/>
      <c r="G38" s="82"/>
      <c r="H38" s="81"/>
      <c r="I38" s="82"/>
      <c r="J38" s="217"/>
      <c r="K38" s="189"/>
      <c r="L38" s="190"/>
      <c r="M38" s="82"/>
      <c r="N38" s="115"/>
      <c r="O38" s="61"/>
      <c r="P38" s="115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3">
      <c r="A39" s="213"/>
      <c r="B39" s="209"/>
      <c r="C39" s="189"/>
      <c r="D39" s="190"/>
      <c r="E39" s="106"/>
      <c r="F39" s="1"/>
      <c r="G39" s="82"/>
      <c r="H39" s="81"/>
      <c r="I39" s="82"/>
      <c r="J39" s="217"/>
      <c r="K39" s="189"/>
      <c r="L39" s="190"/>
      <c r="M39" s="82"/>
      <c r="N39" s="115"/>
      <c r="O39" s="61"/>
      <c r="P39" s="115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3">
      <c r="A40" s="213"/>
      <c r="B40" s="209"/>
      <c r="C40" s="189"/>
      <c r="D40" s="190"/>
      <c r="E40" s="106"/>
      <c r="F40" s="1"/>
      <c r="G40" s="82"/>
      <c r="H40" s="81"/>
      <c r="I40" s="82"/>
      <c r="J40" s="217"/>
      <c r="K40" s="189"/>
      <c r="L40" s="190"/>
      <c r="M40" s="82"/>
      <c r="N40" s="116"/>
      <c r="O40" s="61"/>
      <c r="P40" s="116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09"/>
      <c r="B41" s="110"/>
      <c r="C41" s="110"/>
      <c r="D41" s="110"/>
      <c r="E41" s="106"/>
      <c r="F41" s="1"/>
      <c r="G41" s="82"/>
      <c r="H41" s="81"/>
      <c r="I41" s="82"/>
      <c r="J41" s="1"/>
      <c r="K41" s="82"/>
      <c r="L41" s="78" t="s">
        <v>74</v>
      </c>
      <c r="M41" s="82"/>
      <c r="N41" s="117">
        <f>SUM(N36:N40)</f>
        <v>0</v>
      </c>
      <c r="O41" s="61"/>
      <c r="P41" s="117">
        <f>SUM(P36:P40)</f>
        <v>0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18"/>
      <c r="B42" s="56"/>
      <c r="C42" s="82"/>
      <c r="D42" s="82"/>
      <c r="E42" s="82"/>
      <c r="F42" s="82"/>
      <c r="G42" s="82"/>
      <c r="H42" s="82"/>
      <c r="I42" s="82"/>
      <c r="J42" s="82"/>
      <c r="K42" s="82"/>
      <c r="L42" s="1"/>
      <c r="M42" s="82"/>
      <c r="N42" s="1"/>
      <c r="O42" s="8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3">
      <c r="A43" s="1"/>
      <c r="B43" s="205" t="s">
        <v>65</v>
      </c>
      <c r="C43" s="185"/>
      <c r="D43" s="185"/>
      <c r="E43" s="82"/>
      <c r="F43" s="1"/>
      <c r="G43" s="82"/>
      <c r="H43" s="82"/>
      <c r="I43" s="82"/>
      <c r="J43" s="206" t="s">
        <v>75</v>
      </c>
      <c r="K43" s="185"/>
      <c r="L43" s="185"/>
      <c r="M43" s="82"/>
      <c r="N43" s="81" t="s">
        <v>78</v>
      </c>
      <c r="O43" s="82"/>
      <c r="P43" s="101" t="s">
        <v>68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3">
      <c r="A44" s="102"/>
      <c r="B44" s="207"/>
      <c r="C44" s="198"/>
      <c r="D44" s="198"/>
      <c r="E44" s="103"/>
      <c r="F44" s="104"/>
      <c r="G44" s="102"/>
      <c r="H44" s="104"/>
      <c r="I44" s="105"/>
      <c r="J44" s="105"/>
      <c r="K44" s="105"/>
      <c r="L44" s="104"/>
      <c r="M44" s="105"/>
      <c r="N44" s="81" t="s">
        <v>16</v>
      </c>
      <c r="O44" s="82"/>
      <c r="P44" s="81" t="s">
        <v>16</v>
      </c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spans="1:26" ht="19.5" customHeight="1" x14ac:dyDescent="0.3">
      <c r="A45" s="212" t="s">
        <v>79</v>
      </c>
      <c r="B45" s="209"/>
      <c r="C45" s="189"/>
      <c r="D45" s="190"/>
      <c r="E45" s="106"/>
      <c r="F45" s="1"/>
      <c r="G45" s="82"/>
      <c r="H45" s="82"/>
      <c r="I45" s="82"/>
      <c r="J45" s="217"/>
      <c r="K45" s="189"/>
      <c r="L45" s="190"/>
      <c r="M45" s="82"/>
      <c r="N45" s="119"/>
      <c r="O45" s="93"/>
      <c r="P45" s="119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3">
      <c r="A46" s="213"/>
      <c r="B46" s="209"/>
      <c r="C46" s="189"/>
      <c r="D46" s="190"/>
      <c r="E46" s="106"/>
      <c r="F46" s="1"/>
      <c r="G46" s="82"/>
      <c r="H46" s="82"/>
      <c r="I46" s="82"/>
      <c r="J46" s="217"/>
      <c r="K46" s="189"/>
      <c r="L46" s="190"/>
      <c r="M46" s="82"/>
      <c r="N46" s="119"/>
      <c r="O46" s="93"/>
      <c r="P46" s="119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3">
      <c r="A47" s="213"/>
      <c r="B47" s="209"/>
      <c r="C47" s="189"/>
      <c r="D47" s="190"/>
      <c r="E47" s="106"/>
      <c r="F47" s="1"/>
      <c r="G47" s="82"/>
      <c r="H47" s="82"/>
      <c r="I47" s="82"/>
      <c r="J47" s="217"/>
      <c r="K47" s="189"/>
      <c r="L47" s="190"/>
      <c r="M47" s="82"/>
      <c r="N47" s="120"/>
      <c r="O47" s="93"/>
      <c r="P47" s="120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09"/>
      <c r="B48" s="110"/>
      <c r="C48" s="110"/>
      <c r="D48" s="110"/>
      <c r="E48" s="106"/>
      <c r="F48" s="1"/>
      <c r="G48" s="82"/>
      <c r="H48" s="82"/>
      <c r="I48" s="82"/>
      <c r="J48" s="1"/>
      <c r="K48" s="82"/>
      <c r="L48" s="78" t="s">
        <v>74</v>
      </c>
      <c r="M48" s="82"/>
      <c r="N48" s="112">
        <f>SUM(N45:N47)</f>
        <v>0</v>
      </c>
      <c r="O48" s="93"/>
      <c r="P48" s="112">
        <f>SUM(P45:P47)</f>
        <v>0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18"/>
      <c r="B49" s="56"/>
      <c r="C49" s="82"/>
      <c r="D49" s="82"/>
      <c r="E49" s="82"/>
      <c r="F49" s="82"/>
      <c r="G49" s="82"/>
      <c r="H49" s="82"/>
      <c r="I49" s="82"/>
      <c r="J49" s="82"/>
      <c r="K49" s="82"/>
      <c r="L49" s="1"/>
      <c r="M49" s="82"/>
      <c r="N49" s="1"/>
      <c r="O49" s="8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0.5" customHeight="1" x14ac:dyDescent="0.3">
      <c r="A50" s="121" t="s">
        <v>80</v>
      </c>
      <c r="B50" s="214" t="s">
        <v>81</v>
      </c>
      <c r="C50" s="185"/>
      <c r="D50" s="185"/>
      <c r="E50" s="185"/>
      <c r="F50" s="185"/>
      <c r="G50" s="123"/>
      <c r="H50" s="218" t="s">
        <v>82</v>
      </c>
      <c r="I50" s="198"/>
      <c r="J50" s="198"/>
      <c r="K50" s="198"/>
      <c r="L50" s="198"/>
      <c r="M50" s="122"/>
      <c r="N50" s="122"/>
      <c r="O50" s="124"/>
      <c r="P50" s="125" t="s">
        <v>83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3.75" customHeight="1" x14ac:dyDescent="0.35">
      <c r="A51" s="93"/>
      <c r="B51" s="215" t="s">
        <v>84</v>
      </c>
      <c r="C51" s="189"/>
      <c r="D51" s="189"/>
      <c r="E51" s="189"/>
      <c r="F51" s="190"/>
      <c r="G51" s="126"/>
      <c r="H51" s="219" t="s">
        <v>85</v>
      </c>
      <c r="I51" s="189"/>
      <c r="J51" s="189"/>
      <c r="K51" s="189"/>
      <c r="L51" s="189"/>
      <c r="M51" s="189"/>
      <c r="N51" s="190"/>
      <c r="O51" s="1"/>
      <c r="P51" s="127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3.75" customHeight="1" x14ac:dyDescent="0.3">
      <c r="A52" s="93"/>
      <c r="B52" s="216"/>
      <c r="C52" s="189"/>
      <c r="D52" s="189"/>
      <c r="E52" s="189"/>
      <c r="F52" s="190"/>
      <c r="G52" s="126"/>
      <c r="H52" s="220"/>
      <c r="I52" s="189"/>
      <c r="J52" s="189"/>
      <c r="K52" s="189"/>
      <c r="L52" s="189"/>
      <c r="M52" s="189"/>
      <c r="N52" s="190"/>
      <c r="O52" s="1"/>
      <c r="P52" s="128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7"/>
      <c r="C53" s="1"/>
      <c r="D53" s="1"/>
      <c r="E53" s="1"/>
      <c r="F53" s="126"/>
      <c r="G53" s="12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3">
    <mergeCell ref="M9:M10"/>
    <mergeCell ref="O9:O10"/>
    <mergeCell ref="B10:D10"/>
    <mergeCell ref="M11:M12"/>
    <mergeCell ref="O11:O12"/>
    <mergeCell ref="J12:L12"/>
    <mergeCell ref="J15:L15"/>
    <mergeCell ref="J16:L16"/>
    <mergeCell ref="J17:L17"/>
    <mergeCell ref="J18:L18"/>
    <mergeCell ref="B8:D8"/>
    <mergeCell ref="B11:D11"/>
    <mergeCell ref="G11:G12"/>
    <mergeCell ref="I11:I12"/>
    <mergeCell ref="B12:D12"/>
    <mergeCell ref="J14:L14"/>
    <mergeCell ref="B17:D17"/>
    <mergeCell ref="B18:D18"/>
    <mergeCell ref="A5:A8"/>
    <mergeCell ref="B5:D5"/>
    <mergeCell ref="B6:D6"/>
    <mergeCell ref="B7:D7"/>
    <mergeCell ref="B9:D9"/>
    <mergeCell ref="B1:L1"/>
    <mergeCell ref="N1:P1"/>
    <mergeCell ref="F2:H2"/>
    <mergeCell ref="B3:D3"/>
    <mergeCell ref="B4:D4"/>
    <mergeCell ref="H50:L50"/>
    <mergeCell ref="H51:N51"/>
    <mergeCell ref="H52:N52"/>
    <mergeCell ref="M33:M34"/>
    <mergeCell ref="O33:O34"/>
    <mergeCell ref="J34:L34"/>
    <mergeCell ref="J36:L36"/>
    <mergeCell ref="J37:L37"/>
    <mergeCell ref="J38:L38"/>
    <mergeCell ref="J39:L39"/>
    <mergeCell ref="A45:A47"/>
    <mergeCell ref="B45:D45"/>
    <mergeCell ref="B46:D46"/>
    <mergeCell ref="B47:D47"/>
    <mergeCell ref="J40:L40"/>
    <mergeCell ref="J43:L43"/>
    <mergeCell ref="J45:L45"/>
    <mergeCell ref="J46:L46"/>
    <mergeCell ref="J47:L47"/>
    <mergeCell ref="A36:A40"/>
    <mergeCell ref="B36:D36"/>
    <mergeCell ref="B37:D37"/>
    <mergeCell ref="B38:D38"/>
    <mergeCell ref="B39:D39"/>
    <mergeCell ref="B50:F50"/>
    <mergeCell ref="B51:F51"/>
    <mergeCell ref="B52:F52"/>
    <mergeCell ref="B40:D40"/>
    <mergeCell ref="B43:D43"/>
    <mergeCell ref="B44:D44"/>
    <mergeCell ref="B35:D35"/>
    <mergeCell ref="B13:D13"/>
    <mergeCell ref="A14:A18"/>
    <mergeCell ref="B14:D14"/>
    <mergeCell ref="G14:G15"/>
    <mergeCell ref="B15:D15"/>
    <mergeCell ref="B16:D16"/>
    <mergeCell ref="A23:A31"/>
    <mergeCell ref="B28:D28"/>
    <mergeCell ref="B29:D29"/>
    <mergeCell ref="B24:D24"/>
    <mergeCell ref="B25:D25"/>
    <mergeCell ref="B26:D26"/>
    <mergeCell ref="B27:D27"/>
    <mergeCell ref="B31:D31"/>
    <mergeCell ref="B33:D33"/>
    <mergeCell ref="E33:E34"/>
    <mergeCell ref="G33:G34"/>
    <mergeCell ref="I33:I34"/>
    <mergeCell ref="B34:D34"/>
    <mergeCell ref="H31:J31"/>
    <mergeCell ref="H24:J24"/>
    <mergeCell ref="B30:D30"/>
    <mergeCell ref="H25:J25"/>
    <mergeCell ref="H26:J26"/>
    <mergeCell ref="H27:J27"/>
    <mergeCell ref="H28:J28"/>
    <mergeCell ref="H29:J29"/>
    <mergeCell ref="H30:J30"/>
    <mergeCell ref="B20:D20"/>
    <mergeCell ref="B21:D21"/>
    <mergeCell ref="H21:J21"/>
    <mergeCell ref="B22:D22"/>
    <mergeCell ref="H23:J23"/>
    <mergeCell ref="B23:D23"/>
  </mergeCells>
  <pageMargins left="0.35433070866141736" right="0.31496062992125984" top="0.47244094488188981" bottom="0.4" header="0" footer="0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5"/>
  <sheetViews>
    <sheetView workbookViewId="0">
      <pane ySplit="8" topLeftCell="A9" activePane="bottomLeft" state="frozen"/>
      <selection pane="bottomLeft" activeCell="C10" sqref="C10"/>
    </sheetView>
  </sheetViews>
  <sheetFormatPr defaultColWidth="12.6328125" defaultRowHeight="15" customHeight="1" x14ac:dyDescent="0.25"/>
  <cols>
    <col min="1" max="1" width="57.08984375" customWidth="1"/>
    <col min="2" max="2" width="1.453125" customWidth="1"/>
    <col min="3" max="3" width="15.453125" customWidth="1"/>
    <col min="4" max="4" width="1.453125" customWidth="1"/>
    <col min="5" max="5" width="15.453125" customWidth="1"/>
    <col min="6" max="6" width="1.453125" customWidth="1"/>
    <col min="7" max="7" width="15.453125" customWidth="1"/>
    <col min="8" max="8" width="1.453125" customWidth="1"/>
    <col min="9" max="9" width="15.453125" customWidth="1"/>
    <col min="10" max="10" width="1.453125" customWidth="1"/>
    <col min="11" max="11" width="14.453125" customWidth="1"/>
    <col min="12" max="12" width="1.453125" customWidth="1"/>
    <col min="13" max="13" width="14.453125" customWidth="1"/>
    <col min="14" max="26" width="9.08984375" customWidth="1"/>
  </cols>
  <sheetData>
    <row r="1" spans="1:26" ht="27.75" customHeight="1" x14ac:dyDescent="0.4">
      <c r="A1" s="1"/>
      <c r="B1" s="1"/>
      <c r="C1" s="222" t="str">
        <f>'R&amp;P Accounts'!B2</f>
        <v>Friends of Sciennes School</v>
      </c>
      <c r="D1" s="185"/>
      <c r="E1" s="185"/>
      <c r="F1" s="185"/>
      <c r="G1" s="185"/>
      <c r="H1" s="185"/>
      <c r="I1" s="185"/>
      <c r="J1" s="185"/>
      <c r="K1" s="185"/>
      <c r="L1" s="1"/>
      <c r="M1" s="236" t="str">
        <f>'R&amp;P Accounts'!L2</f>
        <v>SC029465</v>
      </c>
      <c r="N1" s="18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25" customHeight="1" x14ac:dyDescent="0.25">
      <c r="A3" s="72" t="s">
        <v>86</v>
      </c>
      <c r="B3" s="72"/>
      <c r="C3" s="71"/>
      <c r="D3" s="72"/>
      <c r="E3" s="72"/>
      <c r="F3" s="72"/>
      <c r="G3" s="72"/>
      <c r="H3" s="130"/>
      <c r="I3" s="130"/>
      <c r="J3" s="130"/>
      <c r="K3" s="130"/>
      <c r="L3" s="131"/>
      <c r="M3" s="74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6" ht="15" customHeight="1" x14ac:dyDescent="0.25">
      <c r="A4" s="237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238" t="s">
        <v>87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132" t="s">
        <v>88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0.5" customHeight="1" x14ac:dyDescent="0.25">
      <c r="A8" s="1"/>
      <c r="B8" s="1"/>
      <c r="C8" s="78" t="s">
        <v>55</v>
      </c>
      <c r="D8" s="54"/>
      <c r="E8" s="78" t="s">
        <v>56</v>
      </c>
      <c r="F8" s="79"/>
      <c r="G8" s="78" t="s">
        <v>12</v>
      </c>
      <c r="H8" s="79"/>
      <c r="I8" s="78" t="s">
        <v>57</v>
      </c>
      <c r="J8" s="79"/>
      <c r="K8" s="78" t="s">
        <v>58</v>
      </c>
      <c r="L8" s="79"/>
      <c r="M8" s="78" t="s">
        <v>59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4"/>
      <c r="B9" s="4"/>
      <c r="C9" s="81"/>
      <c r="D9" s="1"/>
      <c r="E9" s="81" t="s">
        <v>16</v>
      </c>
      <c r="F9" s="82"/>
      <c r="G9" s="81" t="s">
        <v>16</v>
      </c>
      <c r="H9" s="82"/>
      <c r="I9" s="81" t="s">
        <v>16</v>
      </c>
      <c r="J9" s="82"/>
      <c r="K9" s="81" t="s">
        <v>16</v>
      </c>
      <c r="L9" s="82"/>
      <c r="M9" s="81" t="s">
        <v>16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A10" s="133" t="s">
        <v>89</v>
      </c>
      <c r="B10" s="77"/>
      <c r="C10" s="134">
        <f>'Additional notes (2)'!C14</f>
        <v>1062</v>
      </c>
      <c r="D10" s="135"/>
      <c r="E10" s="134"/>
      <c r="F10" s="135"/>
      <c r="G10" s="134"/>
      <c r="H10" s="135"/>
      <c r="I10" s="134"/>
      <c r="J10" s="135"/>
      <c r="K10" s="134">
        <f t="shared" ref="K10:K12" si="0">SUM(C10:I10)</f>
        <v>1062</v>
      </c>
      <c r="L10" s="135"/>
      <c r="M10" s="136">
        <v>1131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">
      <c r="A11" s="133" t="s">
        <v>90</v>
      </c>
      <c r="B11" s="77"/>
      <c r="C11" s="134">
        <f>'Additional notes (2)'!I14</f>
        <v>7484</v>
      </c>
      <c r="D11" s="135"/>
      <c r="E11" s="134"/>
      <c r="F11" s="135"/>
      <c r="G11" s="134"/>
      <c r="H11" s="135"/>
      <c r="I11" s="134"/>
      <c r="J11" s="135"/>
      <c r="K11" s="134">
        <f t="shared" si="0"/>
        <v>7484</v>
      </c>
      <c r="L11" s="135"/>
      <c r="M11" s="136">
        <v>8977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133" t="s">
        <v>91</v>
      </c>
      <c r="B12" s="77"/>
      <c r="C12" s="134">
        <v>0</v>
      </c>
      <c r="D12" s="135"/>
      <c r="E12" s="134"/>
      <c r="F12" s="135"/>
      <c r="G12" s="134"/>
      <c r="H12" s="135"/>
      <c r="I12" s="134"/>
      <c r="J12" s="135"/>
      <c r="K12" s="134">
        <f t="shared" si="0"/>
        <v>0</v>
      </c>
      <c r="L12" s="135"/>
      <c r="M12" s="136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25">
      <c r="A13" s="137" t="s">
        <v>70</v>
      </c>
      <c r="B13" s="137"/>
      <c r="C13" s="138">
        <f>SUM(C10:C12)</f>
        <v>8546</v>
      </c>
      <c r="D13" s="135"/>
      <c r="E13" s="138">
        <f>SUM(E10:E12)</f>
        <v>0</v>
      </c>
      <c r="F13" s="135"/>
      <c r="G13" s="138">
        <f>SUM(G10:G12)</f>
        <v>0</v>
      </c>
      <c r="H13" s="135"/>
      <c r="I13" s="138">
        <f>SUM(I10:I12)</f>
        <v>0</v>
      </c>
      <c r="J13" s="135"/>
      <c r="K13" s="138">
        <f>SUM(K10:K12)</f>
        <v>8546</v>
      </c>
      <c r="L13" s="139"/>
      <c r="M13" s="138">
        <f>SUM(M10:M12)</f>
        <v>10108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132"/>
      <c r="B15" s="132"/>
      <c r="C15" s="140">
        <f>IF('R&amp;P Accounts'!B12-'Additional notes (1)  '!C13=0,0,"reference error")</f>
        <v>0</v>
      </c>
      <c r="D15" s="140"/>
      <c r="E15" s="140">
        <f>IF('R&amp;P Accounts'!D12-'Additional notes (1)  '!E13=0,0,"reference error")</f>
        <v>0</v>
      </c>
      <c r="F15" s="140">
        <f>IF('R&amp;P Accounts'!E12-'Additional notes (1)  '!F13=0,0,"reference error")</f>
        <v>0</v>
      </c>
      <c r="G15" s="140">
        <f>IF('R&amp;P Accounts'!F12-'Additional notes (1)  '!G13=0,0,"reference error")</f>
        <v>0</v>
      </c>
      <c r="H15" s="140">
        <f>IF('R&amp;P Accounts'!G12-'Additional notes (1)  '!H13=0,0,"reference error")</f>
        <v>0</v>
      </c>
      <c r="I15" s="140">
        <f>IF('R&amp;P Accounts'!H12-'Additional notes (1)  '!I13=0,0,"reference error")</f>
        <v>0</v>
      </c>
      <c r="J15" s="140">
        <f>IF('R&amp;P Accounts'!I12-'Additional notes (1)  '!J13=0,0,"reference error")</f>
        <v>0</v>
      </c>
      <c r="K15" s="140">
        <f>IF('R&amp;P Accounts'!J12-'Additional notes (1)  '!K13=0,0,"reference error")</f>
        <v>0</v>
      </c>
      <c r="L15" s="140">
        <f>IF('R&amp;P Accounts'!K12-'Additional notes (1)  '!L13=0,0,"reference error")</f>
        <v>0</v>
      </c>
      <c r="M15" s="140">
        <f>IF('R&amp;P Accounts'!L12-'Additional notes (1)  '!M13=0,0,"reference error")</f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238" t="s">
        <v>92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25">
      <c r="A18" s="1"/>
      <c r="B18" s="1"/>
      <c r="C18" s="78" t="s">
        <v>55</v>
      </c>
      <c r="D18" s="54"/>
      <c r="E18" s="78" t="s">
        <v>56</v>
      </c>
      <c r="F18" s="79"/>
      <c r="G18" s="78"/>
      <c r="H18" s="79"/>
      <c r="I18" s="78"/>
      <c r="J18" s="79"/>
      <c r="K18" s="78" t="s">
        <v>58</v>
      </c>
      <c r="L18" s="79"/>
      <c r="M18" s="78" t="s">
        <v>59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4"/>
      <c r="B19" s="4"/>
      <c r="C19" s="81" t="s">
        <v>16</v>
      </c>
      <c r="D19" s="1"/>
      <c r="E19" s="81" t="s">
        <v>16</v>
      </c>
      <c r="F19" s="82"/>
      <c r="G19" s="81"/>
      <c r="H19" s="82"/>
      <c r="I19" s="81"/>
      <c r="J19" s="82"/>
      <c r="K19" s="81" t="s">
        <v>16</v>
      </c>
      <c r="L19" s="82"/>
      <c r="M19" s="81" t="s">
        <v>16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133"/>
      <c r="B20" s="77"/>
      <c r="C20" s="134"/>
      <c r="D20" s="135"/>
      <c r="E20" s="134"/>
      <c r="F20" s="135"/>
      <c r="G20" s="135"/>
      <c r="H20" s="135"/>
      <c r="I20" s="135"/>
      <c r="J20" s="135"/>
      <c r="K20" s="134">
        <f t="shared" ref="K20:K23" si="1">SUM(C20:I20)</f>
        <v>0</v>
      </c>
      <c r="L20" s="135"/>
      <c r="M20" s="13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133"/>
      <c r="B21" s="77"/>
      <c r="C21" s="134"/>
      <c r="D21" s="135"/>
      <c r="E21" s="134"/>
      <c r="F21" s="135"/>
      <c r="G21" s="135"/>
      <c r="H21" s="135"/>
      <c r="I21" s="135"/>
      <c r="J21" s="135"/>
      <c r="K21" s="134">
        <f t="shared" si="1"/>
        <v>0</v>
      </c>
      <c r="L21" s="135"/>
      <c r="M21" s="13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">
      <c r="A22" s="133"/>
      <c r="B22" s="77"/>
      <c r="C22" s="134"/>
      <c r="D22" s="135"/>
      <c r="E22" s="134"/>
      <c r="F22" s="135"/>
      <c r="G22" s="135"/>
      <c r="H22" s="135"/>
      <c r="I22" s="135"/>
      <c r="J22" s="135"/>
      <c r="K22" s="134">
        <f t="shared" si="1"/>
        <v>0</v>
      </c>
      <c r="L22" s="135"/>
      <c r="M22" s="13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3">
      <c r="A23" s="141"/>
      <c r="B23" s="142"/>
      <c r="C23" s="143"/>
      <c r="D23" s="135"/>
      <c r="E23" s="134"/>
      <c r="F23" s="135"/>
      <c r="G23" s="135"/>
      <c r="H23" s="135"/>
      <c r="I23" s="135"/>
      <c r="J23" s="135"/>
      <c r="K23" s="134">
        <f t="shared" si="1"/>
        <v>0</v>
      </c>
      <c r="L23" s="234"/>
      <c r="M23" s="13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37" t="s">
        <v>70</v>
      </c>
      <c r="B24" s="137"/>
      <c r="C24" s="138">
        <f>SUM(C20:C23)</f>
        <v>0</v>
      </c>
      <c r="D24" s="135"/>
      <c r="E24" s="138">
        <f>SUM(E20:E23)</f>
        <v>0</v>
      </c>
      <c r="F24" s="135"/>
      <c r="G24" s="135"/>
      <c r="H24" s="135"/>
      <c r="I24" s="135"/>
      <c r="J24" s="135"/>
      <c r="K24" s="138">
        <f>SUM(K20:K23)</f>
        <v>0</v>
      </c>
      <c r="L24" s="185"/>
      <c r="M24" s="138">
        <f>SUM(M20:M23)</f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32"/>
      <c r="B26" s="132"/>
      <c r="C26" s="140">
        <f>IF('R&amp;P Accounts'!B14-'Additional notes (1)  '!C24=0,0,"reference error")</f>
        <v>0</v>
      </c>
      <c r="D26" s="140"/>
      <c r="E26" s="140">
        <f>IF('R&amp;P Accounts'!D14-'Additional notes (1)  '!E24=0,0,"reference error")</f>
        <v>0</v>
      </c>
      <c r="F26" s="140">
        <f>IF('R&amp;P Accounts'!E14-'Additional notes (1)  '!F24=0,0,"reference error")</f>
        <v>0</v>
      </c>
      <c r="G26" s="140"/>
      <c r="H26" s="140"/>
      <c r="I26" s="140"/>
      <c r="J26" s="140">
        <f>IF('R&amp;P Accounts'!I14-'Additional notes (1)  '!J24=0,0,"reference error")</f>
        <v>0</v>
      </c>
      <c r="K26" s="140">
        <f>IF('R&amp;P Accounts'!J14-'Additional notes (1)  '!K24=0,0,"reference error")</f>
        <v>0</v>
      </c>
      <c r="L26" s="140">
        <f>IF('R&amp;P Accounts'!K14-'Additional notes (1)  '!L24=0,0,"reference error")</f>
        <v>0</v>
      </c>
      <c r="M26" s="140">
        <f>IF('R&amp;P Accounts'!L14-'Additional notes (1)  '!M24=0,0,"reference error")</f>
        <v>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5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238" t="s">
        <v>93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0.5" customHeight="1" x14ac:dyDescent="0.25">
      <c r="A29" s="1"/>
      <c r="B29" s="1"/>
      <c r="C29" s="78" t="s">
        <v>55</v>
      </c>
      <c r="D29" s="54"/>
      <c r="E29" s="78" t="s">
        <v>56</v>
      </c>
      <c r="F29" s="79"/>
      <c r="G29" s="78" t="s">
        <v>12</v>
      </c>
      <c r="H29" s="79"/>
      <c r="I29" s="78" t="s">
        <v>57</v>
      </c>
      <c r="J29" s="79"/>
      <c r="K29" s="78" t="s">
        <v>58</v>
      </c>
      <c r="L29" s="79"/>
      <c r="M29" s="78" t="s">
        <v>59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4"/>
      <c r="B30" s="4"/>
      <c r="C30" s="81" t="s">
        <v>16</v>
      </c>
      <c r="D30" s="1"/>
      <c r="E30" s="81" t="s">
        <v>16</v>
      </c>
      <c r="F30" s="82"/>
      <c r="G30" s="81" t="s">
        <v>16</v>
      </c>
      <c r="H30" s="82"/>
      <c r="I30" s="81" t="s">
        <v>16</v>
      </c>
      <c r="J30" s="82"/>
      <c r="K30" s="81" t="s">
        <v>16</v>
      </c>
      <c r="L30" s="82"/>
      <c r="M30" s="81" t="s">
        <v>16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3">
      <c r="A31" s="133" t="s">
        <v>94</v>
      </c>
      <c r="B31" s="142"/>
      <c r="C31" s="143"/>
      <c r="D31" s="135"/>
      <c r="E31" s="134"/>
      <c r="F31" s="135"/>
      <c r="G31" s="134"/>
      <c r="H31" s="135"/>
      <c r="I31" s="134"/>
      <c r="J31" s="135"/>
      <c r="K31" s="134">
        <f>SUM(C31:I31)</f>
        <v>0</v>
      </c>
      <c r="L31" s="234"/>
      <c r="M31" s="13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25">
      <c r="A32" s="137" t="s">
        <v>70</v>
      </c>
      <c r="B32" s="137"/>
      <c r="C32" s="138">
        <f>SUM(C31)</f>
        <v>0</v>
      </c>
      <c r="D32" s="135"/>
      <c r="E32" s="138">
        <f>SUM(E31)</f>
        <v>0</v>
      </c>
      <c r="F32" s="135"/>
      <c r="G32" s="138">
        <f>SUM(G31)</f>
        <v>0</v>
      </c>
      <c r="H32" s="135"/>
      <c r="I32" s="138">
        <f>SUM(I31)</f>
        <v>0</v>
      </c>
      <c r="J32" s="135"/>
      <c r="K32" s="138">
        <f>SUM(K31)</f>
        <v>0</v>
      </c>
      <c r="L32" s="185"/>
      <c r="M32" s="138">
        <f>SUM(M31)</f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37"/>
      <c r="B33" s="137"/>
      <c r="C33" s="144"/>
      <c r="D33" s="144"/>
      <c r="E33" s="144"/>
      <c r="F33" s="144"/>
      <c r="G33" s="144"/>
      <c r="H33" s="144"/>
      <c r="I33" s="144"/>
      <c r="J33" s="144"/>
      <c r="K33" s="144"/>
      <c r="L33" s="145"/>
      <c r="M33" s="14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82"/>
      <c r="B34" s="82"/>
      <c r="C34" s="56">
        <f>IF(C32-'R&amp;P Accounts'!B19=0,0,"reference error")</f>
        <v>0</v>
      </c>
      <c r="D34" s="82"/>
      <c r="E34" s="56">
        <f>IF(E32-'R&amp;P Accounts'!D19=0,0,"reference error")</f>
        <v>0</v>
      </c>
      <c r="F34" s="56"/>
      <c r="G34" s="56">
        <f>IF(G32-'R&amp;P Accounts'!F19=0,0,"reference error")</f>
        <v>0</v>
      </c>
      <c r="H34" s="56"/>
      <c r="I34" s="56">
        <f>IF(I32-'R&amp;P Accounts'!H19=0,0,"reference error")</f>
        <v>0</v>
      </c>
      <c r="J34" s="56"/>
      <c r="K34" s="56">
        <f>IF(K32-'R&amp;P Accounts'!J19=0,0,"reference error")</f>
        <v>0</v>
      </c>
      <c r="L34" s="56"/>
      <c r="M34" s="56">
        <f>IF(M32-'R&amp;P Accounts'!L19=0,0,"reference error")</f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82"/>
      <c r="B35" s="82"/>
      <c r="C35" s="56"/>
      <c r="D35" s="82"/>
      <c r="E35" s="56"/>
      <c r="F35" s="56"/>
      <c r="G35" s="56"/>
      <c r="H35" s="56"/>
      <c r="I35" s="56"/>
      <c r="J35" s="56"/>
      <c r="K35" s="56"/>
      <c r="L35" s="56"/>
      <c r="M35" s="5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35">
      <c r="A36" s="235" t="s">
        <v>95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0.5" customHeight="1" x14ac:dyDescent="0.25">
      <c r="A37" s="1"/>
      <c r="B37" s="1"/>
      <c r="C37" s="78" t="s">
        <v>55</v>
      </c>
      <c r="D37" s="54"/>
      <c r="E37" s="78" t="s">
        <v>56</v>
      </c>
      <c r="F37" s="79"/>
      <c r="G37" s="78" t="s">
        <v>12</v>
      </c>
      <c r="H37" s="79"/>
      <c r="I37" s="78" t="s">
        <v>57</v>
      </c>
      <c r="J37" s="79"/>
      <c r="K37" s="78" t="s">
        <v>58</v>
      </c>
      <c r="L37" s="79"/>
      <c r="M37" s="78" t="s">
        <v>59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4"/>
      <c r="B38" s="4"/>
      <c r="C38" s="81" t="s">
        <v>16</v>
      </c>
      <c r="D38" s="1"/>
      <c r="E38" s="81" t="s">
        <v>16</v>
      </c>
      <c r="F38" s="82"/>
      <c r="G38" s="81" t="s">
        <v>16</v>
      </c>
      <c r="H38" s="82"/>
      <c r="I38" s="81" t="s">
        <v>16</v>
      </c>
      <c r="J38" s="82"/>
      <c r="K38" s="81" t="s">
        <v>16</v>
      </c>
      <c r="L38" s="82"/>
      <c r="M38" s="81" t="s">
        <v>16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133" t="s">
        <v>125</v>
      </c>
      <c r="B39" s="77"/>
      <c r="C39" s="115">
        <v>4500</v>
      </c>
      <c r="D39" s="146"/>
      <c r="E39" s="115"/>
      <c r="F39" s="146"/>
      <c r="G39" s="115"/>
      <c r="H39" s="146"/>
      <c r="I39" s="115"/>
      <c r="J39" s="146"/>
      <c r="K39" s="115">
        <f t="shared" ref="K39" si="2">SUM(C39:I39)</f>
        <v>4500</v>
      </c>
      <c r="L39" s="146"/>
      <c r="M39" s="147"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133" t="s">
        <v>97</v>
      </c>
      <c r="B40" s="77"/>
      <c r="C40" s="115">
        <v>1995</v>
      </c>
      <c r="D40" s="146"/>
      <c r="E40" s="115"/>
      <c r="F40" s="146"/>
      <c r="G40" s="115"/>
      <c r="H40" s="146"/>
      <c r="I40" s="115"/>
      <c r="J40" s="146"/>
      <c r="K40" s="115">
        <f>SUM(C40:I40)</f>
        <v>1995</v>
      </c>
      <c r="L40" s="146"/>
      <c r="M40" s="147"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133" t="s">
        <v>98</v>
      </c>
      <c r="B41" s="77"/>
      <c r="C41" s="115">
        <v>97</v>
      </c>
      <c r="D41" s="146"/>
      <c r="E41" s="115"/>
      <c r="F41" s="146"/>
      <c r="G41" s="115"/>
      <c r="H41" s="146"/>
      <c r="I41" s="115"/>
      <c r="J41" s="146"/>
      <c r="K41" s="115">
        <f>SUM(C41:I41)</f>
        <v>97</v>
      </c>
      <c r="L41" s="146"/>
      <c r="M41" s="147">
        <v>439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133" t="s">
        <v>99</v>
      </c>
      <c r="B42" s="77"/>
      <c r="C42" s="115">
        <v>0</v>
      </c>
      <c r="D42" s="146"/>
      <c r="E42" s="115"/>
      <c r="F42" s="146"/>
      <c r="G42" s="115"/>
      <c r="H42" s="146"/>
      <c r="I42" s="115"/>
      <c r="J42" s="146"/>
      <c r="K42" s="115">
        <f>SUM(C42:I42)</f>
        <v>0</v>
      </c>
      <c r="L42" s="146"/>
      <c r="M42" s="147">
        <v>5567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" customHeight="1" x14ac:dyDescent="0.25">
      <c r="A43" s="137"/>
      <c r="B43" s="137"/>
      <c r="C43" s="61"/>
      <c r="D43" s="61"/>
      <c r="E43" s="61"/>
      <c r="F43" s="61"/>
      <c r="G43" s="61"/>
      <c r="H43" s="61"/>
      <c r="I43" s="61"/>
      <c r="J43" s="61"/>
      <c r="K43" s="61"/>
      <c r="L43" s="148"/>
      <c r="M43" s="6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35">
      <c r="A44" s="235" t="s">
        <v>100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82"/>
      <c r="K45" s="149"/>
      <c r="L45" s="14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3">
      <c r="A46" s="42" t="s">
        <v>101</v>
      </c>
      <c r="B46" s="1"/>
      <c r="C46" s="115">
        <v>482</v>
      </c>
      <c r="D46" s="146"/>
      <c r="E46" s="115"/>
      <c r="F46" s="146"/>
      <c r="G46" s="115"/>
      <c r="H46" s="146"/>
      <c r="I46" s="115"/>
      <c r="J46" s="146"/>
      <c r="K46" s="115">
        <f>SUM(C46:I46)</f>
        <v>482</v>
      </c>
      <c r="L46" s="146"/>
      <c r="M46" s="147">
        <v>500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37" t="s">
        <v>70</v>
      </c>
      <c r="B49" s="137"/>
      <c r="C49" s="150">
        <f>SUM(C39:C46)</f>
        <v>7074</v>
      </c>
      <c r="D49" s="146"/>
      <c r="E49" s="150">
        <f>SUM(E39:E46)</f>
        <v>0</v>
      </c>
      <c r="F49" s="146"/>
      <c r="G49" s="150">
        <f>SUM(G39:G46)</f>
        <v>0</v>
      </c>
      <c r="H49" s="146"/>
      <c r="I49" s="150">
        <f>SUM(I39:I46)</f>
        <v>0</v>
      </c>
      <c r="J49" s="146"/>
      <c r="K49" s="150">
        <f>SUM(K39:K46)</f>
        <v>7074</v>
      </c>
      <c r="L49" s="146"/>
      <c r="M49" s="150">
        <f>SUM(M39:M46)</f>
        <v>6506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5">
      <c r="A51" s="1"/>
      <c r="B51" s="109"/>
      <c r="C51" s="56">
        <f>IF(C49-'R&amp;P Accounts'!B42=0,0,"reference error")</f>
        <v>0</v>
      </c>
      <c r="D51" s="56"/>
      <c r="E51" s="56">
        <f>IF(E49-'R&amp;P Accounts'!D42=0,0,"reference error")</f>
        <v>0</v>
      </c>
      <c r="F51" s="56"/>
      <c r="G51" s="56">
        <f>IF(G49-'R&amp;P Accounts'!F42=0,0,"reference error")</f>
        <v>0</v>
      </c>
      <c r="H51" s="56"/>
      <c r="I51" s="56">
        <f>IF(I49-'R&amp;P Accounts'!H42=0,0,"reference error")</f>
        <v>0</v>
      </c>
      <c r="J51" s="56"/>
      <c r="K51" s="56">
        <f>IF(K49-'R&amp;P Accounts'!J42=0,0,"reference error")</f>
        <v>0</v>
      </c>
      <c r="L51" s="56"/>
      <c r="M51" s="56">
        <f>IF(M49-'R&amp;P Accounts'!L42=0,0,"reference error")</f>
        <v>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7.25" customHeight="1" x14ac:dyDescent="0.25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7.25" customHeight="1" x14ac:dyDescent="0.25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5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7.25" customHeight="1" x14ac:dyDescent="0.25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9.25" customHeight="1" x14ac:dyDescent="0.25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5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7.25" customHeight="1" x14ac:dyDescent="0.25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5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9.25" customHeight="1" x14ac:dyDescent="0.25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25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7.25" customHeight="1" x14ac:dyDescent="0.25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5.25" customHeight="1" x14ac:dyDescent="0.25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7.25" customHeight="1" x14ac:dyDescent="0.25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5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7.25" customHeight="1" x14ac:dyDescent="0.25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7.25" customHeight="1" x14ac:dyDescent="0.25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7.25" customHeight="1" x14ac:dyDescent="0.25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7.25" customHeight="1" x14ac:dyDescent="0.25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7.25" customHeight="1" x14ac:dyDescent="0.25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7.25" customHeight="1" x14ac:dyDescent="0.25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7.25" customHeight="1" x14ac:dyDescent="0.25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7.25" customHeight="1" x14ac:dyDescent="0.25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7.25" customHeight="1" x14ac:dyDescent="0.25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7.25" customHeight="1" x14ac:dyDescent="0.25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7.25" customHeight="1" x14ac:dyDescent="0.25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0">
    <mergeCell ref="L31:L32"/>
    <mergeCell ref="A36:M36"/>
    <mergeCell ref="A44:M44"/>
    <mergeCell ref="C1:K1"/>
    <mergeCell ref="M1:N1"/>
    <mergeCell ref="A4:L4"/>
    <mergeCell ref="A5:L5"/>
    <mergeCell ref="A17:M17"/>
    <mergeCell ref="L23:L24"/>
    <mergeCell ref="A28:L28"/>
  </mergeCells>
  <pageMargins left="0.75" right="0.75" top="1" bottom="1" header="0" footer="0"/>
  <pageSetup paperSize="9" orientation="portrait"/>
  <headerFooter>
    <oddHeader>&amp;LAPPENDIX 2</oddHeader>
    <oddFooter>&amp;L&amp;F&amp;A&amp;RDecember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000"/>
  <sheetViews>
    <sheetView workbookViewId="0">
      <pane ySplit="7" topLeftCell="A10" activePane="bottomLeft" state="frozen"/>
      <selection pane="bottomLeft" activeCell="C9" sqref="C9"/>
    </sheetView>
  </sheetViews>
  <sheetFormatPr defaultColWidth="12.6328125" defaultRowHeight="15" customHeight="1" x14ac:dyDescent="0.25"/>
  <cols>
    <col min="1" max="1" width="49" customWidth="1"/>
    <col min="2" max="2" width="1.453125" customWidth="1"/>
    <col min="3" max="3" width="11.453125" customWidth="1"/>
    <col min="4" max="5" width="1.90625" customWidth="1"/>
    <col min="6" max="6" width="1.453125" customWidth="1"/>
    <col min="7" max="7" width="10.90625" customWidth="1"/>
    <col min="8" max="8" width="1.453125" customWidth="1"/>
    <col min="9" max="9" width="12" customWidth="1"/>
    <col min="10" max="10" width="1.453125" customWidth="1"/>
    <col min="11" max="12" width="11.453125" customWidth="1"/>
    <col min="13" max="13" width="1.453125" customWidth="1"/>
    <col min="14" max="14" width="14" customWidth="1"/>
    <col min="15" max="15" width="1.453125" customWidth="1"/>
    <col min="16" max="16" width="15.453125" customWidth="1"/>
    <col min="17" max="17" width="8.90625" customWidth="1"/>
    <col min="18" max="18" width="10.453125" customWidth="1"/>
    <col min="19" max="25" width="8.90625" customWidth="1"/>
  </cols>
  <sheetData>
    <row r="1" spans="1:19" ht="27.75" customHeight="1" x14ac:dyDescent="0.4">
      <c r="A1" s="1"/>
      <c r="B1" s="1"/>
      <c r="C1" s="242" t="str">
        <f>'R&amp;P Accounts'!B2</f>
        <v>Friends of Sciennes School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"/>
      <c r="P1" s="236" t="str">
        <f>'R&amp;P Accounts'!L2</f>
        <v>SC029465</v>
      </c>
      <c r="Q1" s="185"/>
    </row>
    <row r="2" spans="1:19" ht="12" customHeight="1" x14ac:dyDescent="0.25">
      <c r="A2" s="237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9" ht="26.25" customHeight="1" x14ac:dyDescent="0.25">
      <c r="A3" s="72" t="s">
        <v>102</v>
      </c>
      <c r="B3" s="72"/>
      <c r="C3" s="71"/>
      <c r="D3" s="72"/>
      <c r="E3" s="72"/>
      <c r="F3" s="72"/>
      <c r="G3" s="72"/>
      <c r="H3" s="243"/>
      <c r="I3" s="224"/>
      <c r="J3" s="224"/>
      <c r="K3" s="225"/>
      <c r="L3" s="224"/>
      <c r="M3" s="224"/>
      <c r="N3" s="225"/>
      <c r="O3" s="131"/>
      <c r="P3" s="11"/>
    </row>
    <row r="4" spans="1:19" ht="12" customHeight="1" x14ac:dyDescent="0.25"/>
    <row r="5" spans="1:19" ht="16.5" customHeight="1" x14ac:dyDescent="0.25">
      <c r="A5" s="238" t="s">
        <v>103</v>
      </c>
      <c r="B5" s="185"/>
      <c r="C5" s="185"/>
      <c r="D5" s="185"/>
      <c r="E5" s="185"/>
      <c r="F5" s="56"/>
      <c r="G5" s="56"/>
      <c r="H5" s="56"/>
      <c r="I5" s="56"/>
      <c r="J5" s="82"/>
      <c r="K5" s="82"/>
      <c r="L5" s="82"/>
      <c r="M5" s="82"/>
      <c r="N5" s="149"/>
      <c r="O5" s="149"/>
      <c r="P5" s="1"/>
    </row>
    <row r="6" spans="1:19" ht="81" customHeight="1" x14ac:dyDescent="0.25">
      <c r="A6" s="109"/>
      <c r="B6" s="109"/>
      <c r="C6" s="151" t="s">
        <v>104</v>
      </c>
      <c r="D6" s="152"/>
      <c r="E6" s="152"/>
      <c r="F6" s="153"/>
      <c r="G6" s="151" t="s">
        <v>105</v>
      </c>
      <c r="H6" s="153"/>
      <c r="I6" s="151" t="s">
        <v>98</v>
      </c>
      <c r="J6" s="154"/>
      <c r="K6" s="151" t="s">
        <v>126</v>
      </c>
      <c r="L6" s="151" t="s">
        <v>99</v>
      </c>
      <c r="M6" s="154"/>
      <c r="N6" s="1"/>
      <c r="O6" s="1"/>
      <c r="P6" s="1"/>
    </row>
    <row r="7" spans="1:19" ht="54" customHeight="1" x14ac:dyDescent="0.25">
      <c r="A7" s="109"/>
      <c r="B7" s="109"/>
      <c r="C7" s="152"/>
      <c r="D7" s="152"/>
      <c r="E7" s="152"/>
      <c r="F7" s="153"/>
      <c r="G7" s="152"/>
      <c r="H7" s="153"/>
      <c r="I7" s="152"/>
      <c r="J7" s="154"/>
      <c r="K7" s="154"/>
      <c r="L7" s="154"/>
      <c r="M7" s="154"/>
      <c r="N7" s="155" t="s">
        <v>106</v>
      </c>
      <c r="O7" s="149"/>
      <c r="P7" s="156" t="s">
        <v>107</v>
      </c>
    </row>
    <row r="8" spans="1:19" ht="16.5" customHeight="1" x14ac:dyDescent="0.25">
      <c r="A8" s="157" t="s">
        <v>108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1"/>
    </row>
    <row r="9" spans="1:19" ht="17.25" customHeight="1" x14ac:dyDescent="0.3">
      <c r="A9" s="22" t="s">
        <v>18</v>
      </c>
      <c r="B9" s="1"/>
      <c r="C9" s="158">
        <v>1062</v>
      </c>
      <c r="D9" s="159"/>
      <c r="E9" s="159"/>
      <c r="F9" s="160"/>
      <c r="G9" s="158">
        <v>0</v>
      </c>
      <c r="H9" s="159"/>
      <c r="I9" s="134">
        <v>7484</v>
      </c>
      <c r="J9" s="160"/>
      <c r="K9" s="158"/>
      <c r="L9" s="158"/>
      <c r="M9" s="160"/>
      <c r="N9" s="158">
        <f>SUM(C9:L9)</f>
        <v>8546</v>
      </c>
      <c r="O9" s="160"/>
      <c r="P9" s="158">
        <v>10108</v>
      </c>
    </row>
    <row r="10" spans="1:19" ht="16.5" customHeight="1" x14ac:dyDescent="0.3">
      <c r="A10" s="22" t="s">
        <v>21</v>
      </c>
      <c r="B10" s="109"/>
      <c r="C10" s="161"/>
      <c r="D10" s="160"/>
      <c r="E10" s="160"/>
      <c r="F10" s="160"/>
      <c r="G10" s="161"/>
      <c r="H10" s="160"/>
      <c r="I10" s="161"/>
      <c r="J10" s="160"/>
      <c r="K10" s="161"/>
      <c r="L10" s="161"/>
      <c r="M10" s="160"/>
      <c r="N10" s="158">
        <f>SUM(C10:L10)</f>
        <v>0</v>
      </c>
      <c r="O10" s="160"/>
      <c r="P10" s="161">
        <v>0</v>
      </c>
    </row>
    <row r="11" spans="1:19" ht="17.25" customHeight="1" x14ac:dyDescent="0.3">
      <c r="A11" s="22" t="s">
        <v>23</v>
      </c>
      <c r="B11" s="109"/>
      <c r="C11" s="161"/>
      <c r="D11" s="160"/>
      <c r="E11" s="160"/>
      <c r="F11" s="160"/>
      <c r="G11" s="162"/>
      <c r="H11" s="160"/>
      <c r="I11" s="161"/>
      <c r="J11" s="160"/>
      <c r="K11" s="161"/>
      <c r="L11" s="161"/>
      <c r="M11" s="160"/>
      <c r="N11" s="158">
        <f>SUM(C11:L11)</f>
        <v>0</v>
      </c>
      <c r="O11" s="160"/>
      <c r="P11" s="161">
        <v>0</v>
      </c>
    </row>
    <row r="12" spans="1:19" ht="16.5" customHeight="1" x14ac:dyDescent="0.3">
      <c r="A12" s="22" t="s">
        <v>105</v>
      </c>
      <c r="B12" s="1"/>
      <c r="C12" s="162"/>
      <c r="D12" s="163"/>
      <c r="E12" s="163"/>
      <c r="F12" s="163"/>
      <c r="G12" s="158">
        <v>457</v>
      </c>
      <c r="H12" s="163"/>
      <c r="I12" s="162"/>
      <c r="J12" s="163"/>
      <c r="K12" s="162"/>
      <c r="L12" s="162"/>
      <c r="M12" s="163"/>
      <c r="N12" s="158">
        <f>SUM(C12:L12)</f>
        <v>457</v>
      </c>
      <c r="O12" s="163"/>
      <c r="P12" s="162">
        <v>499</v>
      </c>
    </row>
    <row r="13" spans="1:19" ht="16.5" customHeight="1" thickBot="1" x14ac:dyDescent="0.35">
      <c r="A13" s="22" t="s">
        <v>25</v>
      </c>
      <c r="B13" s="1"/>
      <c r="C13" s="164"/>
      <c r="D13" s="163"/>
      <c r="E13" s="163"/>
      <c r="F13" s="163"/>
      <c r="G13" s="164"/>
      <c r="H13" s="163"/>
      <c r="I13" s="164"/>
      <c r="J13" s="163"/>
      <c r="K13" s="164"/>
      <c r="L13" s="164"/>
      <c r="M13" s="163"/>
      <c r="N13" s="158">
        <f>SUM(C13:L13)</f>
        <v>0</v>
      </c>
      <c r="O13" s="163"/>
      <c r="P13" s="164">
        <v>0</v>
      </c>
    </row>
    <row r="14" spans="1:19" ht="12" customHeight="1" thickBot="1" x14ac:dyDescent="0.4">
      <c r="A14" s="165" t="s">
        <v>109</v>
      </c>
      <c r="B14" s="64"/>
      <c r="C14" s="166">
        <f>SUM(C9:C13)</f>
        <v>1062</v>
      </c>
      <c r="D14" s="163"/>
      <c r="E14" s="163"/>
      <c r="F14" s="163"/>
      <c r="G14" s="166">
        <f>SUM(G9:G13)</f>
        <v>457</v>
      </c>
      <c r="H14" s="163"/>
      <c r="I14" s="166">
        <f>SUM(I9:I13)</f>
        <v>7484</v>
      </c>
      <c r="J14" s="163"/>
      <c r="K14" s="166">
        <f>SUM(K9:K13)</f>
        <v>0</v>
      </c>
      <c r="L14" s="166">
        <f>SUM(L9:L13)</f>
        <v>0</v>
      </c>
      <c r="M14" s="163"/>
      <c r="N14" s="166">
        <f>SUM(N9:N13)</f>
        <v>9003</v>
      </c>
      <c r="O14" s="163"/>
      <c r="P14" s="166">
        <f>SUM(P9:P13)</f>
        <v>10607</v>
      </c>
      <c r="R14" s="96"/>
      <c r="S14" s="96"/>
    </row>
    <row r="15" spans="1:19" ht="12" customHeight="1" x14ac:dyDescent="0.25">
      <c r="A15" s="167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8">
        <f>IF(N14='R&amp;P Accounts'!B21,0,"cross ref error")</f>
        <v>0</v>
      </c>
      <c r="O15" s="167"/>
      <c r="P15" s="1"/>
    </row>
    <row r="16" spans="1:19" ht="16.5" customHeight="1" x14ac:dyDescent="0.3">
      <c r="A16" s="34" t="s">
        <v>110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6.5" customHeight="1" x14ac:dyDescent="0.3">
      <c r="A17" s="22" t="s">
        <v>28</v>
      </c>
      <c r="B17" s="1"/>
      <c r="C17" s="136"/>
      <c r="D17" s="169"/>
      <c r="E17" s="169"/>
      <c r="F17" s="169"/>
      <c r="G17" s="136"/>
      <c r="H17" s="169"/>
      <c r="I17" s="136"/>
      <c r="J17" s="169"/>
      <c r="K17" s="136"/>
      <c r="L17" s="136"/>
      <c r="M17" s="169"/>
      <c r="N17" s="23">
        <f>SUM(C17:I17)</f>
        <v>0</v>
      </c>
      <c r="O17" s="169"/>
      <c r="P17" s="136"/>
    </row>
    <row r="18" spans="1:16" ht="16.5" customHeight="1" thickBot="1" x14ac:dyDescent="0.35">
      <c r="A18" s="22" t="s">
        <v>29</v>
      </c>
      <c r="B18" s="1"/>
      <c r="C18" s="170"/>
      <c r="D18" s="169"/>
      <c r="E18" s="169"/>
      <c r="F18" s="169"/>
      <c r="G18" s="170"/>
      <c r="H18" s="169"/>
      <c r="I18" s="170"/>
      <c r="J18" s="169"/>
      <c r="K18" s="170"/>
      <c r="L18" s="170"/>
      <c r="M18" s="169"/>
      <c r="N18" s="23">
        <f>SUM(C18:I18)</f>
        <v>0</v>
      </c>
      <c r="O18" s="169"/>
      <c r="P18" s="170"/>
    </row>
    <row r="19" spans="1:16" ht="12" customHeight="1" thickBot="1" x14ac:dyDescent="0.4">
      <c r="A19" s="165" t="s">
        <v>109</v>
      </c>
      <c r="B19" s="1"/>
      <c r="C19" s="171">
        <f>SUM(C17:C18)</f>
        <v>0</v>
      </c>
      <c r="D19" s="169"/>
      <c r="E19" s="169"/>
      <c r="F19" s="169"/>
      <c r="G19" s="172">
        <f>SUM(G17:G18)</f>
        <v>0</v>
      </c>
      <c r="H19" s="169"/>
      <c r="I19" s="172">
        <f>SUM(I17:I18)</f>
        <v>0</v>
      </c>
      <c r="J19" s="169"/>
      <c r="K19" s="172">
        <f>SUM(K17:K18)</f>
        <v>0</v>
      </c>
      <c r="L19" s="172">
        <f>SUM(L17:L18)</f>
        <v>0</v>
      </c>
      <c r="M19" s="169"/>
      <c r="N19" s="172">
        <f>SUM(N17:N18)</f>
        <v>0</v>
      </c>
      <c r="O19" s="169"/>
      <c r="P19" s="172">
        <f>SUM(P17:P18)</f>
        <v>0</v>
      </c>
    </row>
    <row r="20" spans="1:16" ht="9" customHeight="1" thickBot="1" x14ac:dyDescent="0.4">
      <c r="A20" s="165"/>
      <c r="B20" s="1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</row>
    <row r="21" spans="1:16" ht="12" customHeight="1" thickBot="1" x14ac:dyDescent="0.4">
      <c r="A21" s="165" t="s">
        <v>111</v>
      </c>
      <c r="B21" s="1"/>
      <c r="C21" s="172">
        <f>C14+C19</f>
        <v>1062</v>
      </c>
      <c r="D21" s="169"/>
      <c r="E21" s="169"/>
      <c r="F21" s="169"/>
      <c r="G21" s="172">
        <f>G14+G19</f>
        <v>457</v>
      </c>
      <c r="H21" s="169"/>
      <c r="I21" s="172">
        <f>I14+I19</f>
        <v>7484</v>
      </c>
      <c r="J21" s="169"/>
      <c r="K21" s="172">
        <f>K14+K19</f>
        <v>0</v>
      </c>
      <c r="L21" s="172">
        <f>L14+L19</f>
        <v>0</v>
      </c>
      <c r="M21" s="169"/>
      <c r="N21" s="172">
        <f>N14+N19</f>
        <v>9003</v>
      </c>
      <c r="O21" s="169"/>
      <c r="P21" s="172">
        <f>P14+P19</f>
        <v>10607</v>
      </c>
    </row>
    <row r="22" spans="1:16" ht="12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96">
        <f>IF(N21='R&amp;P Accounts'!B28,0,"cross ref error")</f>
        <v>0</v>
      </c>
      <c r="O22" s="1"/>
      <c r="P22" s="1"/>
    </row>
    <row r="23" spans="1:16" ht="1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2" customHeight="1" x14ac:dyDescent="0.25">
      <c r="A24" s="39" t="s">
        <v>112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6.5" customHeight="1" x14ac:dyDescent="0.3">
      <c r="A25" s="42" t="s">
        <v>33</v>
      </c>
      <c r="B25" s="1"/>
      <c r="C25" s="136"/>
      <c r="D25" s="169"/>
      <c r="E25" s="169"/>
      <c r="F25" s="169"/>
      <c r="G25" s="136"/>
      <c r="H25" s="169"/>
      <c r="I25" s="136">
        <f>'Additional notes (1)  '!C41</f>
        <v>97</v>
      </c>
      <c r="J25" s="169"/>
      <c r="K25" s="136"/>
      <c r="L25" s="136"/>
      <c r="M25" s="169"/>
      <c r="N25" s="23">
        <f t="shared" ref="N25:N33" si="0">SUM(C25:L25)</f>
        <v>97</v>
      </c>
      <c r="O25" s="169"/>
      <c r="P25" s="136">
        <v>439</v>
      </c>
    </row>
    <row r="26" spans="1:16" ht="16.5" customHeight="1" x14ac:dyDescent="0.3">
      <c r="A26" s="42" t="s">
        <v>36</v>
      </c>
      <c r="B26" s="1"/>
      <c r="C26" s="136"/>
      <c r="D26" s="169"/>
      <c r="E26" s="169"/>
      <c r="F26" s="169"/>
      <c r="G26" s="136"/>
      <c r="H26" s="169"/>
      <c r="I26" s="136"/>
      <c r="J26" s="169"/>
      <c r="K26" s="136">
        <f>'Additional notes (1)  '!C40+'Additional notes (1)  '!C39</f>
        <v>6495</v>
      </c>
      <c r="L26" s="136"/>
      <c r="M26" s="169"/>
      <c r="N26" s="23">
        <f t="shared" si="0"/>
        <v>6495</v>
      </c>
      <c r="O26" s="169"/>
      <c r="P26" s="136">
        <v>5567</v>
      </c>
    </row>
    <row r="27" spans="1:16" ht="16.5" customHeight="1" x14ac:dyDescent="0.3">
      <c r="A27" s="42" t="s">
        <v>37</v>
      </c>
      <c r="B27" s="1"/>
      <c r="C27" s="136"/>
      <c r="D27" s="169"/>
      <c r="E27" s="169"/>
      <c r="F27" s="169"/>
      <c r="G27" s="136"/>
      <c r="H27" s="169"/>
      <c r="I27" s="136"/>
      <c r="J27" s="169"/>
      <c r="K27" s="136"/>
      <c r="L27" s="136"/>
      <c r="M27" s="169"/>
      <c r="N27" s="23">
        <f t="shared" si="0"/>
        <v>0</v>
      </c>
      <c r="O27" s="169"/>
      <c r="P27" s="136">
        <v>0</v>
      </c>
    </row>
    <row r="28" spans="1:16" ht="16.5" customHeight="1" x14ac:dyDescent="0.3">
      <c r="A28" s="42" t="s">
        <v>38</v>
      </c>
      <c r="B28" s="1"/>
      <c r="C28" s="136"/>
      <c r="D28" s="169"/>
      <c r="E28" s="169"/>
      <c r="F28" s="169"/>
      <c r="G28" s="136"/>
      <c r="H28" s="169"/>
      <c r="I28" s="136"/>
      <c r="J28" s="169"/>
      <c r="K28" s="136"/>
      <c r="L28" s="136"/>
      <c r="M28" s="169"/>
      <c r="N28" s="23">
        <f t="shared" si="0"/>
        <v>0</v>
      </c>
      <c r="O28" s="169"/>
      <c r="P28" s="136">
        <v>0</v>
      </c>
    </row>
    <row r="29" spans="1:16" ht="16.5" customHeight="1" x14ac:dyDescent="0.3">
      <c r="A29" s="43" t="s">
        <v>39</v>
      </c>
      <c r="B29" s="1"/>
      <c r="C29" s="136"/>
      <c r="D29" s="169"/>
      <c r="E29" s="169"/>
      <c r="F29" s="169"/>
      <c r="G29" s="136"/>
      <c r="H29" s="169"/>
      <c r="I29" s="136"/>
      <c r="J29" s="169"/>
      <c r="K29" s="136"/>
      <c r="L29" s="136"/>
      <c r="M29" s="169"/>
      <c r="N29" s="23">
        <f t="shared" si="0"/>
        <v>0</v>
      </c>
      <c r="O29" s="169"/>
      <c r="P29" s="136">
        <v>0</v>
      </c>
    </row>
    <row r="30" spans="1:16" ht="17.25" customHeight="1" x14ac:dyDescent="0.3">
      <c r="A30" s="43" t="s">
        <v>40</v>
      </c>
      <c r="B30" s="1"/>
      <c r="C30" s="136"/>
      <c r="D30" s="169"/>
      <c r="E30" s="169"/>
      <c r="F30" s="169"/>
      <c r="G30" s="136"/>
      <c r="H30" s="169"/>
      <c r="I30" s="136"/>
      <c r="J30" s="169"/>
      <c r="K30" s="136"/>
      <c r="L30" s="136"/>
      <c r="M30" s="169"/>
      <c r="N30" s="23">
        <f t="shared" si="0"/>
        <v>0</v>
      </c>
      <c r="O30" s="169"/>
      <c r="P30" s="136">
        <v>0</v>
      </c>
    </row>
    <row r="31" spans="1:16" ht="17.25" customHeight="1" x14ac:dyDescent="0.3">
      <c r="A31" s="43" t="s">
        <v>41</v>
      </c>
      <c r="B31" s="1"/>
      <c r="C31" s="136"/>
      <c r="D31" s="169"/>
      <c r="E31" s="169"/>
      <c r="F31" s="169"/>
      <c r="G31" s="136"/>
      <c r="H31" s="169"/>
      <c r="I31" s="136"/>
      <c r="J31" s="169"/>
      <c r="K31" s="136"/>
      <c r="L31" s="136"/>
      <c r="M31" s="169"/>
      <c r="N31" s="23">
        <f t="shared" si="0"/>
        <v>0</v>
      </c>
      <c r="O31" s="169"/>
      <c r="P31" s="136">
        <v>0</v>
      </c>
    </row>
    <row r="32" spans="1:16" ht="12" customHeight="1" x14ac:dyDescent="0.3">
      <c r="A32" s="43" t="s">
        <v>101</v>
      </c>
      <c r="B32" s="1"/>
      <c r="C32" s="115"/>
      <c r="D32" s="169"/>
      <c r="E32" s="169"/>
      <c r="F32" s="169"/>
      <c r="G32" s="136"/>
      <c r="H32" s="169"/>
      <c r="I32" s="136">
        <f>'Additional notes (1)  '!C46</f>
        <v>482</v>
      </c>
      <c r="J32" s="169"/>
      <c r="K32" s="136"/>
      <c r="L32" s="136"/>
      <c r="M32" s="169"/>
      <c r="N32" s="23">
        <f t="shared" si="0"/>
        <v>482</v>
      </c>
      <c r="O32" s="169"/>
      <c r="P32" s="136">
        <v>500</v>
      </c>
    </row>
    <row r="33" spans="1:17" ht="12" customHeight="1" thickBot="1" x14ac:dyDescent="0.35">
      <c r="A33" s="173"/>
      <c r="B33" s="1"/>
      <c r="C33" s="136"/>
      <c r="D33" s="169"/>
      <c r="E33" s="169"/>
      <c r="F33" s="169"/>
      <c r="G33" s="136"/>
      <c r="H33" s="169"/>
      <c r="I33" s="136"/>
      <c r="J33" s="169"/>
      <c r="K33" s="136"/>
      <c r="L33" s="136"/>
      <c r="M33" s="169"/>
      <c r="N33" s="23">
        <f t="shared" si="0"/>
        <v>0</v>
      </c>
      <c r="O33" s="169"/>
      <c r="P33" s="136">
        <v>0</v>
      </c>
    </row>
    <row r="34" spans="1:17" ht="16.5" customHeight="1" thickBot="1" x14ac:dyDescent="0.35">
      <c r="A34" s="46" t="s">
        <v>109</v>
      </c>
      <c r="B34" s="1"/>
      <c r="C34" s="171">
        <f>SUM(C25:C33)</f>
        <v>0</v>
      </c>
      <c r="D34" s="169"/>
      <c r="E34" s="169"/>
      <c r="F34" s="169"/>
      <c r="G34" s="172">
        <f>SUM(G25:G33)</f>
        <v>0</v>
      </c>
      <c r="H34" s="169"/>
      <c r="I34" s="172">
        <f>SUM(I25:I33)</f>
        <v>579</v>
      </c>
      <c r="J34" s="169"/>
      <c r="K34" s="172">
        <f>SUM(K25:K33)</f>
        <v>6495</v>
      </c>
      <c r="L34" s="172">
        <f>SUM(L25:L33)</f>
        <v>0</v>
      </c>
      <c r="M34" s="169"/>
      <c r="N34" s="172">
        <f>SUM(N25:N33)</f>
        <v>7074</v>
      </c>
      <c r="O34" s="169"/>
      <c r="P34" s="172">
        <f>SUM(P25:P33)</f>
        <v>6506</v>
      </c>
    </row>
    <row r="35" spans="1:17" ht="12" customHeight="1" x14ac:dyDescent="0.25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96">
        <f>IF(N34='R&amp;P Accounts'!B42,0,"cross ref error")</f>
        <v>0</v>
      </c>
      <c r="O35" s="1"/>
      <c r="P35" s="1"/>
    </row>
    <row r="36" spans="1:17" ht="30" customHeight="1" x14ac:dyDescent="0.3">
      <c r="A36" s="34" t="s">
        <v>113</v>
      </c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7" ht="17.25" customHeight="1" x14ac:dyDescent="0.3">
      <c r="A37" s="42" t="s">
        <v>45</v>
      </c>
      <c r="B37" s="1"/>
      <c r="C37" s="136"/>
      <c r="D37" s="169"/>
      <c r="E37" s="169"/>
      <c r="F37" s="169"/>
      <c r="G37" s="136"/>
      <c r="H37" s="169"/>
      <c r="I37" s="136"/>
      <c r="J37" s="169"/>
      <c r="K37" s="136"/>
      <c r="L37" s="136"/>
      <c r="M37" s="169"/>
      <c r="N37" s="23">
        <f t="shared" ref="N37:N38" si="1">SUM(C37:I37)</f>
        <v>0</v>
      </c>
      <c r="O37" s="169"/>
      <c r="P37" s="136"/>
    </row>
    <row r="38" spans="1:17" ht="16.5" customHeight="1" thickBot="1" x14ac:dyDescent="0.35">
      <c r="A38" s="42" t="s">
        <v>46</v>
      </c>
      <c r="B38" s="1"/>
      <c r="C38" s="136"/>
      <c r="D38" s="169"/>
      <c r="E38" s="169"/>
      <c r="F38" s="169"/>
      <c r="G38" s="136"/>
      <c r="H38" s="169"/>
      <c r="I38" s="136"/>
      <c r="J38" s="169"/>
      <c r="K38" s="136"/>
      <c r="L38" s="136"/>
      <c r="M38" s="169"/>
      <c r="N38" s="23">
        <f t="shared" si="1"/>
        <v>0</v>
      </c>
      <c r="O38" s="169"/>
      <c r="P38" s="136"/>
    </row>
    <row r="39" spans="1:17" ht="16.5" customHeight="1" thickBot="1" x14ac:dyDescent="0.35">
      <c r="A39" s="46" t="s">
        <v>114</v>
      </c>
      <c r="B39" s="1"/>
      <c r="C39" s="171">
        <f>C37+C38</f>
        <v>0</v>
      </c>
      <c r="D39" s="169"/>
      <c r="E39" s="169"/>
      <c r="F39" s="169"/>
      <c r="G39" s="172">
        <f>G37+G38</f>
        <v>0</v>
      </c>
      <c r="H39" s="169"/>
      <c r="I39" s="172">
        <f>I37+I38</f>
        <v>0</v>
      </c>
      <c r="J39" s="169"/>
      <c r="K39" s="172">
        <f>K37+K38</f>
        <v>0</v>
      </c>
      <c r="L39" s="172">
        <f>L37+L38</f>
        <v>0</v>
      </c>
      <c r="M39" s="169"/>
      <c r="N39" s="172">
        <f>N37+N38</f>
        <v>0</v>
      </c>
      <c r="O39" s="169"/>
      <c r="P39" s="172">
        <f>P37+P38</f>
        <v>0</v>
      </c>
    </row>
    <row r="40" spans="1:17" ht="17.25" customHeight="1" thickBot="1" x14ac:dyDescent="0.35">
      <c r="A40" s="1"/>
      <c r="B40" s="1"/>
      <c r="C40" s="174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96">
        <f>IF(N39='R&amp;P Accounts'!B47,0,"cross ref error")</f>
        <v>0</v>
      </c>
      <c r="O40" s="175"/>
      <c r="P40" s="175"/>
    </row>
    <row r="41" spans="1:17" ht="16.5" customHeight="1" thickBot="1" x14ac:dyDescent="0.35">
      <c r="A41" s="176" t="s">
        <v>48</v>
      </c>
      <c r="B41" s="1"/>
      <c r="C41" s="172">
        <f>+C39+C34</f>
        <v>0</v>
      </c>
      <c r="D41" s="169"/>
      <c r="E41" s="169"/>
      <c r="F41" s="169"/>
      <c r="G41" s="172">
        <f>+G39+G34</f>
        <v>0</v>
      </c>
      <c r="H41" s="169"/>
      <c r="I41" s="172">
        <f>+I39+I34</f>
        <v>579</v>
      </c>
      <c r="J41" s="169"/>
      <c r="K41" s="172">
        <f>+K39+K34</f>
        <v>6495</v>
      </c>
      <c r="L41" s="172">
        <f>+L39+L34</f>
        <v>0</v>
      </c>
      <c r="M41" s="169"/>
      <c r="N41" s="172">
        <f>+N39+N34</f>
        <v>7074</v>
      </c>
      <c r="O41" s="169"/>
      <c r="P41" s="172">
        <f>+P39+P34</f>
        <v>6506</v>
      </c>
      <c r="Q41" s="62"/>
    </row>
    <row r="42" spans="1:17" ht="17.25" customHeight="1" thickBot="1" x14ac:dyDescent="0.35">
      <c r="A42" s="1"/>
      <c r="B42" s="1"/>
      <c r="C42" s="17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96">
        <f>IF(N41='R&amp;P Accounts'!B49,0,"cross ref error")</f>
        <v>0</v>
      </c>
      <c r="O42" s="175"/>
      <c r="P42" s="175"/>
    </row>
    <row r="43" spans="1:17" ht="18.75" customHeight="1" thickBot="1" x14ac:dyDescent="0.35">
      <c r="A43" s="57" t="s">
        <v>49</v>
      </c>
      <c r="B43" s="1"/>
      <c r="C43" s="65">
        <f>+C21-C41</f>
        <v>1062</v>
      </c>
      <c r="D43" s="63"/>
      <c r="E43" s="63"/>
      <c r="F43" s="63"/>
      <c r="G43" s="65">
        <f>+G21-G41</f>
        <v>457</v>
      </c>
      <c r="H43" s="63"/>
      <c r="I43" s="65">
        <f>+I21-I41</f>
        <v>6905</v>
      </c>
      <c r="J43" s="63"/>
      <c r="K43" s="65">
        <f>+K21-K41</f>
        <v>-6495</v>
      </c>
      <c r="L43" s="65">
        <f>+L21-L41</f>
        <v>0</v>
      </c>
      <c r="M43" s="63"/>
      <c r="N43" s="65">
        <f>+N21-N41</f>
        <v>1929</v>
      </c>
      <c r="O43" s="63"/>
      <c r="P43" s="65">
        <f>+P21-P41</f>
        <v>4101</v>
      </c>
    </row>
    <row r="44" spans="1:17" ht="14.25" customHeight="1" thickBot="1" x14ac:dyDescent="0.35">
      <c r="A44" s="57"/>
      <c r="B44" s="1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17" ht="18.75" customHeight="1" thickBot="1" x14ac:dyDescent="0.35">
      <c r="A45" s="64" t="s">
        <v>115</v>
      </c>
      <c r="B45" s="1"/>
      <c r="C45" s="65"/>
      <c r="D45" s="63"/>
      <c r="E45" s="63"/>
      <c r="F45" s="63"/>
      <c r="G45" s="65"/>
      <c r="H45" s="63"/>
      <c r="I45" s="65"/>
      <c r="J45" s="63"/>
      <c r="K45" s="65">
        <v>0</v>
      </c>
      <c r="L45" s="65">
        <v>0</v>
      </c>
      <c r="M45" s="63">
        <f>L45</f>
        <v>0</v>
      </c>
      <c r="N45" s="65">
        <v>0</v>
      </c>
      <c r="O45" s="63"/>
      <c r="P45" s="65">
        <v>3531</v>
      </c>
    </row>
    <row r="46" spans="1:17" ht="14.25" customHeight="1" thickBot="1" x14ac:dyDescent="0.35">
      <c r="A46" s="64"/>
      <c r="B46" s="1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</row>
    <row r="47" spans="1:17" ht="18.75" customHeight="1" thickBot="1" x14ac:dyDescent="0.35">
      <c r="A47" s="46" t="s">
        <v>51</v>
      </c>
      <c r="B47" s="1"/>
      <c r="C47" s="65">
        <f>C43+C45</f>
        <v>1062</v>
      </c>
      <c r="D47" s="63"/>
      <c r="E47" s="63"/>
      <c r="F47" s="63"/>
      <c r="G47" s="65">
        <f>G43+G45</f>
        <v>457</v>
      </c>
      <c r="H47" s="63"/>
      <c r="I47" s="65">
        <f>I43+I45</f>
        <v>6905</v>
      </c>
      <c r="J47" s="63"/>
      <c r="K47" s="65">
        <f>K43+K45</f>
        <v>-6495</v>
      </c>
      <c r="L47" s="65">
        <f>L43+L45</f>
        <v>0</v>
      </c>
      <c r="M47" s="63"/>
      <c r="N47" s="65">
        <f>N43+N45</f>
        <v>1929</v>
      </c>
      <c r="O47" s="63"/>
      <c r="P47" s="65">
        <f>P43+P45</f>
        <v>7632</v>
      </c>
    </row>
    <row r="48" spans="1:17" ht="12" customHeight="1" x14ac:dyDescent="0.25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1"/>
      <c r="N48" s="96">
        <f>IF(N47='R&amp;P Accounts'!B55,0,"cross ref error")</f>
        <v>0</v>
      </c>
      <c r="O48" s="1"/>
      <c r="P48" s="1"/>
    </row>
    <row r="49" spans="1:16" ht="12" customHeight="1" x14ac:dyDescent="0.25"/>
    <row r="50" spans="1:16" ht="12" customHeight="1" x14ac:dyDescent="0.35">
      <c r="A50" s="177" t="s">
        <v>116</v>
      </c>
    </row>
    <row r="51" spans="1:16" ht="12" customHeight="1" x14ac:dyDescent="0.25">
      <c r="A51" s="239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40"/>
    </row>
    <row r="52" spans="1:16" ht="12" customHeight="1" x14ac:dyDescent="0.25">
      <c r="A52" s="19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213"/>
    </row>
    <row r="53" spans="1:16" ht="12" customHeight="1" x14ac:dyDescent="0.25">
      <c r="A53" s="19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213"/>
    </row>
    <row r="54" spans="1:16" ht="12" customHeight="1" x14ac:dyDescent="0.25">
      <c r="A54" s="19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213"/>
    </row>
    <row r="55" spans="1:16" ht="12" customHeight="1" x14ac:dyDescent="0.25">
      <c r="A55" s="19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213"/>
    </row>
    <row r="56" spans="1:16" ht="12" customHeight="1" x14ac:dyDescent="0.25">
      <c r="A56" s="19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213"/>
    </row>
    <row r="57" spans="1:16" ht="12" customHeight="1" x14ac:dyDescent="0.25">
      <c r="A57" s="19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213"/>
    </row>
    <row r="58" spans="1:16" ht="12" customHeight="1" x14ac:dyDescent="0.25">
      <c r="A58" s="19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213"/>
    </row>
    <row r="59" spans="1:16" ht="12" customHeight="1" x14ac:dyDescent="0.25">
      <c r="A59" s="241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9"/>
    </row>
    <row r="60" spans="1:16" ht="12" customHeight="1" x14ac:dyDescent="0.25"/>
    <row r="61" spans="1:16" ht="12" customHeight="1" x14ac:dyDescent="0.25"/>
    <row r="62" spans="1:16" ht="12" customHeight="1" x14ac:dyDescent="0.25"/>
    <row r="63" spans="1:16" ht="12" customHeight="1" x14ac:dyDescent="0.25"/>
    <row r="64" spans="1:16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6">
    <mergeCell ref="A51:P59"/>
    <mergeCell ref="C1:N1"/>
    <mergeCell ref="P1:Q1"/>
    <mergeCell ref="A2:O2"/>
    <mergeCell ref="H3:N3"/>
    <mergeCell ref="A5:E5"/>
  </mergeCells>
  <pageMargins left="0.75" right="0.75" top="1" bottom="1" header="0" footer="0"/>
  <pageSetup paperSize="9" orientation="portrait"/>
  <headerFooter>
    <oddHeader>&amp;LAPPENDIX 2</oddHeader>
    <oddFooter>&amp;L&amp;F&amp;A&amp;RDecember  2007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pane ySplit="7" topLeftCell="A8" activePane="bottomLeft" state="frozen"/>
      <selection pane="bottomLeft" activeCell="A64" sqref="A64"/>
    </sheetView>
  </sheetViews>
  <sheetFormatPr defaultColWidth="12.6328125" defaultRowHeight="15" customHeight="1" x14ac:dyDescent="0.25"/>
  <cols>
    <col min="1" max="1" width="49" customWidth="1"/>
    <col min="2" max="2" width="1.453125" customWidth="1"/>
    <col min="3" max="3" width="15.453125" customWidth="1"/>
    <col min="4" max="4" width="1.453125" customWidth="1"/>
    <col min="5" max="5" width="15.453125" customWidth="1"/>
    <col min="6" max="6" width="1.453125" customWidth="1"/>
    <col min="7" max="7" width="15.453125" customWidth="1"/>
    <col min="8" max="8" width="1.453125" customWidth="1"/>
    <col min="9" max="9" width="15.453125" customWidth="1"/>
    <col min="10" max="10" width="1.453125" customWidth="1"/>
    <col min="11" max="11" width="14.08984375" customWidth="1"/>
    <col min="12" max="12" width="3.08984375" customWidth="1"/>
    <col min="13" max="13" width="13.453125" customWidth="1"/>
    <col min="14" max="14" width="1.453125" customWidth="1"/>
    <col min="15" max="15" width="14.453125" customWidth="1"/>
    <col min="16" max="26" width="9.08984375" customWidth="1"/>
  </cols>
  <sheetData>
    <row r="1" spans="1:26" ht="27.75" customHeight="1" x14ac:dyDescent="0.4">
      <c r="A1" s="1"/>
      <c r="B1" s="1"/>
      <c r="C1" s="222" t="str">
        <f>'R&amp;P Accounts'!B2</f>
        <v>Friends of Sciennes School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"/>
      <c r="O1" s="236" t="str">
        <f>'R&amp;P Accounts'!L2</f>
        <v>SC029465</v>
      </c>
      <c r="P1" s="18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 x14ac:dyDescent="0.25">
      <c r="A2" s="237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25" customHeight="1" x14ac:dyDescent="0.25">
      <c r="A3" s="72" t="s">
        <v>117</v>
      </c>
      <c r="B3" s="72"/>
      <c r="C3" s="71"/>
      <c r="D3" s="72"/>
      <c r="E3" s="72"/>
      <c r="F3" s="72"/>
      <c r="G3" s="72"/>
      <c r="H3" s="243"/>
      <c r="I3" s="224"/>
      <c r="J3" s="224"/>
      <c r="K3" s="224"/>
      <c r="L3" s="224"/>
      <c r="M3" s="225"/>
      <c r="N3" s="131"/>
      <c r="O3" s="74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6" ht="15" customHeight="1" x14ac:dyDescent="0.25">
      <c r="A4" s="237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238" t="s">
        <v>118</v>
      </c>
      <c r="B5" s="185"/>
      <c r="C5" s="185"/>
      <c r="D5" s="185"/>
      <c r="E5" s="185"/>
      <c r="F5" s="56"/>
      <c r="G5" s="56"/>
      <c r="H5" s="56"/>
      <c r="I5" s="56"/>
      <c r="J5" s="82"/>
      <c r="K5" s="82"/>
      <c r="L5" s="82"/>
      <c r="M5" s="149"/>
      <c r="N5" s="14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4" customHeight="1" x14ac:dyDescent="0.25">
      <c r="A6" s="109"/>
      <c r="B6" s="109"/>
      <c r="C6" s="151" t="s">
        <v>119</v>
      </c>
      <c r="D6" s="151"/>
      <c r="E6" s="151" t="s">
        <v>120</v>
      </c>
      <c r="F6" s="178"/>
      <c r="G6" s="151" t="s">
        <v>96</v>
      </c>
      <c r="H6" s="178"/>
      <c r="I6" s="151" t="s">
        <v>97</v>
      </c>
      <c r="J6" s="154"/>
      <c r="K6" s="151" t="s">
        <v>121</v>
      </c>
      <c r="L6" s="15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4" customHeight="1" x14ac:dyDescent="0.25">
      <c r="A7" s="109"/>
      <c r="B7" s="109"/>
      <c r="C7" s="152"/>
      <c r="D7" s="152"/>
      <c r="E7" s="152"/>
      <c r="F7" s="153"/>
      <c r="G7" s="152"/>
      <c r="H7" s="153"/>
      <c r="I7" s="152"/>
      <c r="J7" s="154"/>
      <c r="K7" s="154"/>
      <c r="L7" s="154"/>
      <c r="M7" s="155" t="s">
        <v>122</v>
      </c>
      <c r="N7" s="149"/>
      <c r="O7" s="156" t="s">
        <v>123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57" t="s">
        <v>108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3">
      <c r="A9" s="22" t="s">
        <v>18</v>
      </c>
      <c r="B9" s="1"/>
      <c r="C9" s="23"/>
      <c r="D9" s="24"/>
      <c r="E9" s="23"/>
      <c r="F9" s="135"/>
      <c r="G9" s="23"/>
      <c r="H9" s="24"/>
      <c r="I9" s="23"/>
      <c r="J9" s="135"/>
      <c r="K9" s="23"/>
      <c r="L9" s="135"/>
      <c r="M9" s="23">
        <f t="shared" ref="M9:M15" si="0">SUM(C9:I9)</f>
        <v>0</v>
      </c>
      <c r="N9" s="139"/>
      <c r="O9" s="2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3">
      <c r="A10" s="22" t="s">
        <v>124</v>
      </c>
      <c r="B10" s="4"/>
      <c r="C10" s="134"/>
      <c r="D10" s="135"/>
      <c r="E10" s="134"/>
      <c r="F10" s="135"/>
      <c r="G10" s="134"/>
      <c r="H10" s="135"/>
      <c r="I10" s="134"/>
      <c r="J10" s="135"/>
      <c r="K10" s="134"/>
      <c r="L10" s="135"/>
      <c r="M10" s="23">
        <f t="shared" si="0"/>
        <v>0</v>
      </c>
      <c r="N10" s="135"/>
      <c r="O10" s="17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">
      <c r="A11" s="22" t="s">
        <v>20</v>
      </c>
      <c r="B11" s="109"/>
      <c r="C11" s="134"/>
      <c r="D11" s="135"/>
      <c r="E11" s="134"/>
      <c r="F11" s="135"/>
      <c r="G11" s="134"/>
      <c r="H11" s="135"/>
      <c r="I11" s="134"/>
      <c r="J11" s="135"/>
      <c r="K11" s="134"/>
      <c r="L11" s="135"/>
      <c r="M11" s="23">
        <f t="shared" si="0"/>
        <v>0</v>
      </c>
      <c r="N11" s="135"/>
      <c r="O11" s="17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22" t="s">
        <v>21</v>
      </c>
      <c r="B12" s="109"/>
      <c r="C12" s="134"/>
      <c r="D12" s="135"/>
      <c r="E12" s="134"/>
      <c r="F12" s="135"/>
      <c r="G12" s="134"/>
      <c r="H12" s="135"/>
      <c r="I12" s="134"/>
      <c r="J12" s="135"/>
      <c r="K12" s="134"/>
      <c r="L12" s="135"/>
      <c r="M12" s="23">
        <f t="shared" si="0"/>
        <v>0</v>
      </c>
      <c r="N12" s="135"/>
      <c r="O12" s="17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">
      <c r="A13" s="22" t="s">
        <v>22</v>
      </c>
      <c r="B13" s="109"/>
      <c r="C13" s="134"/>
      <c r="D13" s="135"/>
      <c r="E13" s="134"/>
      <c r="F13" s="135"/>
      <c r="G13" s="134"/>
      <c r="H13" s="135"/>
      <c r="I13" s="134"/>
      <c r="J13" s="135"/>
      <c r="K13" s="134"/>
      <c r="L13" s="135"/>
      <c r="M13" s="23">
        <f t="shared" si="0"/>
        <v>0</v>
      </c>
      <c r="N13" s="135"/>
      <c r="O13" s="17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9.25" customHeight="1" x14ac:dyDescent="0.3">
      <c r="A14" s="22" t="s">
        <v>23</v>
      </c>
      <c r="B14" s="109"/>
      <c r="C14" s="134"/>
      <c r="D14" s="135"/>
      <c r="E14" s="134"/>
      <c r="F14" s="135"/>
      <c r="G14" s="134"/>
      <c r="H14" s="135"/>
      <c r="I14" s="134"/>
      <c r="J14" s="135"/>
      <c r="K14" s="134"/>
      <c r="L14" s="135"/>
      <c r="M14" s="23">
        <f t="shared" si="0"/>
        <v>0</v>
      </c>
      <c r="N14" s="135"/>
      <c r="O14" s="179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3">
      <c r="A15" s="22" t="s">
        <v>25</v>
      </c>
      <c r="B15" s="1"/>
      <c r="C15" s="180"/>
      <c r="D15" s="169"/>
      <c r="E15" s="180"/>
      <c r="F15" s="169"/>
      <c r="G15" s="180"/>
      <c r="H15" s="169"/>
      <c r="I15" s="180"/>
      <c r="J15" s="169"/>
      <c r="K15" s="180"/>
      <c r="L15" s="169"/>
      <c r="M15" s="23">
        <f t="shared" si="0"/>
        <v>0</v>
      </c>
      <c r="N15" s="37"/>
      <c r="O15" s="180"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5">
      <c r="A16" s="165" t="s">
        <v>109</v>
      </c>
      <c r="B16" s="64"/>
      <c r="C16" s="172">
        <f>SUM(C9:C15)</f>
        <v>0</v>
      </c>
      <c r="D16" s="169"/>
      <c r="E16" s="172">
        <f>SUM(E9:E15)</f>
        <v>0</v>
      </c>
      <c r="F16" s="169"/>
      <c r="G16" s="172">
        <f>SUM(G9:G15)</f>
        <v>0</v>
      </c>
      <c r="H16" s="169"/>
      <c r="I16" s="172">
        <f>SUM(I9:I15)</f>
        <v>0</v>
      </c>
      <c r="J16" s="169"/>
      <c r="K16" s="172">
        <f>SUM(K9:K15)</f>
        <v>0</v>
      </c>
      <c r="L16" s="169"/>
      <c r="M16" s="172">
        <f>SUM(M9:M15)</f>
        <v>0</v>
      </c>
      <c r="N16" s="169"/>
      <c r="O16" s="172">
        <f>SUM(O9:O15)</f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67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81">
        <f>IF(M16='R&amp;P Accounts'!D21,0,"cross ref error")</f>
        <v>0</v>
      </c>
      <c r="N17" s="16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9.25" customHeight="1" x14ac:dyDescent="0.3">
      <c r="A18" s="34" t="s">
        <v>110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">
      <c r="A19" s="22" t="s">
        <v>28</v>
      </c>
      <c r="B19" s="1"/>
      <c r="C19" s="136"/>
      <c r="D19" s="169"/>
      <c r="E19" s="136"/>
      <c r="F19" s="169"/>
      <c r="G19" s="136"/>
      <c r="H19" s="169"/>
      <c r="I19" s="136"/>
      <c r="J19" s="169"/>
      <c r="K19" s="136"/>
      <c r="L19" s="169"/>
      <c r="M19" s="23">
        <f t="shared" ref="M19:M20" si="1">SUM(C19:I19)</f>
        <v>0</v>
      </c>
      <c r="N19" s="169"/>
      <c r="O19" s="13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 x14ac:dyDescent="0.3">
      <c r="A20" s="22" t="s">
        <v>29</v>
      </c>
      <c r="B20" s="1"/>
      <c r="C20" s="170"/>
      <c r="D20" s="169"/>
      <c r="E20" s="170"/>
      <c r="F20" s="169"/>
      <c r="G20" s="170"/>
      <c r="H20" s="169"/>
      <c r="I20" s="170"/>
      <c r="J20" s="169"/>
      <c r="K20" s="170"/>
      <c r="L20" s="169"/>
      <c r="M20" s="23">
        <f t="shared" si="1"/>
        <v>0</v>
      </c>
      <c r="N20" s="169"/>
      <c r="O20" s="17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165" t="s">
        <v>109</v>
      </c>
      <c r="B21" s="1"/>
      <c r="C21" s="171">
        <f>SUM(C19:C20)</f>
        <v>0</v>
      </c>
      <c r="D21" s="169"/>
      <c r="E21" s="172">
        <f>SUM(E19:E20)</f>
        <v>0</v>
      </c>
      <c r="F21" s="169"/>
      <c r="G21" s="172">
        <f>SUM(G19:G20)</f>
        <v>0</v>
      </c>
      <c r="H21" s="169"/>
      <c r="I21" s="172">
        <f>SUM(I19:I20)</f>
        <v>0</v>
      </c>
      <c r="J21" s="169"/>
      <c r="K21" s="172">
        <f>SUM(K19:K20)</f>
        <v>0</v>
      </c>
      <c r="L21" s="169"/>
      <c r="M21" s="172">
        <f>SUM(M19:M20)</f>
        <v>0</v>
      </c>
      <c r="N21" s="169"/>
      <c r="O21" s="172">
        <f>SUM(O19:O20)</f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.25" customHeight="1" x14ac:dyDescent="0.35">
      <c r="A22" s="165"/>
      <c r="B22" s="1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165" t="s">
        <v>111</v>
      </c>
      <c r="B23" s="1"/>
      <c r="C23" s="172">
        <f>C16+C21</f>
        <v>0</v>
      </c>
      <c r="D23" s="169"/>
      <c r="E23" s="172">
        <f>E16+E21</f>
        <v>0</v>
      </c>
      <c r="F23" s="169"/>
      <c r="G23" s="172">
        <f>G16+G21</f>
        <v>0</v>
      </c>
      <c r="H23" s="169"/>
      <c r="I23" s="172">
        <f>I16+I21</f>
        <v>0</v>
      </c>
      <c r="J23" s="169"/>
      <c r="K23" s="172">
        <f>K16+K21</f>
        <v>0</v>
      </c>
      <c r="L23" s="169"/>
      <c r="M23" s="172">
        <f>M16+M21</f>
        <v>0</v>
      </c>
      <c r="N23" s="169"/>
      <c r="O23" s="172">
        <f>O16+O21</f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96">
        <f>IF(M23='R&amp;P Accounts'!D28,0,"cross ref error")</f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39" t="s">
        <v>112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3">
      <c r="A27" s="42" t="s">
        <v>33</v>
      </c>
      <c r="B27" s="1"/>
      <c r="C27" s="136"/>
      <c r="D27" s="169"/>
      <c r="E27" s="136"/>
      <c r="F27" s="169"/>
      <c r="G27" s="136"/>
      <c r="H27" s="169"/>
      <c r="I27" s="136"/>
      <c r="J27" s="169"/>
      <c r="K27" s="136"/>
      <c r="L27" s="169"/>
      <c r="M27" s="23">
        <f t="shared" ref="M27:M37" si="2">SUM(C27:I27)</f>
        <v>0</v>
      </c>
      <c r="N27" s="169"/>
      <c r="O27" s="13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">
      <c r="A28" s="42" t="s">
        <v>34</v>
      </c>
      <c r="B28" s="1"/>
      <c r="C28" s="136"/>
      <c r="D28" s="169"/>
      <c r="E28" s="136"/>
      <c r="F28" s="169"/>
      <c r="G28" s="136"/>
      <c r="H28" s="169"/>
      <c r="I28" s="136"/>
      <c r="J28" s="169"/>
      <c r="K28" s="136"/>
      <c r="L28" s="169"/>
      <c r="M28" s="23">
        <f t="shared" si="2"/>
        <v>0</v>
      </c>
      <c r="N28" s="169"/>
      <c r="O28" s="13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3">
      <c r="A29" s="42" t="s">
        <v>101</v>
      </c>
      <c r="B29" s="1"/>
      <c r="C29" s="136"/>
      <c r="D29" s="169"/>
      <c r="E29" s="136">
        <v>0</v>
      </c>
      <c r="F29" s="169"/>
      <c r="G29" s="136"/>
      <c r="H29" s="169"/>
      <c r="I29" s="136"/>
      <c r="J29" s="169"/>
      <c r="K29" s="136"/>
      <c r="L29" s="169"/>
      <c r="M29" s="23">
        <f t="shared" si="2"/>
        <v>0</v>
      </c>
      <c r="N29" s="169"/>
      <c r="O29" s="13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3">
      <c r="A30" s="42" t="s">
        <v>36</v>
      </c>
      <c r="B30" s="1"/>
      <c r="C30" s="136"/>
      <c r="D30" s="169"/>
      <c r="E30" s="182"/>
      <c r="F30" s="169"/>
      <c r="G30" s="136">
        <v>0</v>
      </c>
      <c r="H30" s="169"/>
      <c r="I30" s="136">
        <v>0</v>
      </c>
      <c r="J30" s="169"/>
      <c r="K30" s="136"/>
      <c r="L30" s="169"/>
      <c r="M30" s="23">
        <f t="shared" si="2"/>
        <v>0</v>
      </c>
      <c r="N30" s="169"/>
      <c r="O30" s="136"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3">
      <c r="A31" s="42" t="s">
        <v>37</v>
      </c>
      <c r="B31" s="1"/>
      <c r="C31" s="136"/>
      <c r="D31" s="169"/>
      <c r="E31" s="136"/>
      <c r="F31" s="169"/>
      <c r="G31" s="136"/>
      <c r="H31" s="169"/>
      <c r="I31" s="136"/>
      <c r="J31" s="169"/>
      <c r="K31" s="136"/>
      <c r="L31" s="169"/>
      <c r="M31" s="23">
        <f t="shared" si="2"/>
        <v>0</v>
      </c>
      <c r="N31" s="169"/>
      <c r="O31" s="13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 x14ac:dyDescent="0.3">
      <c r="A32" s="42" t="s">
        <v>38</v>
      </c>
      <c r="B32" s="1"/>
      <c r="C32" s="136"/>
      <c r="D32" s="169"/>
      <c r="E32" s="136"/>
      <c r="F32" s="169"/>
      <c r="G32" s="136"/>
      <c r="H32" s="169"/>
      <c r="I32" s="136"/>
      <c r="J32" s="169"/>
      <c r="K32" s="136"/>
      <c r="L32" s="169"/>
      <c r="M32" s="23">
        <f t="shared" si="2"/>
        <v>0</v>
      </c>
      <c r="N32" s="169"/>
      <c r="O32" s="13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 x14ac:dyDescent="0.3">
      <c r="A33" s="43" t="s">
        <v>39</v>
      </c>
      <c r="B33" s="1"/>
      <c r="C33" s="136"/>
      <c r="D33" s="169"/>
      <c r="E33" s="136"/>
      <c r="F33" s="169"/>
      <c r="G33" s="136"/>
      <c r="H33" s="169"/>
      <c r="I33" s="136"/>
      <c r="J33" s="169"/>
      <c r="K33" s="136"/>
      <c r="L33" s="169"/>
      <c r="M33" s="23">
        <f t="shared" si="2"/>
        <v>0</v>
      </c>
      <c r="N33" s="169"/>
      <c r="O33" s="13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3">
      <c r="A34" s="43" t="s">
        <v>40</v>
      </c>
      <c r="B34" s="1"/>
      <c r="C34" s="136"/>
      <c r="D34" s="169"/>
      <c r="E34" s="136"/>
      <c r="F34" s="169"/>
      <c r="G34" s="136"/>
      <c r="H34" s="169"/>
      <c r="I34" s="136"/>
      <c r="J34" s="169"/>
      <c r="K34" s="136"/>
      <c r="L34" s="169"/>
      <c r="M34" s="23">
        <f t="shared" si="2"/>
        <v>0</v>
      </c>
      <c r="N34" s="169"/>
      <c r="O34" s="13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 x14ac:dyDescent="0.3">
      <c r="A35" s="43" t="s">
        <v>41</v>
      </c>
      <c r="B35" s="1"/>
      <c r="C35" s="136"/>
      <c r="D35" s="169"/>
      <c r="E35" s="136"/>
      <c r="F35" s="169"/>
      <c r="G35" s="136"/>
      <c r="H35" s="169"/>
      <c r="I35" s="136"/>
      <c r="J35" s="169"/>
      <c r="K35" s="136"/>
      <c r="L35" s="169"/>
      <c r="M35" s="23">
        <f t="shared" si="2"/>
        <v>0</v>
      </c>
      <c r="N35" s="169"/>
      <c r="O35" s="13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 x14ac:dyDescent="0.3">
      <c r="A36" s="43" t="s">
        <v>101</v>
      </c>
      <c r="B36" s="1"/>
      <c r="C36" s="136"/>
      <c r="D36" s="169"/>
      <c r="E36" s="136"/>
      <c r="F36" s="169"/>
      <c r="G36" s="136"/>
      <c r="H36" s="169"/>
      <c r="I36" s="136"/>
      <c r="J36" s="169"/>
      <c r="K36" s="136"/>
      <c r="L36" s="169"/>
      <c r="M36" s="23">
        <f t="shared" si="2"/>
        <v>0</v>
      </c>
      <c r="N36" s="169"/>
      <c r="O36" s="13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3">
      <c r="A37" s="173"/>
      <c r="B37" s="1"/>
      <c r="C37" s="136"/>
      <c r="D37" s="169"/>
      <c r="E37" s="136"/>
      <c r="F37" s="169"/>
      <c r="G37" s="136"/>
      <c r="H37" s="169"/>
      <c r="I37" s="136"/>
      <c r="J37" s="169"/>
      <c r="K37" s="136"/>
      <c r="L37" s="169"/>
      <c r="M37" s="23">
        <f t="shared" si="2"/>
        <v>0</v>
      </c>
      <c r="N37" s="169"/>
      <c r="O37" s="13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3">
      <c r="A38" s="46" t="s">
        <v>109</v>
      </c>
      <c r="B38" s="1"/>
      <c r="C38" s="171">
        <f>SUM(C27:C37)</f>
        <v>0</v>
      </c>
      <c r="D38" s="169"/>
      <c r="E38" s="172">
        <f>SUM(E27:E37)</f>
        <v>0</v>
      </c>
      <c r="F38" s="169"/>
      <c r="G38" s="172">
        <f>SUM(G27:G37)</f>
        <v>0</v>
      </c>
      <c r="H38" s="169"/>
      <c r="I38" s="172">
        <f>SUM(I27:I37)</f>
        <v>0</v>
      </c>
      <c r="J38" s="169"/>
      <c r="K38" s="172">
        <f>SUM(K27:K37)</f>
        <v>0</v>
      </c>
      <c r="L38" s="169"/>
      <c r="M38" s="172">
        <f>SUM(M27:M37)</f>
        <v>0</v>
      </c>
      <c r="N38" s="169"/>
      <c r="O38" s="172">
        <f>SUM(O27:O37)</f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96">
        <f>IF(M38='R&amp;P Accounts'!D42,0,"cross ref error")</f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3">
      <c r="A40" s="34" t="s">
        <v>113</v>
      </c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customHeight="1" x14ac:dyDescent="0.3">
      <c r="A41" s="42" t="s">
        <v>45</v>
      </c>
      <c r="B41" s="1"/>
      <c r="C41" s="136"/>
      <c r="D41" s="169"/>
      <c r="E41" s="136"/>
      <c r="F41" s="169"/>
      <c r="G41" s="136"/>
      <c r="H41" s="169"/>
      <c r="I41" s="136"/>
      <c r="J41" s="169"/>
      <c r="K41" s="136"/>
      <c r="L41" s="169"/>
      <c r="M41" s="23">
        <f t="shared" ref="M41:M42" si="3">SUM(C41:I41)</f>
        <v>0</v>
      </c>
      <c r="N41" s="169"/>
      <c r="O41" s="136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3">
      <c r="A42" s="42" t="s">
        <v>46</v>
      </c>
      <c r="B42" s="1"/>
      <c r="C42" s="136"/>
      <c r="D42" s="169"/>
      <c r="E42" s="136"/>
      <c r="F42" s="169"/>
      <c r="G42" s="136"/>
      <c r="H42" s="169"/>
      <c r="I42" s="136"/>
      <c r="J42" s="169"/>
      <c r="K42" s="136"/>
      <c r="L42" s="169"/>
      <c r="M42" s="23">
        <f t="shared" si="3"/>
        <v>0</v>
      </c>
      <c r="N42" s="169"/>
      <c r="O42" s="13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customHeight="1" x14ac:dyDescent="0.3">
      <c r="A43" s="46" t="s">
        <v>114</v>
      </c>
      <c r="B43" s="1"/>
      <c r="C43" s="171">
        <f>C41+C42</f>
        <v>0</v>
      </c>
      <c r="D43" s="169"/>
      <c r="E43" s="172">
        <f>E41+E42</f>
        <v>0</v>
      </c>
      <c r="F43" s="169"/>
      <c r="G43" s="172">
        <f>G41+G42</f>
        <v>0</v>
      </c>
      <c r="H43" s="169"/>
      <c r="I43" s="172">
        <f>I41+I42</f>
        <v>0</v>
      </c>
      <c r="J43" s="169"/>
      <c r="K43" s="172">
        <f>K41+K42</f>
        <v>0</v>
      </c>
      <c r="L43" s="169"/>
      <c r="M43" s="172">
        <f>M41+M42</f>
        <v>0</v>
      </c>
      <c r="N43" s="169"/>
      <c r="O43" s="172">
        <f>O41+O42</f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96">
        <f>IF(M43='R&amp;P Accounts'!D47,0,"cross ref error")</f>
        <v>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 x14ac:dyDescent="0.3">
      <c r="A45" s="176" t="s">
        <v>48</v>
      </c>
      <c r="B45" s="1"/>
      <c r="C45" s="172">
        <f>+C43+C38</f>
        <v>0</v>
      </c>
      <c r="D45" s="169"/>
      <c r="E45" s="172">
        <f>+E43+E38</f>
        <v>0</v>
      </c>
      <c r="F45" s="169"/>
      <c r="G45" s="172">
        <f>+G43+G38</f>
        <v>0</v>
      </c>
      <c r="H45" s="169"/>
      <c r="I45" s="172">
        <f>+I43+I38</f>
        <v>0</v>
      </c>
      <c r="J45" s="169"/>
      <c r="K45" s="172">
        <f>+K43+K38</f>
        <v>0</v>
      </c>
      <c r="L45" s="169"/>
      <c r="M45" s="172">
        <f>+M43+M38</f>
        <v>0</v>
      </c>
      <c r="N45" s="169"/>
      <c r="O45" s="172">
        <f>+O43+O38</f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96">
        <f>IF(M45='R&amp;P Accounts'!D49,0,"cross ref error")</f>
        <v>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3">
      <c r="A47" s="57" t="s">
        <v>49</v>
      </c>
      <c r="B47" s="1"/>
      <c r="C47" s="65">
        <f>+C23-C45</f>
        <v>0</v>
      </c>
      <c r="D47" s="63"/>
      <c r="E47" s="65">
        <f>+E23-E45</f>
        <v>0</v>
      </c>
      <c r="F47" s="63"/>
      <c r="G47" s="65">
        <f>+G23-G45</f>
        <v>0</v>
      </c>
      <c r="H47" s="63"/>
      <c r="I47" s="65">
        <f>+I23-I45</f>
        <v>0</v>
      </c>
      <c r="J47" s="63"/>
      <c r="K47" s="65">
        <f>+K23-K45</f>
        <v>0</v>
      </c>
      <c r="L47" s="63"/>
      <c r="M47" s="65">
        <f>+M23-M45</f>
        <v>0</v>
      </c>
      <c r="N47" s="63"/>
      <c r="O47" s="65">
        <f>+O23-O45</f>
        <v>0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57"/>
      <c r="B48" s="1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7.25" customHeight="1" x14ac:dyDescent="0.3">
      <c r="A49" s="64" t="s">
        <v>115</v>
      </c>
      <c r="B49" s="175"/>
      <c r="C49" s="65"/>
      <c r="D49" s="63"/>
      <c r="E49" s="65"/>
      <c r="F49" s="63"/>
      <c r="G49" s="65"/>
      <c r="H49" s="63"/>
      <c r="I49" s="65"/>
      <c r="J49" s="63"/>
      <c r="K49" s="65">
        <v>0</v>
      </c>
      <c r="L49" s="63"/>
      <c r="M49" s="65">
        <f>+C49+E49+G49+I49+K49</f>
        <v>0</v>
      </c>
      <c r="N49" s="63"/>
      <c r="O49" s="6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</row>
    <row r="50" spans="1:26" ht="14.25" customHeight="1" x14ac:dyDescent="0.3">
      <c r="A50" s="67"/>
      <c r="B50" s="1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 x14ac:dyDescent="0.3">
      <c r="A51" s="46" t="s">
        <v>51</v>
      </c>
      <c r="B51" s="1"/>
      <c r="C51" s="65">
        <f>C47+C49</f>
        <v>0</v>
      </c>
      <c r="D51" s="63"/>
      <c r="E51" s="65">
        <f>E47+E49</f>
        <v>0</v>
      </c>
      <c r="F51" s="63"/>
      <c r="G51" s="65">
        <f>G47+G49</f>
        <v>0</v>
      </c>
      <c r="H51" s="63"/>
      <c r="I51" s="65">
        <f>I47+I49</f>
        <v>0</v>
      </c>
      <c r="J51" s="63"/>
      <c r="K51" s="65">
        <f>K47+K49</f>
        <v>0</v>
      </c>
      <c r="L51" s="63"/>
      <c r="M51" s="65">
        <f>M47+M49</f>
        <v>0</v>
      </c>
      <c r="N51" s="63"/>
      <c r="O51" s="65">
        <f>O47+O49</f>
        <v>0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96">
        <f>IF(M51='R&amp;P Accounts'!D55,0,"cross ref error")</f>
        <v>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35">
      <c r="A54" s="177" t="s">
        <v>116</v>
      </c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239" t="s">
        <v>127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40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9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21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9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21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9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21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9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21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9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21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9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21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9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21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241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9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7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7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7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7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7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5:E5"/>
    <mergeCell ref="A55:O63"/>
    <mergeCell ref="C1:M1"/>
    <mergeCell ref="O1:P1"/>
    <mergeCell ref="A2:N2"/>
    <mergeCell ref="H3:M3"/>
    <mergeCell ref="A4:N4"/>
  </mergeCells>
  <pageMargins left="0.75" right="0.75" top="1" bottom="1" header="0" footer="0"/>
  <pageSetup paperSize="9" orientation="portrait"/>
  <headerFooter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D7EDB3D-CAAF-4C10-BD8D-E78417C5E5B6}"/>
</file>

<file path=customXml/itemProps2.xml><?xml version="1.0" encoding="utf-8"?>
<ds:datastoreItem xmlns:ds="http://schemas.openxmlformats.org/officeDocument/2006/customXml" ds:itemID="{92CA5981-1118-4336-92E7-7F5764F65E0E}"/>
</file>

<file path=customXml/itemProps3.xml><?xml version="1.0" encoding="utf-8"?>
<ds:datastoreItem xmlns:ds="http://schemas.openxmlformats.org/officeDocument/2006/customXml" ds:itemID="{B395E3E2-1AD7-4747-8C19-5BA560877C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R&amp;P Accounts</vt:lpstr>
      <vt:lpstr>Statement of balances</vt:lpstr>
      <vt:lpstr>Additional notes (1)  </vt:lpstr>
      <vt:lpstr>Additional notes (2)</vt:lpstr>
      <vt:lpstr>Additional notes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Mark Joyce</cp:lastModifiedBy>
  <dcterms:created xsi:type="dcterms:W3CDTF">2007-04-10T16:51:52Z</dcterms:created>
  <dcterms:modified xsi:type="dcterms:W3CDTF">2026-03-10T17:06:32Z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SIP_Label_38f1469a-2c2a-4aee-b92b-090d4c5468ff_Enabled">
    <vt:lpwstr>true</vt:lpwstr>
  </property>
  <property fmtid="{D5CDD505-2E9C-101B-9397-08002B2CF9AE}" pid="27" name="MSIP_Label_38f1469a-2c2a-4aee-b92b-090d4c5468ff_SetDate">
    <vt:lpwstr>2024-03-10T20:59:53Z</vt:lpwstr>
  </property>
  <property fmtid="{D5CDD505-2E9C-101B-9397-08002B2CF9AE}" pid="28" name="MSIP_Label_38f1469a-2c2a-4aee-b92b-090d4c5468ff_Method">
    <vt:lpwstr>Standard</vt:lpwstr>
  </property>
  <property fmtid="{D5CDD505-2E9C-101B-9397-08002B2CF9AE}" pid="29" name="MSIP_Label_38f1469a-2c2a-4aee-b92b-090d4c5468ff_Name">
    <vt:lpwstr>Confidential - Unmarked</vt:lpwstr>
  </property>
  <property fmtid="{D5CDD505-2E9C-101B-9397-08002B2CF9AE}" pid="30" name="MSIP_Label_38f1469a-2c2a-4aee-b92b-090d4c5468ff_SiteId">
    <vt:lpwstr>2a6e6092-73e4-4752-b1a5-477a17f5056d</vt:lpwstr>
  </property>
  <property fmtid="{D5CDD505-2E9C-101B-9397-08002B2CF9AE}" pid="31" name="MSIP_Label_38f1469a-2c2a-4aee-b92b-090d4c5468ff_ActionId">
    <vt:lpwstr>c4cf5318-e10f-4e23-9a1d-2801b0cd5317</vt:lpwstr>
  </property>
  <property fmtid="{D5CDD505-2E9C-101B-9397-08002B2CF9AE}" pid="32" name="MSIP_Label_38f1469a-2c2a-4aee-b92b-090d4c5468ff_ContentBits">
    <vt:lpwstr>0</vt:lpwstr>
  </property>
</Properties>
</file>