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</sheets>
  <definedNames/>
  <calcPr/>
  <extLst>
    <ext uri="GoogleSheetsCustomDataVersion2">
      <go:sheetsCustomData xmlns:go="http://customooxmlschemas.google.com/" r:id="rId8" roundtripDataChecksum="5KH2Q2FpvTgWkjIyroDYZD7Q7MwZ18+oz1y9/wui0F0="/>
    </ext>
  </extLst>
</workbook>
</file>

<file path=xl/sharedStrings.xml><?xml version="1.0" encoding="utf-8"?>
<sst xmlns="http://schemas.openxmlformats.org/spreadsheetml/2006/main" count="214" uniqueCount="126">
  <si>
    <t xml:space="preserve">Enter charity name below </t>
  </si>
  <si>
    <t xml:space="preserve">Enter SC No. below   </t>
  </si>
  <si>
    <t>Renfrew Baptist Church</t>
  </si>
  <si>
    <t>SC016248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</si>
  <si>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</si>
  <si>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</si>
  <si>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</si>
  <si>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</si>
  <si>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</si>
  <si>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</si>
  <si>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</si>
  <si>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</si>
  <si>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</si>
  <si>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</si>
  <si>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</si>
  <si>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</si>
  <si>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</si>
  <si>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</si>
  <si>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Offering - Cash (non gift aid)</t>
  </si>
  <si>
    <t>Offering - Cash (GASDS)</t>
  </si>
  <si>
    <t>Standing Orders (gift aid)</t>
  </si>
  <si>
    <t>Donations</t>
  </si>
  <si>
    <t>Grant Income</t>
  </si>
  <si>
    <t>Gift Aid reclaim</t>
  </si>
  <si>
    <t>Standing Orders (non gift aid)</t>
  </si>
  <si>
    <t>Misc Income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</si>
  <si>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</si>
  <si>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</si>
  <si>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</si>
  <si>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</si>
  <si>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</si>
  <si>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</si>
  <si>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</si>
  <si>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Salaries / 2 members of staff / Brian Luse &amp; Shauna Luse</t>
  </si>
  <si>
    <t>Employer pension contributions</t>
  </si>
  <si>
    <t>Membership of the SBU - zero by agreement</t>
  </si>
  <si>
    <t>Missionary Support</t>
  </si>
  <si>
    <t>Payments relating directly to charitable activities</t>
  </si>
  <si>
    <t>Grants, donations, gifts, pastoral</t>
  </si>
  <si>
    <t>-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</si>
  <si>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</si>
  <si>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</si>
  <si>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</si>
  <si>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</si>
  <si>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</si>
  <si>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</si>
  <si>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</si>
  <si>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</si>
  <si>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</si>
  <si>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</si>
  <si>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</si>
  <si>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</si>
  <si>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</si>
  <si>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</si>
  <si>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</si>
  <si>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</si>
  <si>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</si>
  <si>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</si>
  <si>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</si>
  <si>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</si>
  <si>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</si>
  <si>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</si>
  <si>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</si>
  <si>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</si>
  <si>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</si>
  <si>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</si>
  <si>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</si>
  <si>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</si>
  <si>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</si>
  <si>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</si>
  <si>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</si>
  <si>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Manse - 77b Paisley Road, Renfrew</t>
  </si>
  <si>
    <t>Fixed Assets / General</t>
  </si>
  <si>
    <t>Furniture &amp; Fittings</t>
  </si>
  <si>
    <t>Audio Visual Equipment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</si>
  <si>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</si>
  <si>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</si>
  <si>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</si>
  <si>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</si>
  <si>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</si>
  <si>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</si>
  <si>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rgb="FF000000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</si>
  <si>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</t>
  </si>
  <si>
    <t>Print Name</t>
  </si>
  <si>
    <t>Date of approval</t>
  </si>
  <si>
    <t>Keith Liddle</t>
  </si>
  <si>
    <t xml:space="preserve">Section C Notes to the Accounts </t>
  </si>
  <si>
    <r>
      <rPr>
        <rFont val="Arial"/>
        <b/>
        <color rgb="FF000000"/>
        <sz val="12.0"/>
      </rPr>
      <t xml:space="preserve">C1 Nature and purpose of funds </t>
    </r>
    <r>
      <rPr>
        <rFont val="Arial"/>
        <b val="0"/>
        <i/>
        <color rgb="FF000000"/>
        <sz val="12.0"/>
      </rPr>
      <t>(may be stated on analysis of funds worksheets)</t>
    </r>
  </si>
  <si>
    <t>All funds are unrestricted and can be utilised in accordance with the churches stated aims and goals.</t>
  </si>
  <si>
    <t>Type of activity or project supported</t>
  </si>
  <si>
    <t>Individual / institution</t>
  </si>
  <si>
    <t xml:space="preserve">Number of grants made </t>
  </si>
  <si>
    <t>£</t>
  </si>
  <si>
    <t>C2 Grants</t>
  </si>
  <si>
    <t>Pastoral Care</t>
  </si>
  <si>
    <t>Annonymous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</si>
  <si>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</si>
  <si>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</si>
  <si>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</si>
  <si>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</si>
  <si>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 xml:space="preserve">  Pastor Salary (Brian Luse) / Contract of Employment / Includes employer pension</t>
  </si>
  <si>
    <t>C4a Trustee expenses</t>
  </si>
  <si>
    <t>If no expenses were paid to any charity trustee during the period then cross this box (otherwise complete section 4b)</t>
  </si>
  <si>
    <t>X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</si>
  <si>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</si>
  <si>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</si>
  <si>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</si>
  <si>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</si>
  <si>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</si>
  <si>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</si>
  <si>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</si>
  <si>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</si>
  <si>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</si>
  <si>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</si>
  <si>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</si>
  <si>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</si>
  <si>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</si>
  <si>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</si>
  <si>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Property - church, halls &amp; manse - maintenance / insurance / utilities / council tax (manse)</t>
  </si>
  <si>
    <t>Discipleship, Social and outreach events</t>
  </si>
  <si>
    <t>Audio / Visual / IT</t>
  </si>
  <si>
    <t>Printing &amp; Publicity</t>
  </si>
  <si>
    <t>Stationery / Admin</t>
  </si>
  <si>
    <t>Miscellaneous</t>
  </si>
  <si>
    <t>Pulpit Supply</t>
  </si>
  <si>
    <t>Payroll Admin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</si>
</sst>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[$-F800]dddd\,\ mmmm\ dd\,\ yyyy"/>
    <numFmt numFmtId="165" formatCode="_-* #,##0_-;\-* #,##0_-;_-* &quot;-&quot;_-;_-@"/>
    <numFmt numFmtId="166" formatCode="#,##0_ ;\-#,##0\ "/>
    <numFmt numFmtId="167" formatCode="* #,##0_-;\(* #,##0\)_-;_-* &quot;-&quot;??_-;_-@"/>
    <numFmt numFmtId="168" formatCode="_-* #,##0_-;\-* #,##0_-;_-* &quot;-&quot;??_-;_-@"/>
    <numFmt numFmtId="169" formatCode="d/m/yyyy"/>
    <numFmt numFmtId="170" formatCode="[$-809]dd\ mmmm\ yyyy"/>
    <numFmt numFmtId="171" formatCode="_-* #,##0.00_-;\-* #,##0.00_-;_-* &quot;-&quot;??_-;_-@"/>
  </numFmts>
  <fonts count="28">
    <font>
      <sz val="10.0"/>
      <color rgb="FF000000"/>
      <name val="Arial"/>
      <scheme val="minor"/>
    </font>
    <font>
      <b/>
      <i/>
      <sz val="10.0"/>
      <color rgb="FF000000"/>
      <name val="Arial"/>
    </font>
    <font>
      <sz val="10.0"/>
      <color rgb="FFC0C0C0"/>
      <name val="Arial"/>
    </font>
    <font>
      <b/>
      <sz val="16.0"/>
      <color rgb="FF000000"/>
      <name val="Arial"/>
    </font>
    <font/>
    <font>
      <b/>
      <sz val="12.0"/>
      <color rgb="FF000000"/>
      <name val="Arial"/>
    </font>
    <font>
      <b/>
      <sz val="18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8.0"/>
      <color rgb="FF0000FF"/>
      <name val="Arial"/>
    </font>
    <font>
      <sz val="8.0"/>
      <color rgb="FF000000"/>
      <name val="Arial"/>
    </font>
    <font>
      <sz val="11.0"/>
      <color rgb="FF000000"/>
      <name val="Arial"/>
    </font>
    <font>
      <b/>
      <i/>
      <sz val="12.0"/>
      <color rgb="FF000000"/>
      <name val="Arial"/>
    </font>
    <font>
      <b/>
      <sz val="8.0"/>
      <color rgb="FF000000"/>
      <name val="Arial"/>
    </font>
    <font>
      <b/>
      <sz val="10.0"/>
      <color rgb="FF000000"/>
      <name val="Arial"/>
    </font>
    <font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rgb="FF000000"/>
      <name val="Arial"/>
    </font>
    <font>
      <b/>
      <i/>
      <sz val="9.0"/>
      <color rgb="FF000000"/>
      <name val="Arial"/>
    </font>
    <font>
      <i/>
      <sz val="9.0"/>
      <color rgb="FF000000"/>
      <name val="Arial"/>
    </font>
    <font>
      <sz val="12.0"/>
      <color rgb="FF000000"/>
      <name val="Arial"/>
    </font>
    <font>
      <sz val="10.0"/>
      <color rgb="FF80808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shrinkToFit="0" vertical="top" wrapText="1"/>
    </xf>
    <xf borderId="1" fillId="0" fontId="3" numFmtId="0" xfId="0" applyAlignment="1" applyBorder="1" applyFont="1">
      <alignment horizontal="center" shrinkToFit="0" vertical="top" wrapText="1"/>
    </xf>
    <xf borderId="1" fillId="0" fontId="4" numFmtId="0" xfId="0" applyBorder="1" applyFont="1"/>
    <xf borderId="0" fillId="0" fontId="3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2" fillId="0" fontId="6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0" fillId="0" fontId="3" numFmtId="0" xfId="0" applyAlignment="1" applyFont="1">
      <alignment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7" numFmtId="0" xfId="0" applyAlignment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4" numFmtId="0" xfId="0" applyBorder="1" applyFont="1"/>
    <xf borderId="1" fillId="0" fontId="7" numFmtId="164" xfId="0" applyAlignment="1" applyBorder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0" fillId="0" fontId="8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3" numFmtId="0" xfId="0" applyBorder="1" applyFont="1"/>
    <xf borderId="10" fillId="2" fontId="8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7" numFmtId="165" xfId="0" applyAlignment="1" applyFont="1" applyNumberForma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7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3" fontId="7" numFmtId="165" xfId="0" applyAlignment="1" applyBorder="1" applyFill="1" applyFont="1" applyNumberFormat="1">
      <alignment readingOrder="0" shrinkToFit="0" wrapText="1"/>
    </xf>
    <xf borderId="0" fillId="0" fontId="7" numFmtId="165" xfId="0" applyAlignment="1" applyFont="1" applyNumberFormat="1">
      <alignment shrinkToFit="0" wrapText="1"/>
    </xf>
    <xf borderId="11" fillId="0" fontId="7" numFmtId="165" xfId="0" applyAlignment="1" applyBorder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0" fillId="0" fontId="15" numFmtId="0" xfId="0" applyFont="1"/>
    <xf borderId="11" fillId="0" fontId="7" numFmtId="165" xfId="0" applyAlignment="1" applyBorder="1" applyFont="1" applyNumberFormat="1">
      <alignment horizontal="right" shrinkToFit="0" wrapText="1"/>
    </xf>
    <xf borderId="11" fillId="3" fontId="7" numFmtId="165" xfId="0" applyAlignment="1" applyBorder="1" applyFont="1" applyNumberFormat="1">
      <alignment shrinkToFit="0" wrapText="1"/>
    </xf>
    <xf borderId="11" fillId="0" fontId="7" numFmtId="166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wrapText="1"/>
    </xf>
    <xf borderId="12" fillId="3" fontId="7" numFmtId="165" xfId="0" applyAlignment="1" applyBorder="1" applyFont="1" applyNumberFormat="1">
      <alignment shrinkToFit="0" wrapText="1"/>
    </xf>
    <xf borderId="13" fillId="0" fontId="7" numFmtId="165" xfId="0" applyAlignment="1" applyBorder="1" applyFont="1" applyNumberFormat="1">
      <alignment shrinkToFit="0" wrapText="1"/>
    </xf>
    <xf borderId="14" fillId="3" fontId="7" numFmtId="165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7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7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7" numFmtId="165" xfId="0" applyAlignment="1" applyBorder="1" applyFont="1" applyNumberFormat="1">
      <alignment shrinkToFit="0" wrapText="1"/>
    </xf>
    <xf borderId="0" fillId="0" fontId="7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7" numFmtId="165" xfId="0" applyAlignment="1" applyBorder="1" applyFont="1" applyNumberFormat="1">
      <alignment horizontal="right" readingOrder="0" shrinkToFit="0" wrapText="1"/>
    </xf>
    <xf borderId="0" fillId="0" fontId="15" numFmtId="0" xfId="0" applyAlignment="1" applyFont="1">
      <alignment shrinkToFit="0" wrapText="1"/>
    </xf>
    <xf borderId="0" fillId="0" fontId="8" numFmtId="0" xfId="0" applyFont="1"/>
    <xf borderId="11" fillId="0" fontId="7" numFmtId="165" xfId="0" applyAlignment="1" applyBorder="1" applyFont="1" applyNumberFormat="1">
      <alignment readingOrder="0" shrinkToFit="0" wrapText="1"/>
    </xf>
    <xf borderId="11" fillId="3" fontId="7" numFmtId="165" xfId="0" applyAlignment="1" applyBorder="1" applyFont="1" applyNumberFormat="1">
      <alignment horizontal="right" shrinkToFit="0" wrapText="1"/>
    </xf>
    <xf borderId="11" fillId="0" fontId="15" numFmtId="0" xfId="0" applyAlignment="1" applyBorder="1" applyFont="1">
      <alignment horizontal="right" shrinkToFit="0" vertical="top" wrapText="1"/>
    </xf>
    <xf borderId="16" fillId="0" fontId="7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2" fillId="3" fontId="7" numFmtId="165" xfId="0" applyAlignment="1" applyBorder="1" applyFont="1" applyNumberFormat="1">
      <alignment readingOrder="0" shrinkToFit="0" wrapText="1"/>
    </xf>
    <xf borderId="17" fillId="0" fontId="7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3" fillId="0" fontId="18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7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7" numFmtId="167" xfId="0" applyAlignment="1" applyBorder="1" applyFont="1" applyNumberFormat="1">
      <alignment horizontal="right" shrinkToFit="1" wrapText="0"/>
    </xf>
    <xf borderId="0" fillId="0" fontId="7" numFmtId="165" xfId="0" applyAlignment="1" applyFont="1" applyNumberFormat="1">
      <alignment horizontal="right" shrinkToFit="0" wrapText="1"/>
    </xf>
    <xf borderId="21" fillId="3" fontId="7" numFmtId="167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0" fillId="0" fontId="7" numFmtId="167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7" numFmtId="167" xfId="0" applyAlignment="1" applyBorder="1" applyFont="1" applyNumberFormat="1">
      <alignment horizontal="right" shrinkToFit="1" wrapText="0"/>
    </xf>
    <xf borderId="23" fillId="3" fontId="7" numFmtId="167" xfId="0" applyAlignment="1" applyBorder="1" applyFont="1" applyNumberFormat="1">
      <alignment horizontal="right" shrinkToFit="1" wrapText="0"/>
    </xf>
    <xf borderId="0" fillId="0" fontId="7" numFmtId="0" xfId="0" applyAlignment="1" applyFont="1">
      <alignment vertical="top"/>
    </xf>
    <xf borderId="18" fillId="0" fontId="7" numFmtId="167" xfId="0" applyAlignment="1" applyBorder="1" applyFont="1" applyNumberFormat="1">
      <alignment horizontal="right" shrinkToFit="1" wrapText="0"/>
    </xf>
    <xf borderId="19" fillId="3" fontId="7" numFmtId="167" xfId="0" applyAlignment="1" applyBorder="1" applyFont="1" applyNumberFormat="1">
      <alignment horizontal="right" shrinkToFit="1" wrapText="0"/>
    </xf>
    <xf borderId="0" fillId="0" fontId="19" numFmtId="0" xfId="0" applyFont="1"/>
    <xf borderId="0" fillId="0" fontId="3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4" xfId="0" applyAlignment="1" applyBorder="1" applyFont="1" applyNumberFormat="1">
      <alignment horizontal="left" vertical="center"/>
    </xf>
    <xf borderId="25" fillId="0" fontId="4" numFmtId="0" xfId="0" applyBorder="1" applyFont="1"/>
    <xf borderId="10" fillId="2" fontId="3" numFmtId="0" xfId="0" applyAlignment="1" applyBorder="1" applyFont="1">
      <alignment vertical="center"/>
    </xf>
    <xf borderId="10" fillId="2" fontId="8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6" fillId="0" fontId="5" numFmtId="0" xfId="0" applyAlignment="1" applyBorder="1" applyFont="1">
      <alignment shrinkToFit="0" vertical="top" wrapText="1"/>
    </xf>
    <xf borderId="2" fillId="0" fontId="15" numFmtId="165" xfId="0" applyAlignment="1" applyBorder="1" applyFont="1" applyNumberFormat="1">
      <alignment horizontal="left" shrinkToFit="0" vertical="top" wrapText="1"/>
    </xf>
    <xf borderId="0" fillId="0" fontId="12" numFmtId="168" xfId="0" applyAlignment="1" applyFont="1" applyNumberFormat="1">
      <alignment shrinkToFit="0" vertical="center" wrapText="1"/>
    </xf>
    <xf borderId="11" fillId="0" fontId="7" numFmtId="167" xfId="0" applyAlignment="1" applyBorder="1" applyFont="1" applyNumberFormat="1">
      <alignment horizontal="right" readingOrder="0" shrinkToFit="1" vertical="center" wrapText="0"/>
    </xf>
    <xf borderId="0" fillId="0" fontId="15" numFmtId="167" xfId="0" applyAlignment="1" applyFont="1" applyNumberFormat="1">
      <alignment horizontal="right" shrinkToFit="1" vertical="top" wrapText="0"/>
    </xf>
    <xf borderId="11" fillId="0" fontId="7" numFmtId="167" xfId="0" applyAlignment="1" applyBorder="1" applyFont="1" applyNumberFormat="1">
      <alignment horizontal="right" shrinkToFit="1" vertical="center" wrapText="0"/>
    </xf>
    <xf borderId="11" fillId="3" fontId="7" numFmtId="167" xfId="0" applyAlignment="1" applyBorder="1" applyFont="1" applyNumberFormat="1">
      <alignment horizontal="right" shrinkToFit="1" vertical="center" wrapText="0"/>
    </xf>
    <xf borderId="26" fillId="0" fontId="4" numFmtId="0" xfId="0" applyBorder="1" applyFont="1"/>
    <xf borderId="27" fillId="0" fontId="7" numFmtId="167" xfId="0" applyAlignment="1" applyBorder="1" applyFont="1" applyNumberFormat="1">
      <alignment horizontal="right" shrinkToFit="1" vertical="center" wrapText="0"/>
    </xf>
    <xf borderId="16" fillId="0" fontId="7" numFmtId="167" xfId="0" applyAlignment="1" applyBorder="1" applyFont="1" applyNumberFormat="1">
      <alignment horizontal="right" shrinkToFit="1" vertical="center" wrapText="0"/>
    </xf>
    <xf borderId="28" fillId="3" fontId="7" numFmtId="167" xfId="0" applyAlignment="1" applyBorder="1" applyFont="1" applyNumberFormat="1">
      <alignment horizontal="right" shrinkToFit="1" vertical="center" wrapText="0"/>
    </xf>
    <xf borderId="29" fillId="0" fontId="7" numFmtId="165" xfId="0" applyAlignment="1" applyBorder="1" applyFont="1" applyNumberFormat="1">
      <alignment horizontal="left" shrinkToFit="0" vertical="center" wrapText="1"/>
    </xf>
    <xf borderId="29" fillId="0" fontId="4" numFmtId="0" xfId="0" applyBorder="1" applyFont="1"/>
    <xf borderId="13" fillId="0" fontId="12" numFmtId="168" xfId="0" applyAlignment="1" applyBorder="1" applyFont="1" applyNumberFormat="1">
      <alignment shrinkToFit="0" vertical="center" wrapText="1"/>
    </xf>
    <xf borderId="19" fillId="3" fontId="7" numFmtId="167" xfId="0" applyAlignment="1" applyBorder="1" applyFont="1" applyNumberFormat="1">
      <alignment horizontal="right" shrinkToFit="1" vertical="center" wrapText="0"/>
    </xf>
    <xf borderId="30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7" numFmtId="167" xfId="0" applyAlignment="1" applyBorder="1" applyFont="1" applyNumberFormat="1">
      <alignment horizontal="right" shrinkToFit="1" vertical="center" wrapText="0"/>
    </xf>
    <xf borderId="0" fillId="0" fontId="8" numFmtId="0" xfId="0" applyAlignment="1" applyFont="1">
      <alignment horizontal="left" shrinkToFit="0" wrapText="1"/>
    </xf>
    <xf borderId="0" fillId="0" fontId="20" numFmtId="0" xfId="0" applyAlignment="1" applyFont="1">
      <alignment shrinkToFit="0" vertical="top" wrapText="1"/>
    </xf>
    <xf borderId="10" fillId="3" fontId="21" numFmtId="168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2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3" numFmtId="0" xfId="0" applyFont="1"/>
    <xf borderId="1" fillId="0" fontId="24" numFmtId="165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horizontal="center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5" numFmtId="0" xfId="0" applyAlignment="1" applyFont="1">
      <alignment shrinkToFit="0" vertical="top" wrapText="1"/>
    </xf>
    <xf borderId="2" fillId="0" fontId="15" numFmtId="165" xfId="0" applyAlignment="1" applyBorder="1" applyFont="1" applyNumberFormat="1">
      <alignment horizontal="left" shrinkToFit="0" wrapText="1"/>
    </xf>
    <xf borderId="0" fillId="0" fontId="11" numFmtId="168" xfId="0" applyAlignment="1" applyFont="1" applyNumberFormat="1">
      <alignment shrinkToFit="0" vertical="top" wrapText="1"/>
    </xf>
    <xf borderId="2" fillId="0" fontId="15" numFmtId="0" xfId="0" applyAlignment="1" applyBorder="1" applyFont="1">
      <alignment horizontal="center" shrinkToFit="0" vertical="top" wrapText="1"/>
    </xf>
    <xf borderId="11" fillId="0" fontId="7" numFmtId="168" xfId="0" applyAlignment="1" applyBorder="1" applyFont="1" applyNumberFormat="1">
      <alignment horizontal="right" shrinkToFit="0" vertical="top" wrapText="1"/>
    </xf>
    <xf borderId="27" fillId="0" fontId="7" numFmtId="168" xfId="0" applyAlignment="1" applyBorder="1" applyFont="1" applyNumberFormat="1">
      <alignment horizontal="right" shrinkToFit="0" vertical="top" wrapText="1"/>
    </xf>
    <xf borderId="0" fillId="0" fontId="26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8" numFmtId="168" xfId="0" applyAlignment="1" applyFont="1" applyNumberFormat="1">
      <alignment horizontal="center" shrinkToFit="0" vertical="center" wrapText="1"/>
    </xf>
    <xf borderId="22" fillId="0" fontId="7" numFmtId="168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2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2" fillId="0" fontId="15" numFmtId="0" xfId="0" applyAlignment="1" applyBorder="1" applyFont="1">
      <alignment horizontal="center" shrinkToFit="0" wrapText="1"/>
    </xf>
    <xf borderId="11" fillId="0" fontId="7" numFmtId="165" xfId="0" applyAlignment="1" applyBorder="1" applyFont="1" applyNumberFormat="1">
      <alignment horizontal="right" shrinkToFit="0" vertical="top" wrapText="1"/>
    </xf>
    <xf borderId="27" fillId="0" fontId="7" numFmtId="165" xfId="0" applyAlignment="1" applyBorder="1" applyFont="1" applyNumberFormat="1">
      <alignment horizontal="right" shrinkToFit="0" vertical="top" wrapText="1"/>
    </xf>
    <xf borderId="22" fillId="0" fontId="7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7" numFmtId="3" xfId="0" applyAlignment="1" applyBorder="1" applyFont="1" applyNumberFormat="1">
      <alignment horizontal="right" shrinkToFit="0" vertical="top" wrapText="1"/>
    </xf>
    <xf borderId="27" fillId="0" fontId="7" numFmtId="3" xfId="0" applyAlignment="1" applyBorder="1" applyFont="1" applyNumberFormat="1">
      <alignment horizontal="right" shrinkToFit="0" vertical="top" wrapText="1"/>
    </xf>
    <xf borderId="0" fillId="0" fontId="18" numFmtId="0" xfId="0" applyAlignment="1" applyFont="1">
      <alignment shrinkToFit="0" vertical="top" wrapText="1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1" fillId="0" fontId="7" numFmtId="0" xfId="0" applyAlignment="1" applyBorder="1" applyFont="1">
      <alignment horizontal="center" vertical="center"/>
    </xf>
    <xf borderId="0" fillId="0" fontId="7" numFmtId="0" xfId="0" applyFont="1"/>
    <xf borderId="1" fillId="0" fontId="7" numFmtId="0" xfId="0" applyAlignment="1" applyBorder="1" applyFont="1">
      <alignment horizontal="center" shrinkToFit="0" vertical="center" wrapText="1"/>
    </xf>
    <xf borderId="2" fillId="0" fontId="19" numFmtId="0" xfId="0" applyBorder="1" applyFont="1"/>
    <xf borderId="0" fillId="0" fontId="15" numFmtId="0" xfId="0" applyAlignment="1" applyFont="1">
      <alignment vertical="center"/>
    </xf>
    <xf borderId="11" fillId="0" fontId="8" numFmtId="169" xfId="0" applyBorder="1" applyFont="1" applyNumberFormat="1"/>
    <xf borderId="2" fillId="0" fontId="27" numFmtId="0" xfId="0" applyAlignment="1" applyBorder="1" applyFont="1">
      <alignment horizontal="center" shrinkToFit="0" vertical="top" wrapText="1"/>
    </xf>
    <xf borderId="2" fillId="0" fontId="15" numFmtId="0" xfId="0" applyAlignment="1" applyBorder="1" applyFont="1">
      <alignment horizontal="center" vertical="top"/>
    </xf>
    <xf borderId="11" fillId="0" fontId="18" numFmtId="164" xfId="0" applyAlignment="1" applyBorder="1" applyFont="1" applyNumberFormat="1">
      <alignment horizontal="center"/>
    </xf>
    <xf borderId="0" fillId="0" fontId="3" numFmtId="0" xfId="0" applyAlignment="1" applyFont="1">
      <alignment horizontal="left"/>
    </xf>
    <xf borderId="0" fillId="0" fontId="8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4" xfId="0" applyAlignment="1" applyBorder="1" applyFont="1" applyNumberFormat="1">
      <alignment vertical="center"/>
    </xf>
    <xf borderId="31" fillId="0" fontId="15" numFmtId="0" xfId="0" applyAlignment="1" applyBorder="1" applyFont="1">
      <alignment horizontal="left" shrinkToFit="0" vertical="center" wrapText="1"/>
    </xf>
    <xf borderId="32" fillId="0" fontId="4" numFmtId="0" xfId="0" applyBorder="1" applyFont="1"/>
    <xf borderId="7" fillId="0" fontId="4" numFmtId="0" xfId="0" applyBorder="1" applyFont="1"/>
    <xf borderId="1" fillId="0" fontId="22" numFmtId="0" xfId="0" applyAlignment="1" applyBorder="1" applyFont="1">
      <alignment horizontal="center" shrinkToFit="0" vertical="center" wrapText="1"/>
    </xf>
    <xf borderId="11" fillId="0" fontId="7" numFmtId="170" xfId="0" applyAlignment="1" applyBorder="1" applyFont="1" applyNumberFormat="1">
      <alignment shrinkToFit="0" wrapText="1"/>
    </xf>
    <xf borderId="11" fillId="0" fontId="7" numFmtId="3" xfId="0" applyAlignment="1" applyBorder="1" applyFont="1" applyNumberFormat="1">
      <alignment readingOrder="0" shrinkToFit="0" wrapText="1"/>
    </xf>
    <xf borderId="11" fillId="0" fontId="7" numFmtId="3" xfId="0" applyAlignment="1" applyBorder="1" applyFont="1" applyNumberFormat="1">
      <alignment horizontal="right" readingOrder="0" shrinkToFit="0" wrapText="1"/>
    </xf>
    <xf borderId="11" fillId="0" fontId="7" numFmtId="0" xfId="0" applyAlignment="1" applyBorder="1" applyFont="1">
      <alignment shrinkToFit="0" wrapText="1"/>
    </xf>
    <xf borderId="11" fillId="0" fontId="7" numFmtId="3" xfId="0" applyAlignment="1" applyBorder="1" applyFont="1" applyNumberFormat="1">
      <alignment shrinkToFit="0" wrapText="1"/>
    </xf>
    <xf borderId="11" fillId="0" fontId="7" numFmtId="3" xfId="0" applyAlignment="1" applyBorder="1" applyFont="1" applyNumberFormat="1">
      <alignment horizontal="right" shrinkToFit="0" wrapText="1"/>
    </xf>
    <xf borderId="7" fillId="0" fontId="15" numFmtId="165" xfId="0" applyAlignment="1" applyBorder="1" applyFont="1" applyNumberFormat="1">
      <alignment horizontal="left" shrinkToFit="0" wrapText="1"/>
    </xf>
    <xf borderId="27" fillId="0" fontId="7" numFmtId="3" xfId="0" applyAlignment="1" applyBorder="1" applyFont="1" applyNumberFormat="1">
      <alignment horizontal="right" shrinkToFit="0" wrapText="1"/>
    </xf>
    <xf borderId="0" fillId="0" fontId="7" numFmtId="0" xfId="0" applyAlignment="1" applyFont="1">
      <alignment horizontal="right" shrinkToFit="0" vertical="top" wrapText="1"/>
    </xf>
    <xf borderId="0" fillId="0" fontId="5" numFmtId="0" xfId="0" applyAlignment="1" applyFont="1">
      <alignment horizontal="left" shrinkToFit="0" vertical="top" wrapText="1"/>
    </xf>
    <xf borderId="31" fillId="0" fontId="15" numFmtId="165" xfId="0" applyAlignment="1" applyBorder="1" applyFont="1" applyNumberFormat="1">
      <alignment horizontal="left" shrinkToFit="0" vertical="top" wrapText="1"/>
    </xf>
    <xf borderId="27" fillId="0" fontId="7" numFmtId="11" xfId="0" applyAlignment="1" applyBorder="1" applyFont="1" applyNumberFormat="1">
      <alignment horizontal="center" shrinkToFit="0" vertical="center" wrapText="1"/>
    </xf>
    <xf borderId="11" fillId="0" fontId="7" numFmtId="3" xfId="0" applyAlignment="1" applyBorder="1" applyFont="1" applyNumberFormat="1">
      <alignment shrinkToFit="0" vertical="top" wrapText="1"/>
    </xf>
    <xf borderId="27" fillId="0" fontId="7" numFmtId="170" xfId="0" applyAlignment="1" applyBorder="1" applyFont="1" applyNumberFormat="1">
      <alignment horizontal="center" shrinkToFit="0" vertical="center" wrapText="1"/>
    </xf>
    <xf borderId="1" fillId="0" fontId="22" numFmtId="0" xfId="0" applyAlignment="1" applyBorder="1" applyFont="1">
      <alignment horizontal="center" shrinkToFit="0" wrapText="1"/>
    </xf>
    <xf borderId="0" fillId="0" fontId="7" numFmtId="168" xfId="0" applyAlignment="1" applyFont="1" applyNumberFormat="1">
      <alignment shrinkToFit="0" vertical="top" wrapText="1"/>
    </xf>
    <xf borderId="2" fillId="0" fontId="15" numFmtId="0" xfId="0" applyAlignment="1" applyBorder="1" applyFont="1">
      <alignment horizontal="left" shrinkToFit="0" wrapText="1"/>
    </xf>
    <xf borderId="1" fillId="0" fontId="8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10" fillId="2" fontId="9" numFmtId="164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shrinkToFit="0" vertical="top" wrapText="1"/>
    </xf>
    <xf borderId="11" fillId="0" fontId="7" numFmtId="165" xfId="0" applyAlignment="1" applyBorder="1" applyFont="1" applyNumberFormat="1">
      <alignment shrinkToFit="0" vertical="top" wrapText="1"/>
    </xf>
    <xf borderId="0" fillId="0" fontId="7" numFmtId="165" xfId="0" applyAlignment="1" applyFont="1" applyNumberFormat="1">
      <alignment shrinkToFit="0" vertical="top" wrapText="1"/>
    </xf>
    <xf borderId="11" fillId="0" fontId="7" numFmtId="165" xfId="0" applyBorder="1" applyFont="1" applyNumberFormat="1"/>
    <xf borderId="11" fillId="0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9" fillId="0" fontId="7" numFmtId="165" xfId="0" applyAlignment="1" applyBorder="1" applyFont="1" applyNumberFormat="1">
      <alignment shrinkToFit="0" vertical="top" wrapText="1"/>
    </xf>
    <xf borderId="0" fillId="0" fontId="7" numFmtId="165" xfId="0" applyAlignment="1" applyFont="1" applyNumberFormat="1">
      <alignment horizontal="center" shrinkToFit="0" vertical="top" wrapText="1"/>
    </xf>
    <xf borderId="0" fillId="0" fontId="7" numFmtId="0" xfId="0" applyAlignment="1" applyFont="1">
      <alignment horizontal="center" shrinkToFit="0" vertical="top" wrapText="1"/>
    </xf>
    <xf borderId="14" fillId="3" fontId="7" numFmtId="165" xfId="0" applyAlignment="1" applyBorder="1" applyFont="1" applyNumberFormat="1">
      <alignment shrinkToFit="0" vertical="top" wrapText="1"/>
    </xf>
    <xf borderId="0" fillId="0" fontId="5" numFmtId="171" xfId="0" applyAlignment="1" applyFont="1" applyNumberFormat="1">
      <alignment horizontal="left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7" numFmtId="170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7" numFmtId="165" xfId="0" applyAlignment="1" applyFont="1" applyNumberFormat="1">
      <alignment horizontal="right" shrinkToFit="0" vertical="top" wrapText="1"/>
    </xf>
    <xf borderId="11" fillId="0" fontId="7" numFmtId="165" xfId="0" applyAlignment="1" applyBorder="1" applyFont="1" applyNumberFormat="1">
      <alignment horizontal="right"/>
    </xf>
    <xf borderId="9" fillId="0" fontId="7" numFmtId="165" xfId="0" applyAlignment="1" applyBorder="1" applyFont="1" applyNumberFormat="1">
      <alignment horizontal="right" shrinkToFit="0" vertical="top" wrapText="1"/>
    </xf>
    <xf borderId="14" fillId="3" fontId="7" numFmtId="165" xfId="0" applyAlignment="1" applyBorder="1" applyFont="1" applyNumberFormat="1">
      <alignment horizontal="right" shrinkToFit="0" vertical="top" wrapText="1"/>
    </xf>
    <xf borderId="0" fillId="0" fontId="7" numFmtId="170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238125</xdr:colOff>
      <xdr:row>29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114300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152400</xdr:colOff>
      <xdr:row>56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152400</xdr:colOff>
      <xdr:row>56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90550" cy="295275"/>
    <xdr:sp>
      <xdr:nvSpPr>
        <xdr:cNvPr id="5" name="Shape 5"/>
        <xdr:cNvSpPr txBox="1"/>
      </xdr:nvSpPr>
      <xdr:spPr>
        <a:xfrm>
          <a:off x="5055488" y="3637125"/>
          <a:ext cx="581025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1	</a:t>
          </a:r>
          <a:endParaRPr sz="1400"/>
        </a:p>
      </xdr:txBody>
    </xdr:sp>
    <xdr:clientData fLocksWithSheet="0"/>
  </xdr:oneCellAnchor>
  <xdr:oneCellAnchor>
    <xdr:from>
      <xdr:col>3</xdr:col>
      <xdr:colOff>590550</xdr:colOff>
      <xdr:row>5</xdr:row>
      <xdr:rowOff>0</xdr:rowOff>
    </xdr:from>
    <xdr:ext cx="809625" cy="295275"/>
    <xdr:sp>
      <xdr:nvSpPr>
        <xdr:cNvPr id="6" name="Shape 6"/>
        <xdr:cNvSpPr txBox="1"/>
      </xdr:nvSpPr>
      <xdr:spPr>
        <a:xfrm>
          <a:off x="4945950" y="3637125"/>
          <a:ext cx="800100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October</a:t>
          </a:r>
          <a:endParaRPr sz="1400"/>
        </a:p>
      </xdr:txBody>
    </xdr:sp>
    <xdr:clientData fLocksWithSheet="0"/>
  </xdr:oneCellAnchor>
  <xdr:oneCellAnchor>
    <xdr:from>
      <xdr:col>5</xdr:col>
      <xdr:colOff>228600</xdr:colOff>
      <xdr:row>4</xdr:row>
      <xdr:rowOff>209550</xdr:rowOff>
    </xdr:from>
    <xdr:ext cx="704850" cy="323850"/>
    <xdr:sp>
      <xdr:nvSpPr>
        <xdr:cNvPr id="7" name="Shape 7"/>
        <xdr:cNvSpPr txBox="1"/>
      </xdr:nvSpPr>
      <xdr:spPr>
        <a:xfrm>
          <a:off x="4993575" y="3627600"/>
          <a:ext cx="704850" cy="3048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2024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90550" cy="219075"/>
    <xdr:sp>
      <xdr:nvSpPr>
        <xdr:cNvPr id="8" name="Shape 8"/>
        <xdr:cNvSpPr txBox="1"/>
      </xdr:nvSpPr>
      <xdr:spPr>
        <a:xfrm>
          <a:off x="5055488" y="3675225"/>
          <a:ext cx="58102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590550</xdr:colOff>
      <xdr:row>4</xdr:row>
      <xdr:rowOff>0</xdr:rowOff>
    </xdr:from>
    <xdr:ext cx="809625" cy="209550"/>
    <xdr:sp>
      <xdr:nvSpPr>
        <xdr:cNvPr id="9" name="Shape 9"/>
        <xdr:cNvSpPr txBox="1"/>
      </xdr:nvSpPr>
      <xdr:spPr>
        <a:xfrm>
          <a:off x="4945950" y="3679988"/>
          <a:ext cx="8001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228600</xdr:colOff>
      <xdr:row>4</xdr:row>
      <xdr:rowOff>0</xdr:rowOff>
    </xdr:from>
    <xdr:ext cx="704850" cy="228600"/>
    <xdr:sp>
      <xdr:nvSpPr>
        <xdr:cNvPr id="10" name="Shape 10"/>
        <xdr:cNvSpPr txBox="1"/>
      </xdr:nvSpPr>
      <xdr:spPr>
        <a:xfrm>
          <a:off x="4998338" y="3670463"/>
          <a:ext cx="695325" cy="2190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</a:t>
          </a:r>
          <a:r>
            <a:rPr lang="en-US" sz="1000">
              <a:solidFill>
                <a:srgbClr val="C0C0C0"/>
              </a:solidFill>
            </a:rPr>
            <a:t>ear</a:t>
          </a: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619125" cy="209550"/>
    <xdr:sp>
      <xdr:nvSpPr>
        <xdr:cNvPr id="11" name="Shape 11"/>
        <xdr:cNvSpPr txBox="1"/>
      </xdr:nvSpPr>
      <xdr:spPr>
        <a:xfrm>
          <a:off x="5041200" y="3679988"/>
          <a:ext cx="6096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609600</xdr:colOff>
      <xdr:row>4</xdr:row>
      <xdr:rowOff>0</xdr:rowOff>
    </xdr:from>
    <xdr:ext cx="838200" cy="209550"/>
    <xdr:sp>
      <xdr:nvSpPr>
        <xdr:cNvPr id="12" name="Shape 12"/>
        <xdr:cNvSpPr txBox="1"/>
      </xdr:nvSpPr>
      <xdr:spPr>
        <a:xfrm>
          <a:off x="4931663" y="3679988"/>
          <a:ext cx="828675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323850</xdr:colOff>
      <xdr:row>4</xdr:row>
      <xdr:rowOff>0</xdr:rowOff>
    </xdr:from>
    <xdr:ext cx="733425" cy="209550"/>
    <xdr:sp>
      <xdr:nvSpPr>
        <xdr:cNvPr id="13" name="Shape 13"/>
        <xdr:cNvSpPr txBox="1"/>
      </xdr:nvSpPr>
      <xdr:spPr>
        <a:xfrm>
          <a:off x="4984050" y="3679988"/>
          <a:ext cx="7239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609600" cy="295275"/>
    <xdr:sp>
      <xdr:nvSpPr>
        <xdr:cNvPr id="14" name="Shape 14"/>
        <xdr:cNvSpPr txBox="1"/>
      </xdr:nvSpPr>
      <xdr:spPr>
        <a:xfrm>
          <a:off x="5045963" y="3637125"/>
          <a:ext cx="600075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30</a:t>
          </a:r>
          <a:endParaRPr sz="1400"/>
        </a:p>
      </xdr:txBody>
    </xdr:sp>
    <xdr:clientData fLocksWithSheet="0"/>
  </xdr:oneCellAnchor>
  <xdr:oneCellAnchor>
    <xdr:from>
      <xdr:col>7</xdr:col>
      <xdr:colOff>609600</xdr:colOff>
      <xdr:row>4</xdr:row>
      <xdr:rowOff>200025</xdr:rowOff>
    </xdr:from>
    <xdr:ext cx="885825" cy="304800"/>
    <xdr:sp>
      <xdr:nvSpPr>
        <xdr:cNvPr id="15" name="Shape 15"/>
        <xdr:cNvSpPr txBox="1"/>
      </xdr:nvSpPr>
      <xdr:spPr>
        <a:xfrm>
          <a:off x="4907850" y="3632363"/>
          <a:ext cx="876300" cy="2952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r>
            <a:rPr lang="en-US" sz="1050"/>
            <a:t>September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4</xdr:row>
      <xdr:rowOff>209550</xdr:rowOff>
    </xdr:from>
    <xdr:ext cx="723900" cy="323850"/>
    <xdr:sp>
      <xdr:nvSpPr>
        <xdr:cNvPr id="16" name="Shape 16"/>
        <xdr:cNvSpPr txBox="1"/>
      </xdr:nvSpPr>
      <xdr:spPr>
        <a:xfrm>
          <a:off x="4974525" y="3603788"/>
          <a:ext cx="742950" cy="3524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</a:rPr>
            <a:t>20</a:t>
          </a:r>
          <a:r>
            <a:rPr lang="en-US" sz="1000"/>
            <a:t>25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352675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49</xdr:row>
      <xdr:rowOff>504825</xdr:rowOff>
    </xdr:from>
    <xdr:ext cx="2047875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3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3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29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29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29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44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44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44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18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18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18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6.13"/>
    <col customWidth="1" min="3" max="3" width="1.75"/>
    <col customWidth="1" min="4" max="4" width="16.25"/>
    <col customWidth="1" min="5" max="5" width="1.63"/>
    <col customWidth="1" min="6" max="6" width="13.88"/>
    <col customWidth="1" min="7" max="7" width="3.63"/>
    <col customWidth="1" min="8" max="8" width="15.38"/>
    <col customWidth="1" min="9" max="9" width="1.63"/>
    <col customWidth="1" min="10" max="10" width="16.0"/>
    <col customWidth="1" min="11" max="11" width="1.63"/>
    <col customWidth="1" min="12" max="12" width="16.88"/>
    <col customWidth="1" min="13" max="13" width="9.13"/>
    <col customWidth="1" min="14" max="14" width="91.88"/>
    <col customWidth="1" min="15" max="26" width="8.75"/>
  </cols>
  <sheetData>
    <row r="1" ht="18.0" customHeight="1">
      <c r="A1" s="1"/>
      <c r="B1" s="2" t="s">
        <v>0</v>
      </c>
      <c r="L1" s="3" t="s">
        <v>1</v>
      </c>
    </row>
    <row r="2" ht="30.75" customHeight="1">
      <c r="B2" s="4" t="s">
        <v>2</v>
      </c>
      <c r="C2" s="5"/>
      <c r="D2" s="5"/>
      <c r="E2" s="5"/>
      <c r="F2" s="5"/>
      <c r="G2" s="5"/>
      <c r="H2" s="5"/>
      <c r="I2" s="5"/>
      <c r="J2" s="5"/>
      <c r="L2" s="6" t="s">
        <v>3</v>
      </c>
      <c r="M2" s="7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L3" s="11"/>
    </row>
    <row r="4" ht="14.25" customHeight="1">
      <c r="B4" s="12" t="s">
        <v>5</v>
      </c>
      <c r="C4" s="13"/>
      <c r="D4" s="14" t="s">
        <v>6</v>
      </c>
      <c r="E4" s="5"/>
      <c r="F4" s="15"/>
      <c r="G4" s="16" t="s">
        <v>7</v>
      </c>
      <c r="H4" s="14" t="s">
        <v>8</v>
      </c>
      <c r="I4" s="5"/>
      <c r="J4" s="15"/>
      <c r="L4" s="11"/>
    </row>
    <row r="5" ht="16.5" customHeight="1">
      <c r="B5" s="17"/>
      <c r="C5" s="18"/>
      <c r="D5" s="3"/>
      <c r="H5" s="19"/>
      <c r="L5" s="11"/>
    </row>
    <row r="6" ht="21.0" customHeight="1">
      <c r="B6" s="20"/>
      <c r="C6" s="18"/>
      <c r="D6" s="21"/>
      <c r="E6" s="5"/>
      <c r="F6" s="5"/>
      <c r="H6" s="22"/>
      <c r="L6" s="11"/>
    </row>
    <row r="7" ht="12.0" customHeight="1">
      <c r="B7" s="23"/>
    </row>
    <row r="8" ht="18.0" customHeight="1">
      <c r="A8" s="24" t="s">
        <v>9</v>
      </c>
      <c r="B8" s="25"/>
      <c r="C8" s="24"/>
      <c r="D8" s="24"/>
      <c r="E8" s="24"/>
      <c r="F8" s="24"/>
      <c r="G8" s="24"/>
      <c r="H8" s="24"/>
      <c r="I8" s="24"/>
      <c r="J8" s="24"/>
      <c r="K8" s="26"/>
      <c r="L8" s="27"/>
    </row>
    <row r="9" ht="45.0" customHeight="1">
      <c r="A9" s="28"/>
      <c r="B9" s="29" t="s">
        <v>10</v>
      </c>
      <c r="C9" s="16"/>
      <c r="D9" s="16" t="s">
        <v>11</v>
      </c>
      <c r="E9" s="16"/>
      <c r="F9" s="16" t="s">
        <v>12</v>
      </c>
      <c r="G9" s="16"/>
      <c r="H9" s="16" t="s">
        <v>13</v>
      </c>
      <c r="I9" s="16"/>
      <c r="J9" s="16" t="s">
        <v>14</v>
      </c>
      <c r="K9" s="30"/>
      <c r="L9" s="16" t="s">
        <v>15</v>
      </c>
    </row>
    <row r="10" ht="24.0" customHeight="1">
      <c r="A10" s="31"/>
      <c r="B10" s="32" t="s">
        <v>16</v>
      </c>
      <c r="C10" s="33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ht="19.5" customHeight="1">
      <c r="A11" s="34" t="s">
        <v>17</v>
      </c>
      <c r="B11" s="35"/>
      <c r="C11" s="36"/>
      <c r="D11" s="36"/>
      <c r="E11" s="36"/>
      <c r="F11" s="36"/>
      <c r="G11" s="36"/>
      <c r="H11" s="36"/>
      <c r="I11" s="36"/>
      <c r="J11" s="36"/>
      <c r="K11" s="37"/>
    </row>
    <row r="12" ht="19.5" customHeight="1">
      <c r="A12" s="38" t="s">
        <v>18</v>
      </c>
      <c r="B12" s="39">
        <v>2.0</v>
      </c>
      <c r="C12" s="40"/>
      <c r="D12" s="41"/>
      <c r="E12" s="40"/>
      <c r="F12" s="41"/>
      <c r="G12" s="40"/>
      <c r="H12" s="41"/>
      <c r="I12" s="40"/>
      <c r="J12" s="39">
        <v>2.0</v>
      </c>
      <c r="K12" s="42"/>
      <c r="L12" s="41">
        <v>9.71</v>
      </c>
      <c r="N12" s="43"/>
    </row>
    <row r="13" ht="19.5" customHeight="1">
      <c r="A13" s="38" t="s">
        <v>19</v>
      </c>
      <c r="B13" s="39">
        <v>5868.0</v>
      </c>
      <c r="C13" s="40"/>
      <c r="D13" s="41"/>
      <c r="E13" s="40"/>
      <c r="F13" s="41"/>
      <c r="G13" s="40"/>
      <c r="H13" s="41"/>
      <c r="I13" s="40"/>
      <c r="J13" s="39">
        <v>5868.0</v>
      </c>
      <c r="K13" s="42"/>
      <c r="L13" s="41">
        <v>5569.0</v>
      </c>
      <c r="N13" s="43"/>
    </row>
    <row r="14" ht="19.5" customHeight="1">
      <c r="A14" s="38" t="s">
        <v>20</v>
      </c>
      <c r="B14" s="39">
        <v>41259.0</v>
      </c>
      <c r="C14" s="40"/>
      <c r="D14" s="41"/>
      <c r="E14" s="40"/>
      <c r="F14" s="41"/>
      <c r="G14" s="40"/>
      <c r="H14" s="41"/>
      <c r="I14" s="40"/>
      <c r="J14" s="39">
        <v>41259.0</v>
      </c>
      <c r="K14" s="42"/>
      <c r="L14" s="41">
        <v>37310.37</v>
      </c>
      <c r="N14" s="43"/>
    </row>
    <row r="15" ht="19.5" customHeight="1">
      <c r="A15" s="38" t="s">
        <v>21</v>
      </c>
      <c r="B15" s="39">
        <v>10150.0</v>
      </c>
      <c r="C15" s="40"/>
      <c r="D15" s="41"/>
      <c r="E15" s="40"/>
      <c r="F15" s="41"/>
      <c r="G15" s="40"/>
      <c r="H15" s="41"/>
      <c r="I15" s="40"/>
      <c r="J15" s="39">
        <v>10150.0</v>
      </c>
      <c r="K15" s="42"/>
      <c r="L15" s="41">
        <v>10100.0</v>
      </c>
      <c r="N15" s="43"/>
    </row>
    <row r="16" ht="19.5" customHeight="1">
      <c r="A16" s="38" t="s">
        <v>22</v>
      </c>
      <c r="B16" s="39">
        <v>27111.0</v>
      </c>
      <c r="C16" s="40"/>
      <c r="D16" s="41"/>
      <c r="E16" s="40"/>
      <c r="F16" s="41"/>
      <c r="G16" s="40"/>
      <c r="H16" s="41"/>
      <c r="I16" s="40"/>
      <c r="J16" s="39">
        <v>27111.0</v>
      </c>
      <c r="K16" s="42"/>
      <c r="L16" s="44">
        <v>23647.25</v>
      </c>
      <c r="N16" s="43"/>
    </row>
    <row r="17" ht="20.25" customHeight="1">
      <c r="A17" s="38" t="s">
        <v>23</v>
      </c>
      <c r="B17" s="39">
        <v>14167.0</v>
      </c>
      <c r="C17" s="40"/>
      <c r="D17" s="41"/>
      <c r="E17" s="40"/>
      <c r="F17" s="41"/>
      <c r="G17" s="40"/>
      <c r="H17" s="41"/>
      <c r="I17" s="40"/>
      <c r="J17" s="39">
        <v>14167.0</v>
      </c>
      <c r="K17" s="42"/>
      <c r="L17" s="41">
        <v>13346.33</v>
      </c>
      <c r="N17" s="43"/>
    </row>
    <row r="18" ht="18.75" customHeight="1">
      <c r="A18" s="38" t="s">
        <v>24</v>
      </c>
      <c r="B18" s="39">
        <v>2292.0</v>
      </c>
      <c r="C18" s="40"/>
      <c r="D18" s="41"/>
      <c r="E18" s="40"/>
      <c r="F18" s="41"/>
      <c r="G18" s="40"/>
      <c r="H18" s="41"/>
      <c r="I18" s="40"/>
      <c r="J18" s="39">
        <v>2292.0</v>
      </c>
      <c r="K18" s="42"/>
      <c r="L18" s="41">
        <v>2783.55</v>
      </c>
      <c r="N18" s="43"/>
    </row>
    <row r="19" ht="19.5" customHeight="1">
      <c r="A19" s="38" t="s">
        <v>25</v>
      </c>
      <c r="B19" s="39">
        <v>345.0</v>
      </c>
      <c r="C19" s="40"/>
      <c r="D19" s="41"/>
      <c r="E19" s="40"/>
      <c r="F19" s="41"/>
      <c r="G19" s="40"/>
      <c r="H19" s="41"/>
      <c r="I19" s="40"/>
      <c r="J19" s="39">
        <v>345.0</v>
      </c>
      <c r="K19" s="42"/>
      <c r="L19" s="44">
        <v>33.87</v>
      </c>
      <c r="N19" s="43"/>
    </row>
    <row r="20" ht="19.5" customHeight="1">
      <c r="B20" s="41"/>
      <c r="C20" s="40"/>
      <c r="D20" s="41"/>
      <c r="E20" s="40"/>
      <c r="F20" s="41"/>
      <c r="G20" s="40"/>
      <c r="H20" s="41"/>
      <c r="I20" s="40"/>
      <c r="J20" s="45">
        <f t="shared" ref="J20:J21" si="1">H20+D20+B20+F20</f>
        <v>0</v>
      </c>
      <c r="K20" s="42"/>
      <c r="L20" s="46">
        <v>0.0</v>
      </c>
      <c r="N20" s="43"/>
    </row>
    <row r="21" ht="17.25" customHeight="1">
      <c r="A21" s="47" t="s">
        <v>26</v>
      </c>
      <c r="B21" s="48">
        <f>SUM(B12:B20)</f>
        <v>101194</v>
      </c>
      <c r="C21" s="49"/>
      <c r="D21" s="48">
        <f>SUM(D12:D20)</f>
        <v>0</v>
      </c>
      <c r="E21" s="40"/>
      <c r="F21" s="48">
        <f>SUM(F12:F20)</f>
        <v>0</v>
      </c>
      <c r="G21" s="40"/>
      <c r="H21" s="48">
        <f>SUM(H12:H20)</f>
        <v>0</v>
      </c>
      <c r="I21" s="40"/>
      <c r="J21" s="50">
        <f t="shared" si="1"/>
        <v>101194</v>
      </c>
      <c r="K21" s="42"/>
      <c r="L21" s="48">
        <f>SUM(L12:L20)</f>
        <v>92800.08</v>
      </c>
      <c r="N21" s="43"/>
    </row>
    <row r="22" ht="16.5" customHeight="1">
      <c r="A22" s="51"/>
      <c r="B22" s="52"/>
      <c r="C22" s="52"/>
      <c r="D22" s="52"/>
      <c r="E22" s="52"/>
      <c r="F22" s="52"/>
      <c r="G22" s="52"/>
      <c r="H22" s="52"/>
      <c r="I22" s="52"/>
      <c r="J22" s="53" t="str">
        <f>IF(B21+D21+F21+H21-J21=0," ","error")</f>
        <v> </v>
      </c>
      <c r="K22" s="52"/>
      <c r="L22" s="23"/>
      <c r="N22" s="43"/>
    </row>
    <row r="23" ht="12.0" customHeight="1">
      <c r="A23" s="54" t="s">
        <v>27</v>
      </c>
      <c r="B23" s="55"/>
      <c r="C23" s="37"/>
      <c r="D23" s="37"/>
      <c r="E23" s="37"/>
      <c r="F23" s="37"/>
      <c r="G23" s="37"/>
      <c r="H23" s="37"/>
      <c r="I23" s="37"/>
      <c r="J23" s="37"/>
      <c r="K23" s="37"/>
      <c r="N23" s="43"/>
    </row>
    <row r="24" ht="19.5" customHeight="1">
      <c r="A24" s="38" t="s">
        <v>28</v>
      </c>
      <c r="B24" s="41"/>
      <c r="C24" s="40"/>
      <c r="D24" s="41"/>
      <c r="E24" s="40"/>
      <c r="F24" s="41"/>
      <c r="G24" s="40"/>
      <c r="H24" s="41"/>
      <c r="I24" s="40"/>
      <c r="J24" s="45">
        <f t="shared" ref="J24:J25" si="2">H24+D24+B24+F24</f>
        <v>0</v>
      </c>
      <c r="K24" s="42"/>
      <c r="L24" s="41"/>
      <c r="N24" s="43"/>
    </row>
    <row r="25" ht="19.5" customHeight="1">
      <c r="A25" s="38" t="s">
        <v>29</v>
      </c>
      <c r="B25" s="41"/>
      <c r="C25" s="40"/>
      <c r="D25" s="41"/>
      <c r="E25" s="40"/>
      <c r="F25" s="41"/>
      <c r="G25" s="40"/>
      <c r="H25" s="41"/>
      <c r="I25" s="40"/>
      <c r="J25" s="45">
        <f t="shared" si="2"/>
        <v>0</v>
      </c>
      <c r="K25" s="42"/>
      <c r="L25" s="41"/>
      <c r="N25" s="43"/>
    </row>
    <row r="26" ht="17.25" customHeight="1">
      <c r="A26" s="47" t="s">
        <v>30</v>
      </c>
      <c r="B26" s="48">
        <f>SUM(B24:B25)</f>
        <v>0</v>
      </c>
      <c r="C26" s="49"/>
      <c r="D26" s="48">
        <f>SUM(D24:D25)</f>
        <v>0</v>
      </c>
      <c r="E26" s="40"/>
      <c r="F26" s="48">
        <f>SUM(F24:F25)</f>
        <v>0</v>
      </c>
      <c r="G26" s="40"/>
      <c r="H26" s="48">
        <f>SUM(H24:H25)</f>
        <v>0</v>
      </c>
      <c r="I26" s="40"/>
      <c r="J26" s="48">
        <f>SUM(J24:J25)</f>
        <v>0</v>
      </c>
      <c r="K26" s="42"/>
      <c r="L26" s="48">
        <f>SUM(L24:L25)</f>
        <v>0</v>
      </c>
      <c r="N26" s="43"/>
    </row>
    <row r="27" ht="8.25" customHeight="1">
      <c r="A27" s="56"/>
      <c r="B27" s="40"/>
      <c r="C27" s="42"/>
      <c r="D27" s="40"/>
      <c r="E27" s="42"/>
      <c r="F27" s="40"/>
      <c r="G27" s="42"/>
      <c r="H27" s="40"/>
      <c r="I27" s="42"/>
      <c r="J27" s="57" t="str">
        <f>IF(B26+D26+F26+H26-J26=0," ","error")</f>
        <v> </v>
      </c>
      <c r="K27" s="42"/>
      <c r="L27" s="57"/>
      <c r="N27" s="43"/>
    </row>
    <row r="28" ht="19.5" customHeight="1">
      <c r="A28" s="47" t="s">
        <v>31</v>
      </c>
      <c r="B28" s="58">
        <f>B26+B21</f>
        <v>101194</v>
      </c>
      <c r="C28" s="42"/>
      <c r="D28" s="58">
        <f>D26+D21</f>
        <v>0</v>
      </c>
      <c r="E28" s="42"/>
      <c r="F28" s="58">
        <f>F26+F21</f>
        <v>0</v>
      </c>
      <c r="G28" s="42"/>
      <c r="H28" s="58">
        <f>H26+H21</f>
        <v>0</v>
      </c>
      <c r="I28" s="42"/>
      <c r="J28" s="58">
        <f>J26+J21</f>
        <v>101194</v>
      </c>
      <c r="K28" s="42"/>
      <c r="L28" s="58">
        <f>L26+L21</f>
        <v>92800.08</v>
      </c>
      <c r="N28" s="43"/>
    </row>
    <row r="29" ht="16.5" customHeight="1">
      <c r="B29" s="23"/>
      <c r="C29" s="23"/>
      <c r="D29" s="23"/>
      <c r="E29" s="23"/>
      <c r="F29" s="23"/>
      <c r="G29" s="23"/>
      <c r="H29" s="23"/>
      <c r="I29" s="23"/>
      <c r="J29" s="53" t="str">
        <f>IF(B28+D28+H28-J28=0," ","error")</f>
        <v> </v>
      </c>
      <c r="K29" s="23"/>
      <c r="L29" s="23"/>
      <c r="N29" s="43"/>
    </row>
    <row r="30" ht="18.0" customHeight="1">
      <c r="A30" s="59" t="s">
        <v>32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N30" s="43"/>
    </row>
    <row r="31" ht="28.5" customHeight="1">
      <c r="A31" s="62" t="s">
        <v>33</v>
      </c>
      <c r="B31" s="41">
        <f>30127.2+1741+12063.74+12681.72</f>
        <v>56613.66</v>
      </c>
      <c r="C31" s="40"/>
      <c r="D31" s="41"/>
      <c r="E31" s="40"/>
      <c r="F31" s="41"/>
      <c r="G31" s="40"/>
      <c r="H31" s="41"/>
      <c r="I31" s="40"/>
      <c r="J31" s="45">
        <f t="shared" ref="J31:J37" si="3">H31+D31+B31+F31</f>
        <v>56613.66</v>
      </c>
      <c r="K31" s="57"/>
      <c r="L31" s="41">
        <f>33163.9+949.41+12100.4+7359.48</f>
        <v>53573.19</v>
      </c>
      <c r="N31" s="43"/>
    </row>
    <row r="32" ht="19.5" customHeight="1">
      <c r="A32" s="62" t="s">
        <v>34</v>
      </c>
      <c r="B32" s="63">
        <v>2197.5</v>
      </c>
      <c r="C32" s="40"/>
      <c r="D32" s="41"/>
      <c r="E32" s="40"/>
      <c r="F32" s="41"/>
      <c r="G32" s="40"/>
      <c r="H32" s="41"/>
      <c r="I32" s="40"/>
      <c r="J32" s="45">
        <f t="shared" si="3"/>
        <v>2197.5</v>
      </c>
      <c r="K32" s="57"/>
      <c r="L32" s="44">
        <v>2142.0</v>
      </c>
      <c r="N32" s="43"/>
    </row>
    <row r="33" ht="19.5" customHeight="1">
      <c r="A33" s="62"/>
      <c r="B33" s="44"/>
      <c r="C33" s="40"/>
      <c r="D33" s="41"/>
      <c r="E33" s="40"/>
      <c r="F33" s="41"/>
      <c r="G33" s="40"/>
      <c r="H33" s="41"/>
      <c r="I33" s="40"/>
      <c r="J33" s="45">
        <f t="shared" si="3"/>
        <v>0</v>
      </c>
      <c r="K33" s="57"/>
      <c r="L33" s="44"/>
      <c r="N33" s="43"/>
    </row>
    <row r="34" ht="27.75" customHeight="1">
      <c r="A34" s="62" t="s">
        <v>35</v>
      </c>
      <c r="B34" s="41">
        <v>0.0</v>
      </c>
      <c r="C34" s="40"/>
      <c r="D34" s="41"/>
      <c r="E34" s="40"/>
      <c r="F34" s="41"/>
      <c r="G34" s="40"/>
      <c r="H34" s="41"/>
      <c r="I34" s="40"/>
      <c r="J34" s="45">
        <f t="shared" si="3"/>
        <v>0</v>
      </c>
      <c r="K34" s="57"/>
      <c r="L34" s="41">
        <v>0.0</v>
      </c>
      <c r="N34" s="43"/>
    </row>
    <row r="35" ht="24.0" customHeight="1">
      <c r="A35" s="62" t="s">
        <v>36</v>
      </c>
      <c r="B35" s="41">
        <v>0.0</v>
      </c>
      <c r="C35" s="40"/>
      <c r="D35" s="41"/>
      <c r="E35" s="40"/>
      <c r="F35" s="41"/>
      <c r="G35" s="40"/>
      <c r="H35" s="41"/>
      <c r="I35" s="40"/>
      <c r="J35" s="45">
        <f t="shared" si="3"/>
        <v>0</v>
      </c>
      <c r="K35" s="57"/>
      <c r="L35" s="41">
        <v>0.0</v>
      </c>
      <c r="N35" s="64"/>
    </row>
    <row r="36" ht="32.25" customHeight="1">
      <c r="A36" s="62" t="s">
        <v>37</v>
      </c>
      <c r="B36" s="41">
        <f>B42-B31-B32-B37</f>
        <v>32168.84</v>
      </c>
      <c r="C36" s="40"/>
      <c r="D36" s="41"/>
      <c r="E36" s="40"/>
      <c r="F36" s="41"/>
      <c r="G36" s="40"/>
      <c r="H36" s="41"/>
      <c r="I36" s="40"/>
      <c r="J36" s="45">
        <f t="shared" si="3"/>
        <v>32168.84</v>
      </c>
      <c r="K36" s="57"/>
      <c r="L36" s="41">
        <f>90362.01-L31-L32-L37</f>
        <v>32864.29</v>
      </c>
      <c r="N36" s="43"/>
    </row>
    <row r="37" ht="19.5" customHeight="1">
      <c r="A37" s="65" t="s">
        <v>38</v>
      </c>
      <c r="B37" s="66">
        <v>2035.0</v>
      </c>
      <c r="C37" s="40"/>
      <c r="D37" s="41"/>
      <c r="E37" s="40"/>
      <c r="F37" s="41"/>
      <c r="G37" s="40"/>
      <c r="H37" s="41"/>
      <c r="I37" s="40"/>
      <c r="J37" s="45">
        <f t="shared" si="3"/>
        <v>2035</v>
      </c>
      <c r="K37" s="57"/>
      <c r="L37" s="41">
        <v>1782.53</v>
      </c>
      <c r="N37" s="43"/>
    </row>
    <row r="38" ht="19.5" customHeight="1">
      <c r="A38" s="62"/>
      <c r="B38" s="44"/>
      <c r="C38" s="40"/>
      <c r="D38" s="41"/>
      <c r="E38" s="40"/>
      <c r="F38" s="41"/>
      <c r="G38" s="40"/>
      <c r="H38" s="41"/>
      <c r="I38" s="40"/>
      <c r="J38" s="67" t="s">
        <v>39</v>
      </c>
      <c r="K38" s="57"/>
      <c r="L38" s="44" t="s">
        <v>39</v>
      </c>
    </row>
    <row r="39" ht="19.5" customHeight="1">
      <c r="A39" s="68"/>
      <c r="B39" s="41"/>
      <c r="C39" s="40"/>
      <c r="D39" s="41"/>
      <c r="E39" s="40"/>
      <c r="F39" s="41"/>
      <c r="G39" s="40"/>
      <c r="H39" s="41"/>
      <c r="I39" s="40"/>
      <c r="J39" s="45">
        <f t="shared" ref="J39:J41" si="4">H39+D39+B39+F39</f>
        <v>0</v>
      </c>
      <c r="K39" s="57"/>
      <c r="L39" s="44" t="s">
        <v>39</v>
      </c>
    </row>
    <row r="40" ht="19.5" customHeight="1">
      <c r="A40" s="68"/>
      <c r="B40" s="41"/>
      <c r="C40" s="40"/>
      <c r="D40" s="41"/>
      <c r="E40" s="40"/>
      <c r="F40" s="41"/>
      <c r="G40" s="40"/>
      <c r="H40" s="41"/>
      <c r="I40" s="40"/>
      <c r="J40" s="45">
        <f t="shared" si="4"/>
        <v>0</v>
      </c>
      <c r="K40" s="57"/>
      <c r="L40" s="44" t="s">
        <v>39</v>
      </c>
    </row>
    <row r="41" ht="19.5" customHeight="1">
      <c r="A41" s="68"/>
      <c r="B41" s="69"/>
      <c r="C41" s="40"/>
      <c r="D41" s="69"/>
      <c r="E41" s="40"/>
      <c r="F41" s="69"/>
      <c r="G41" s="40"/>
      <c r="H41" s="69"/>
      <c r="I41" s="40"/>
      <c r="J41" s="45">
        <f t="shared" si="4"/>
        <v>0</v>
      </c>
      <c r="K41" s="57"/>
      <c r="L41" s="44" t="s">
        <v>39</v>
      </c>
    </row>
    <row r="42" ht="19.5" customHeight="1">
      <c r="A42" s="70" t="s">
        <v>40</v>
      </c>
      <c r="B42" s="71">
        <v>93015.0</v>
      </c>
      <c r="C42" s="72"/>
      <c r="D42" s="48">
        <f>SUM(D31:D41)</f>
        <v>0</v>
      </c>
      <c r="E42" s="40"/>
      <c r="F42" s="48">
        <f>SUM(F31:F41)</f>
        <v>0</v>
      </c>
      <c r="G42" s="40"/>
      <c r="H42" s="48">
        <f>SUM(H31:H41)</f>
        <v>0</v>
      </c>
      <c r="I42" s="40"/>
      <c r="J42" s="48">
        <f>SUM(J31:J41)</f>
        <v>93015</v>
      </c>
      <c r="K42" s="57"/>
      <c r="L42" s="48">
        <f>SUM(L31:L41)</f>
        <v>90362.01</v>
      </c>
    </row>
    <row r="43" ht="17.25" customHeight="1">
      <c r="A43" s="73"/>
      <c r="B43" s="53"/>
      <c r="C43" s="53"/>
      <c r="D43" s="74"/>
      <c r="E43" s="53"/>
      <c r="F43" s="53"/>
      <c r="G43" s="53"/>
      <c r="H43" s="53"/>
      <c r="I43" s="53"/>
      <c r="J43" s="53" t="str">
        <f>IF(B42+D42+F42+H42-J42=0," ","error")</f>
        <v> </v>
      </c>
      <c r="K43" s="53"/>
      <c r="L43" s="5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2.0" customHeight="1">
      <c r="A44" s="54" t="s">
        <v>41</v>
      </c>
      <c r="B44" s="55"/>
      <c r="C44" s="37"/>
      <c r="D44" s="37"/>
      <c r="E44" s="37"/>
      <c r="F44" s="37"/>
      <c r="G44" s="37"/>
      <c r="H44" s="37"/>
      <c r="I44" s="37"/>
      <c r="J44" s="37"/>
      <c r="K44" s="37"/>
    </row>
    <row r="45" ht="19.5" customHeight="1">
      <c r="A45" s="62" t="s">
        <v>42</v>
      </c>
      <c r="B45" s="41"/>
      <c r="C45" s="40"/>
      <c r="D45" s="41"/>
      <c r="E45" s="40"/>
      <c r="F45" s="41"/>
      <c r="G45" s="40"/>
      <c r="H45" s="41"/>
      <c r="I45" s="40"/>
      <c r="J45" s="45">
        <f t="shared" ref="J45:J46" si="5">H45+D45+F45+B45</f>
        <v>0</v>
      </c>
      <c r="K45" s="57"/>
      <c r="L45" s="41"/>
    </row>
    <row r="46" ht="19.5" customHeight="1">
      <c r="A46" s="62" t="s">
        <v>43</v>
      </c>
      <c r="B46" s="69"/>
      <c r="C46" s="40"/>
      <c r="D46" s="69"/>
      <c r="E46" s="40"/>
      <c r="F46" s="69"/>
      <c r="G46" s="40"/>
      <c r="H46" s="69"/>
      <c r="I46" s="40"/>
      <c r="J46" s="45">
        <f t="shared" si="5"/>
        <v>0</v>
      </c>
      <c r="K46" s="57"/>
      <c r="L46" s="69"/>
    </row>
    <row r="47" ht="19.5" customHeight="1">
      <c r="A47" s="70" t="s">
        <v>44</v>
      </c>
      <c r="B47" s="48">
        <f>SUM(B45:B46)</f>
        <v>0</v>
      </c>
      <c r="C47" s="72"/>
      <c r="D47" s="48">
        <f>SUM(D45:D46)</f>
        <v>0</v>
      </c>
      <c r="E47" s="40"/>
      <c r="F47" s="48">
        <f>SUM(F45:F46)</f>
        <v>0</v>
      </c>
      <c r="G47" s="40"/>
      <c r="H47" s="48">
        <f>SUM(H45:H46)</f>
        <v>0</v>
      </c>
      <c r="I47" s="40"/>
      <c r="J47" s="48">
        <f>SUM(J45:J46)</f>
        <v>0</v>
      </c>
      <c r="K47" s="57"/>
      <c r="L47" s="48">
        <f>SUM(L45:L46)</f>
        <v>0</v>
      </c>
    </row>
    <row r="48" ht="13.5" customHeight="1">
      <c r="B48" s="75"/>
      <c r="C48" s="23"/>
      <c r="D48" s="75"/>
      <c r="E48" s="23"/>
      <c r="F48" s="23"/>
      <c r="G48" s="23"/>
      <c r="H48" s="75"/>
      <c r="I48" s="23"/>
      <c r="J48" s="53" t="str">
        <f>IF(B47+D47+F47+H47-J47=0," ","error")</f>
        <v> </v>
      </c>
      <c r="K48" s="23"/>
      <c r="L48" s="23"/>
    </row>
    <row r="49" ht="19.5" customHeight="1">
      <c r="A49" s="76" t="s">
        <v>45</v>
      </c>
      <c r="B49" s="77">
        <f>+B47+B42</f>
        <v>93015</v>
      </c>
      <c r="C49" s="42"/>
      <c r="D49" s="77">
        <f>+D47+D42</f>
        <v>0</v>
      </c>
      <c r="E49" s="42"/>
      <c r="F49" s="77">
        <f>+F47+F42</f>
        <v>0</v>
      </c>
      <c r="G49" s="42"/>
      <c r="H49" s="77">
        <f>+H47+H42</f>
        <v>0</v>
      </c>
      <c r="I49" s="42"/>
      <c r="J49" s="77">
        <f>+J47+J42</f>
        <v>93015</v>
      </c>
      <c r="K49" s="42"/>
      <c r="L49" s="77">
        <f>+L47+L42</f>
        <v>90362.01</v>
      </c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ht="12.0" customHeight="1">
      <c r="B50" s="79"/>
      <c r="C50" s="79"/>
      <c r="D50" s="79"/>
      <c r="E50" s="79"/>
      <c r="F50" s="79"/>
      <c r="G50" s="79"/>
      <c r="H50" s="79"/>
      <c r="I50" s="79"/>
      <c r="J50" s="53" t="str">
        <f>IF(B49+D49+F49+H49-J49=0," ","error")</f>
        <v> </v>
      </c>
      <c r="K50" s="80"/>
      <c r="L50" s="23"/>
    </row>
    <row r="51" ht="19.5" customHeight="1">
      <c r="A51" s="81" t="s">
        <v>46</v>
      </c>
      <c r="B51" s="82">
        <f>+B28-B49</f>
        <v>8179</v>
      </c>
      <c r="C51" s="83"/>
      <c r="D51" s="82">
        <f>+D28-D49</f>
        <v>0</v>
      </c>
      <c r="E51" s="83"/>
      <c r="F51" s="82">
        <f>+F28-F49</f>
        <v>0</v>
      </c>
      <c r="G51" s="83"/>
      <c r="H51" s="82">
        <f>+H28-H49</f>
        <v>0</v>
      </c>
      <c r="I51" s="83"/>
      <c r="J51" s="84">
        <f>IF((B51+D51+F51+H51)=(+J28-J49),H51+F51+D51+B51,"Cross Add Error")</f>
        <v>8179</v>
      </c>
      <c r="K51" s="85"/>
      <c r="L51" s="82">
        <f>L28-L49</f>
        <v>2438.07</v>
      </c>
      <c r="M51" s="43"/>
    </row>
    <row r="52" ht="14.25" customHeight="1">
      <c r="A52" s="81"/>
      <c r="B52" s="86"/>
      <c r="C52" s="83"/>
      <c r="D52" s="86"/>
      <c r="E52" s="83"/>
      <c r="F52" s="86"/>
      <c r="G52" s="83"/>
      <c r="H52" s="86"/>
      <c r="I52" s="83"/>
      <c r="J52" s="86"/>
      <c r="K52" s="85"/>
      <c r="L52" s="86"/>
      <c r="M52" s="43"/>
    </row>
    <row r="53" ht="19.5" customHeight="1">
      <c r="A53" s="87" t="s">
        <v>47</v>
      </c>
      <c r="B53" s="88">
        <v>0.0</v>
      </c>
      <c r="C53" s="83"/>
      <c r="D53" s="88">
        <v>0.0</v>
      </c>
      <c r="E53" s="83"/>
      <c r="F53" s="88">
        <v>0.0</v>
      </c>
      <c r="G53" s="83"/>
      <c r="H53" s="88">
        <v>0.0</v>
      </c>
      <c r="I53" s="83"/>
      <c r="J53" s="89">
        <v>0.0</v>
      </c>
      <c r="K53" s="85"/>
      <c r="L53" s="88">
        <v>0.0</v>
      </c>
    </row>
    <row r="54" ht="14.25" customHeight="1">
      <c r="A54" s="90"/>
      <c r="B54" s="86"/>
      <c r="C54" s="83"/>
      <c r="D54" s="86"/>
      <c r="E54" s="83"/>
      <c r="F54" s="86"/>
      <c r="G54" s="83"/>
      <c r="H54" s="86"/>
      <c r="I54" s="83"/>
      <c r="J54" s="91"/>
      <c r="K54" s="85"/>
      <c r="L54" s="86"/>
    </row>
    <row r="55" ht="29.25" customHeight="1">
      <c r="A55" s="70" t="s">
        <v>48</v>
      </c>
      <c r="B55" s="92">
        <f>+B51+B53</f>
        <v>8179</v>
      </c>
      <c r="C55" s="83"/>
      <c r="D55" s="92">
        <f>+D51+D53</f>
        <v>0</v>
      </c>
      <c r="E55" s="83"/>
      <c r="F55" s="92">
        <f>+F51+F53</f>
        <v>0</v>
      </c>
      <c r="G55" s="83"/>
      <c r="H55" s="92">
        <f>+H51+H53</f>
        <v>0</v>
      </c>
      <c r="I55" s="83"/>
      <c r="J55" s="92">
        <f>+J51+J53</f>
        <v>8179</v>
      </c>
      <c r="K55" s="85"/>
      <c r="L55" s="92">
        <f>+L51+L53</f>
        <v>2438.07</v>
      </c>
    </row>
    <row r="56" ht="12.0" customHeight="1">
      <c r="B56" s="23"/>
      <c r="J56" s="53" t="str">
        <f>IF(B55+D55+H55-J55=0," ","error")</f>
        <v> </v>
      </c>
    </row>
    <row r="57" ht="12.0" customHeight="1">
      <c r="B57" s="23"/>
    </row>
    <row r="58" ht="12.0" customHeight="1">
      <c r="B58" s="23"/>
    </row>
    <row r="59" ht="12.0" customHeight="1">
      <c r="B59" s="23"/>
    </row>
    <row r="60" ht="12.0" customHeight="1">
      <c r="B60" s="23"/>
    </row>
    <row r="61" ht="12.0" customHeight="1">
      <c r="B61" s="23"/>
    </row>
    <row r="62" ht="12.0" customHeight="1">
      <c r="B62" s="23"/>
    </row>
    <row r="63" ht="12.0" customHeight="1">
      <c r="B63" s="23"/>
    </row>
    <row r="64" ht="12.0" customHeight="1">
      <c r="B64" s="23"/>
    </row>
    <row r="65" ht="12.0" customHeight="1">
      <c r="B65" s="23"/>
    </row>
    <row r="66" ht="12.0" customHeight="1">
      <c r="B66" s="23"/>
    </row>
    <row r="67" ht="12.0" customHeight="1">
      <c r="B67" s="23"/>
    </row>
    <row r="68" ht="12.0" customHeight="1">
      <c r="B68" s="23"/>
    </row>
    <row r="69" ht="12.0" customHeight="1">
      <c r="B69" s="23"/>
    </row>
    <row r="70" ht="12.0" customHeight="1">
      <c r="B70" s="23"/>
    </row>
    <row r="71" ht="12.0" customHeight="1">
      <c r="B71" s="23"/>
    </row>
    <row r="72" ht="12.0" customHeight="1">
      <c r="B72" s="23"/>
    </row>
    <row r="73" ht="12.0" customHeight="1">
      <c r="B73" s="23"/>
    </row>
    <row r="74" ht="12.0" customHeight="1">
      <c r="B74" s="23"/>
    </row>
    <row r="75" ht="12.0" customHeight="1">
      <c r="B75" s="23"/>
    </row>
    <row r="76" ht="12.0" customHeight="1">
      <c r="B76" s="23"/>
    </row>
    <row r="77" ht="12.0" customHeight="1">
      <c r="B77" s="23"/>
    </row>
    <row r="78" ht="12.0" customHeight="1">
      <c r="B78" s="23"/>
    </row>
    <row r="79" ht="12.0" customHeight="1">
      <c r="B79" s="23"/>
    </row>
    <row r="80" ht="12.0" customHeight="1">
      <c r="B80" s="23"/>
    </row>
    <row r="81" ht="12.0" customHeight="1">
      <c r="B81" s="23"/>
    </row>
    <row r="82" ht="12.0" customHeight="1">
      <c r="B82" s="23"/>
    </row>
    <row r="83" ht="12.0" customHeight="1">
      <c r="B83" s="23"/>
    </row>
    <row r="84" ht="12.0" customHeight="1">
      <c r="B84" s="23"/>
    </row>
    <row r="85" ht="12.0" customHeight="1">
      <c r="B85" s="23"/>
    </row>
    <row r="86" ht="12.0" customHeight="1">
      <c r="B86" s="23"/>
    </row>
    <row r="87" ht="12.0" customHeight="1">
      <c r="B87" s="23"/>
    </row>
    <row r="88" ht="12.0" customHeight="1">
      <c r="B88" s="23"/>
    </row>
    <row r="89" ht="12.0" customHeight="1">
      <c r="B89" s="23"/>
    </row>
    <row r="90" ht="12.0" customHeight="1">
      <c r="B90" s="23"/>
    </row>
    <row r="91" ht="12.0" customHeight="1">
      <c r="B91" s="23"/>
    </row>
    <row r="92" ht="12.0" customHeight="1">
      <c r="B92" s="23"/>
    </row>
    <row r="93" ht="12.0" customHeight="1">
      <c r="B93" s="23"/>
    </row>
    <row r="94" ht="12.0" customHeight="1">
      <c r="B94" s="23"/>
    </row>
    <row r="95" ht="12.0" customHeight="1">
      <c r="B95" s="23"/>
    </row>
    <row r="96" ht="12.0" customHeight="1">
      <c r="B96" s="23"/>
    </row>
    <row r="97" ht="12.0" customHeight="1">
      <c r="B97" s="23"/>
    </row>
    <row r="98" ht="12.0" customHeight="1">
      <c r="B98" s="23"/>
    </row>
    <row r="99" ht="12.0" customHeight="1">
      <c r="B99" s="23"/>
    </row>
    <row r="100" ht="12.0" customHeight="1">
      <c r="B100" s="23"/>
    </row>
    <row r="101" ht="12.0" customHeight="1">
      <c r="B101" s="23"/>
    </row>
    <row r="102" ht="12.0" customHeight="1">
      <c r="B102" s="23"/>
    </row>
    <row r="103" ht="12.0" customHeight="1">
      <c r="B103" s="23"/>
    </row>
    <row r="104" ht="12.0" customHeight="1">
      <c r="B104" s="23"/>
    </row>
    <row r="105" ht="12.0" customHeight="1">
      <c r="B105" s="23"/>
    </row>
    <row r="106" ht="12.0" customHeight="1">
      <c r="B106" s="23"/>
    </row>
    <row r="107" ht="12.0" customHeight="1">
      <c r="B107" s="23"/>
    </row>
    <row r="108" ht="12.0" customHeight="1">
      <c r="B108" s="23"/>
    </row>
    <row r="109" ht="12.0" customHeight="1">
      <c r="B109" s="23"/>
    </row>
    <row r="110" ht="12.0" customHeight="1">
      <c r="B110" s="23"/>
    </row>
    <row r="111" ht="12.0" customHeight="1">
      <c r="B111" s="23"/>
    </row>
    <row r="112" ht="12.0" customHeight="1">
      <c r="B112" s="23"/>
    </row>
    <row r="113" ht="12.0" customHeight="1">
      <c r="B113" s="23"/>
    </row>
    <row r="114" ht="12.0" customHeight="1">
      <c r="B114" s="23"/>
    </row>
    <row r="115" ht="12.0" customHeight="1">
      <c r="B115" s="23"/>
    </row>
    <row r="116" ht="12.0" customHeight="1">
      <c r="B116" s="23"/>
    </row>
    <row r="117" ht="12.0" customHeight="1">
      <c r="B117" s="23"/>
    </row>
    <row r="118" ht="12.0" customHeight="1">
      <c r="B118" s="23"/>
    </row>
    <row r="119" ht="12.0" customHeight="1">
      <c r="B119" s="23"/>
    </row>
    <row r="120" ht="12.0" customHeight="1">
      <c r="B120" s="23"/>
    </row>
    <row r="121" ht="12.0" customHeight="1">
      <c r="B121" s="23"/>
    </row>
    <row r="122" ht="12.0" customHeight="1">
      <c r="B122" s="23"/>
    </row>
    <row r="123" ht="12.0" customHeight="1">
      <c r="B123" s="23"/>
    </row>
    <row r="124" ht="12.0" customHeight="1">
      <c r="B124" s="23"/>
    </row>
    <row r="125" ht="12.0" customHeight="1">
      <c r="B125" s="23"/>
    </row>
    <row r="126" ht="12.0" customHeight="1">
      <c r="B126" s="23"/>
    </row>
    <row r="127" ht="12.0" customHeight="1">
      <c r="B127" s="23"/>
    </row>
    <row r="128" ht="12.0" customHeight="1">
      <c r="B128" s="23"/>
    </row>
    <row r="129" ht="12.0" customHeight="1">
      <c r="B129" s="23"/>
    </row>
    <row r="130" ht="12.0" customHeight="1">
      <c r="B130" s="23"/>
    </row>
    <row r="131" ht="12.0" customHeight="1">
      <c r="B131" s="23"/>
    </row>
    <row r="132" ht="12.0" customHeight="1">
      <c r="B132" s="23"/>
    </row>
    <row r="133" ht="12.0" customHeight="1">
      <c r="B133" s="23"/>
    </row>
    <row r="134" ht="12.0" customHeight="1">
      <c r="B134" s="23"/>
    </row>
    <row r="135" ht="12.0" customHeight="1">
      <c r="B135" s="23"/>
    </row>
    <row r="136" ht="12.0" customHeight="1">
      <c r="B136" s="23"/>
    </row>
    <row r="137" ht="12.0" customHeight="1">
      <c r="B137" s="23"/>
    </row>
    <row r="138" ht="12.0" customHeight="1">
      <c r="B138" s="23"/>
    </row>
    <row r="139" ht="12.0" customHeight="1">
      <c r="B139" s="23"/>
    </row>
    <row r="140" ht="12.0" customHeight="1">
      <c r="B140" s="23"/>
    </row>
    <row r="141" ht="12.0" customHeight="1">
      <c r="B141" s="23"/>
    </row>
    <row r="142" ht="12.0" customHeight="1">
      <c r="B142" s="23"/>
    </row>
    <row r="143" ht="12.0" customHeight="1">
      <c r="B143" s="23"/>
    </row>
    <row r="144" ht="12.0" customHeight="1">
      <c r="B144" s="23"/>
    </row>
    <row r="145" ht="12.0" customHeight="1">
      <c r="B145" s="23"/>
    </row>
    <row r="146" ht="12.0" customHeight="1">
      <c r="B146" s="23"/>
    </row>
    <row r="147" ht="12.0" customHeight="1">
      <c r="B147" s="23"/>
    </row>
    <row r="148" ht="12.0" customHeight="1">
      <c r="B148" s="23"/>
    </row>
    <row r="149" ht="12.0" customHeight="1">
      <c r="B149" s="23"/>
    </row>
    <row r="150" ht="12.0" customHeight="1">
      <c r="B150" s="23"/>
    </row>
    <row r="151" ht="12.0" customHeight="1">
      <c r="B151" s="23"/>
    </row>
    <row r="152" ht="12.0" customHeight="1">
      <c r="B152" s="23"/>
    </row>
    <row r="153" ht="12.0" customHeight="1">
      <c r="B153" s="23"/>
    </row>
    <row r="154" ht="12.0" customHeight="1">
      <c r="B154" s="23"/>
    </row>
    <row r="155" ht="12.0" customHeight="1">
      <c r="B155" s="23"/>
    </row>
    <row r="156" ht="12.0" customHeight="1">
      <c r="B156" s="23"/>
    </row>
    <row r="157" ht="12.0" customHeight="1">
      <c r="B157" s="23"/>
    </row>
    <row r="158" ht="12.0" customHeight="1">
      <c r="B158" s="23"/>
    </row>
    <row r="159" ht="12.0" customHeight="1">
      <c r="B159" s="23"/>
    </row>
    <row r="160" ht="12.0" customHeight="1">
      <c r="B160" s="23"/>
    </row>
    <row r="161" ht="12.0" customHeight="1">
      <c r="B161" s="23"/>
    </row>
    <row r="162" ht="12.0" customHeight="1">
      <c r="B162" s="23"/>
    </row>
    <row r="163" ht="12.0" customHeight="1">
      <c r="B163" s="23"/>
    </row>
    <row r="164" ht="12.0" customHeight="1">
      <c r="B164" s="23"/>
    </row>
    <row r="165" ht="12.0" customHeight="1">
      <c r="B165" s="23"/>
    </row>
    <row r="166" ht="12.0" customHeight="1">
      <c r="B166" s="23"/>
    </row>
    <row r="167" ht="12.0" customHeight="1">
      <c r="B167" s="23"/>
    </row>
    <row r="168" ht="12.0" customHeight="1">
      <c r="B168" s="23"/>
    </row>
    <row r="169" ht="12.0" customHeight="1">
      <c r="B169" s="23"/>
    </row>
    <row r="170" ht="12.0" customHeight="1">
      <c r="B170" s="23"/>
    </row>
    <row r="171" ht="12.0" customHeight="1">
      <c r="B171" s="23"/>
    </row>
    <row r="172" ht="12.0" customHeight="1">
      <c r="B172" s="23"/>
    </row>
    <row r="173" ht="12.0" customHeight="1">
      <c r="B173" s="23"/>
    </row>
    <row r="174" ht="12.0" customHeight="1">
      <c r="B174" s="23"/>
    </row>
    <row r="175" ht="12.0" customHeight="1">
      <c r="B175" s="23"/>
    </row>
    <row r="176" ht="12.0" customHeight="1">
      <c r="B176" s="23"/>
    </row>
    <row r="177" ht="12.0" customHeight="1">
      <c r="B177" s="23"/>
    </row>
    <row r="178" ht="12.0" customHeight="1">
      <c r="B178" s="23"/>
    </row>
    <row r="179" ht="12.0" customHeight="1">
      <c r="B179" s="23"/>
    </row>
    <row r="180" ht="12.0" customHeight="1">
      <c r="B180" s="23"/>
    </row>
    <row r="181" ht="12.0" customHeight="1">
      <c r="B181" s="23"/>
    </row>
    <row r="182" ht="12.0" customHeight="1">
      <c r="B182" s="23"/>
    </row>
    <row r="183" ht="12.0" customHeight="1">
      <c r="B183" s="23"/>
    </row>
    <row r="184" ht="12.0" customHeight="1">
      <c r="B184" s="23"/>
    </row>
    <row r="185" ht="12.0" customHeight="1">
      <c r="B185" s="23"/>
    </row>
    <row r="186" ht="12.0" customHeight="1">
      <c r="B186" s="23"/>
    </row>
    <row r="187" ht="12.0" customHeight="1">
      <c r="B187" s="23"/>
    </row>
    <row r="188" ht="12.0" customHeight="1">
      <c r="B188" s="23"/>
    </row>
    <row r="189" ht="12.0" customHeight="1">
      <c r="B189" s="23"/>
    </row>
    <row r="190" ht="12.0" customHeight="1">
      <c r="B190" s="23"/>
    </row>
    <row r="191" ht="12.0" customHeight="1">
      <c r="B191" s="23"/>
    </row>
    <row r="192" ht="12.0" customHeight="1">
      <c r="B192" s="23"/>
    </row>
    <row r="193" ht="12.0" customHeight="1">
      <c r="B193" s="23"/>
    </row>
    <row r="194" ht="12.0" customHeight="1">
      <c r="B194" s="23"/>
    </row>
    <row r="195" ht="12.0" customHeight="1">
      <c r="B195" s="23"/>
    </row>
    <row r="196" ht="12.0" customHeight="1">
      <c r="B196" s="23"/>
    </row>
    <row r="197" ht="12.0" customHeight="1">
      <c r="B197" s="23"/>
    </row>
    <row r="198" ht="12.0" customHeight="1">
      <c r="B198" s="23"/>
    </row>
    <row r="199" ht="12.0" customHeight="1">
      <c r="B199" s="23"/>
    </row>
    <row r="200" ht="12.0" customHeight="1">
      <c r="B200" s="23"/>
    </row>
    <row r="201" ht="12.0" customHeight="1">
      <c r="B201" s="23"/>
    </row>
    <row r="202" ht="12.0" customHeight="1">
      <c r="B202" s="23"/>
    </row>
    <row r="203" ht="12.0" customHeight="1">
      <c r="B203" s="23"/>
    </row>
    <row r="204" ht="12.0" customHeight="1">
      <c r="B204" s="23"/>
    </row>
    <row r="205" ht="12.0" customHeight="1">
      <c r="B205" s="23"/>
    </row>
    <row r="206" ht="12.0" customHeight="1">
      <c r="B206" s="23"/>
    </row>
    <row r="207" ht="12.0" customHeight="1">
      <c r="B207" s="23"/>
    </row>
    <row r="208" ht="12.0" customHeight="1">
      <c r="B208" s="23"/>
    </row>
    <row r="209" ht="12.0" customHeight="1">
      <c r="B209" s="23"/>
    </row>
    <row r="210" ht="12.0" customHeight="1">
      <c r="B210" s="23"/>
    </row>
    <row r="211" ht="12.0" customHeight="1">
      <c r="B211" s="23"/>
    </row>
    <row r="212" ht="12.0" customHeight="1">
      <c r="B212" s="23"/>
    </row>
    <row r="213" ht="12.0" customHeight="1">
      <c r="B213" s="23"/>
    </row>
    <row r="214" ht="12.0" customHeight="1">
      <c r="B214" s="23"/>
    </row>
    <row r="215" ht="12.0" customHeight="1">
      <c r="B215" s="23"/>
    </row>
    <row r="216" ht="12.0" customHeight="1">
      <c r="B216" s="23"/>
    </row>
    <row r="217" ht="12.0" customHeight="1">
      <c r="B217" s="23"/>
    </row>
    <row r="218" ht="12.0" customHeight="1">
      <c r="B218" s="23"/>
    </row>
    <row r="219" ht="12.0" customHeight="1">
      <c r="B219" s="23"/>
    </row>
    <row r="220" ht="12.0" customHeight="1">
      <c r="B220" s="23"/>
    </row>
    <row r="221" ht="12.0" customHeight="1">
      <c r="B221" s="23"/>
    </row>
    <row r="222" ht="12.0" customHeight="1">
      <c r="B222" s="23"/>
    </row>
    <row r="223" ht="12.0" customHeight="1">
      <c r="B223" s="23"/>
    </row>
    <row r="224" ht="12.0" customHeight="1">
      <c r="B224" s="23"/>
    </row>
    <row r="225" ht="12.0" customHeight="1">
      <c r="B225" s="23"/>
    </row>
    <row r="226" ht="12.0" customHeight="1">
      <c r="B226" s="23"/>
    </row>
    <row r="227" ht="12.0" customHeight="1">
      <c r="B227" s="23"/>
    </row>
    <row r="228" ht="12.0" customHeight="1">
      <c r="B228" s="23"/>
    </row>
    <row r="229" ht="12.0" customHeight="1">
      <c r="B229" s="23"/>
    </row>
    <row r="230" ht="12.0" customHeight="1">
      <c r="B230" s="23"/>
    </row>
    <row r="231" ht="12.0" customHeight="1">
      <c r="B231" s="23"/>
    </row>
    <row r="232" ht="12.0" customHeight="1">
      <c r="B232" s="23"/>
    </row>
    <row r="233" ht="12.0" customHeight="1">
      <c r="B233" s="23"/>
    </row>
    <row r="234" ht="12.0" customHeight="1">
      <c r="B234" s="23"/>
    </row>
    <row r="235" ht="12.0" customHeight="1">
      <c r="B235" s="23"/>
    </row>
    <row r="236" ht="12.0" customHeight="1">
      <c r="B236" s="23"/>
    </row>
    <row r="237" ht="12.0" customHeight="1">
      <c r="B237" s="23"/>
    </row>
    <row r="238" ht="12.0" customHeight="1">
      <c r="B238" s="23"/>
    </row>
    <row r="239" ht="12.0" customHeight="1">
      <c r="B239" s="23"/>
    </row>
    <row r="240" ht="12.0" customHeight="1">
      <c r="B240" s="23"/>
    </row>
    <row r="241" ht="12.0" customHeight="1">
      <c r="B241" s="23"/>
    </row>
    <row r="242" ht="12.0" customHeight="1">
      <c r="B242" s="23"/>
    </row>
    <row r="243" ht="12.0" customHeight="1">
      <c r="B243" s="23"/>
    </row>
    <row r="244" ht="12.0" customHeight="1">
      <c r="B244" s="23"/>
    </row>
    <row r="245" ht="12.0" customHeight="1">
      <c r="B245" s="23"/>
    </row>
    <row r="246" ht="12.0" customHeight="1">
      <c r="B246" s="23"/>
    </row>
    <row r="247" ht="12.0" customHeight="1">
      <c r="B247" s="23"/>
    </row>
    <row r="248" ht="12.0" customHeight="1">
      <c r="B248" s="23"/>
    </row>
    <row r="249" ht="12.0" customHeight="1">
      <c r="B249" s="23"/>
    </row>
    <row r="250" ht="12.0" customHeight="1">
      <c r="B250" s="23"/>
    </row>
    <row r="251" ht="12.0" customHeight="1">
      <c r="B251" s="23"/>
    </row>
    <row r="252" ht="12.0" customHeight="1">
      <c r="B252" s="23"/>
    </row>
    <row r="253" ht="12.0" customHeight="1">
      <c r="B253" s="23"/>
    </row>
    <row r="254" ht="12.0" customHeight="1">
      <c r="B254" s="23"/>
    </row>
    <row r="255" ht="12.0" customHeight="1">
      <c r="B255" s="23"/>
    </row>
    <row r="256" ht="12.0" customHeight="1">
      <c r="B256" s="2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 gridLines="1"/>
  <pageMargins bottom="0.3937007874015748" footer="0.0" header="0.0" left="0.5511811023622047" right="0.5118110236220472" top="0.4724409448818898"/>
  <pageSetup paperSize="9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0" width="15.63"/>
    <col customWidth="1" min="11" max="11" width="1.63"/>
    <col customWidth="1" min="12" max="12" width="14.75"/>
    <col customWidth="1" min="13" max="13" width="1.63"/>
    <col customWidth="1" min="14" max="14" width="14.75"/>
    <col customWidth="1" min="15" max="15" width="1.63"/>
    <col customWidth="1" min="16" max="16" width="14.75"/>
    <col customWidth="1" min="17" max="26" width="8.75"/>
  </cols>
  <sheetData>
    <row r="1" ht="27.0" customHeight="1">
      <c r="A1" s="93"/>
      <c r="B1" s="94" t="str">
        <f>'R&amp;P Accounts'!B2</f>
        <v>Renfrew Baptist Church</v>
      </c>
      <c r="N1" s="94" t="str">
        <f>'R&amp;P Accounts'!L2</f>
        <v>SC016248</v>
      </c>
    </row>
    <row r="2" ht="26.25" customHeight="1">
      <c r="A2" s="95" t="s">
        <v>49</v>
      </c>
      <c r="B2" s="96"/>
      <c r="C2" s="97"/>
      <c r="D2" s="97"/>
      <c r="E2" s="97"/>
      <c r="F2" s="98"/>
      <c r="G2" s="99"/>
      <c r="H2" s="99"/>
      <c r="I2" s="100"/>
      <c r="J2" s="100"/>
      <c r="K2" s="100"/>
      <c r="L2" s="101"/>
      <c r="M2" s="100"/>
      <c r="N2" s="101"/>
      <c r="O2" s="100"/>
      <c r="P2" s="101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ht="40.5" customHeight="1">
      <c r="A3" s="103" t="s">
        <v>50</v>
      </c>
      <c r="B3" s="104" t="s">
        <v>51</v>
      </c>
      <c r="E3" s="105"/>
      <c r="F3" s="106" t="s">
        <v>52</v>
      </c>
      <c r="G3" s="78"/>
      <c r="H3" s="106" t="s">
        <v>53</v>
      </c>
      <c r="I3" s="107"/>
      <c r="J3" s="106" t="s">
        <v>12</v>
      </c>
      <c r="K3" s="107"/>
      <c r="L3" s="106" t="s">
        <v>54</v>
      </c>
      <c r="M3" s="107"/>
      <c r="N3" s="106" t="s">
        <v>55</v>
      </c>
      <c r="O3" s="107"/>
      <c r="P3" s="106" t="s">
        <v>56</v>
      </c>
    </row>
    <row r="4" ht="12.0" customHeight="1">
      <c r="B4" s="108"/>
      <c r="E4" s="109"/>
      <c r="F4" s="110" t="s">
        <v>16</v>
      </c>
      <c r="H4" s="110" t="s">
        <v>16</v>
      </c>
      <c r="I4" s="111"/>
      <c r="J4" s="110" t="s">
        <v>16</v>
      </c>
      <c r="K4" s="111"/>
      <c r="L4" s="110" t="s">
        <v>16</v>
      </c>
      <c r="M4" s="111"/>
      <c r="N4" s="110" t="s">
        <v>16</v>
      </c>
      <c r="O4" s="111"/>
      <c r="P4" s="110" t="s">
        <v>16</v>
      </c>
    </row>
    <row r="5" ht="30.0" customHeight="1">
      <c r="A5" s="112" t="s">
        <v>57</v>
      </c>
      <c r="B5" s="113" t="s">
        <v>58</v>
      </c>
      <c r="C5" s="9"/>
      <c r="D5" s="10"/>
      <c r="E5" s="114"/>
      <c r="F5" s="115">
        <v>13182.0</v>
      </c>
      <c r="G5" s="116"/>
      <c r="H5" s="117"/>
      <c r="I5" s="116"/>
      <c r="J5" s="117"/>
      <c r="K5" s="116"/>
      <c r="L5" s="117"/>
      <c r="M5" s="116"/>
      <c r="N5" s="118">
        <f t="shared" ref="N5:N6" si="1">F5+H5+J5+L5</f>
        <v>13182</v>
      </c>
      <c r="O5" s="116"/>
      <c r="P5" s="115">
        <v>10744.0</v>
      </c>
    </row>
    <row r="6" ht="30.0" customHeight="1">
      <c r="A6" s="119"/>
      <c r="B6" s="113" t="s">
        <v>59</v>
      </c>
      <c r="C6" s="9"/>
      <c r="D6" s="10"/>
      <c r="E6" s="114"/>
      <c r="F6" s="117">
        <f>'R&amp;P Accounts'!B55</f>
        <v>8179</v>
      </c>
      <c r="G6" s="116"/>
      <c r="H6" s="117"/>
      <c r="I6" s="116"/>
      <c r="J6" s="117"/>
      <c r="K6" s="116"/>
      <c r="L6" s="117"/>
      <c r="M6" s="116"/>
      <c r="N6" s="118">
        <f t="shared" si="1"/>
        <v>8179</v>
      </c>
      <c r="O6" s="116"/>
      <c r="P6" s="115">
        <v>2438.0</v>
      </c>
    </row>
    <row r="7" ht="26.25" customHeight="1">
      <c r="A7" s="119"/>
      <c r="B7" s="113"/>
      <c r="C7" s="9"/>
      <c r="D7" s="10"/>
      <c r="E7" s="114"/>
      <c r="F7" s="120"/>
      <c r="G7" s="116"/>
      <c r="H7" s="120"/>
      <c r="I7" s="116"/>
      <c r="J7" s="120"/>
      <c r="K7" s="116"/>
      <c r="L7" s="120"/>
      <c r="M7" s="116"/>
      <c r="N7" s="118"/>
      <c r="O7" s="116"/>
      <c r="P7" s="120"/>
    </row>
    <row r="8" ht="26.25" customHeight="1">
      <c r="A8" s="119"/>
      <c r="B8" s="113"/>
      <c r="C8" s="9"/>
      <c r="D8" s="10"/>
      <c r="E8" s="114"/>
      <c r="F8" s="121"/>
      <c r="G8" s="116"/>
      <c r="H8" s="121"/>
      <c r="I8" s="116"/>
      <c r="J8" s="121"/>
      <c r="K8" s="116"/>
      <c r="L8" s="121"/>
      <c r="M8" s="116"/>
      <c r="N8" s="122"/>
      <c r="O8" s="116"/>
      <c r="P8" s="121"/>
    </row>
    <row r="9" ht="30.0" customHeight="1">
      <c r="B9" s="123" t="s">
        <v>60</v>
      </c>
      <c r="C9" s="124"/>
      <c r="D9" s="124"/>
      <c r="E9" s="125"/>
      <c r="F9" s="126">
        <f>SUM(F5:F8)</f>
        <v>21361</v>
      </c>
      <c r="G9" s="127"/>
      <c r="H9" s="126">
        <f>SUM(H5:H8)</f>
        <v>0</v>
      </c>
      <c r="I9" s="128"/>
      <c r="J9" s="126">
        <f>SUM(J5:J8)</f>
        <v>0</v>
      </c>
      <c r="K9" s="128"/>
      <c r="L9" s="126">
        <f>SUM(L5:L8)</f>
        <v>0</v>
      </c>
      <c r="M9" s="128"/>
      <c r="N9" s="129">
        <f>F9+H9+J9+L9</f>
        <v>21361</v>
      </c>
      <c r="O9" s="128"/>
      <c r="P9" s="126">
        <f>SUM(P5:P8)</f>
        <v>13182</v>
      </c>
    </row>
    <row r="10" ht="26.25" customHeight="1">
      <c r="B10" s="130" t="s">
        <v>61</v>
      </c>
      <c r="E10" s="131"/>
      <c r="F10" s="132">
        <f>F6-'R&amp;P Accounts'!B55</f>
        <v>0</v>
      </c>
      <c r="G10" s="128"/>
      <c r="H10" s="132">
        <f>H6-'R&amp;P Accounts'!D55</f>
        <v>0</v>
      </c>
      <c r="I10" s="128"/>
      <c r="J10" s="132">
        <f>J6-'R&amp;P Accounts'!F55</f>
        <v>0</v>
      </c>
      <c r="K10" s="128"/>
      <c r="L10" s="132">
        <f>L6-'R&amp;P Accounts'!H55</f>
        <v>0</v>
      </c>
      <c r="N10" s="132">
        <f>N6-'R&amp;P Accounts'!J55</f>
        <v>0</v>
      </c>
      <c r="P10" s="132">
        <f>P6-'R&amp;P Accounts'!L55</f>
        <v>-0.07000000001</v>
      </c>
    </row>
    <row r="11" ht="12.0" customHeight="1">
      <c r="B11" s="23"/>
      <c r="E11" s="133"/>
      <c r="G11" s="111"/>
      <c r="I11" s="111"/>
      <c r="J11" s="111"/>
      <c r="K11" s="111"/>
      <c r="M11" s="111"/>
      <c r="O11" s="111"/>
    </row>
    <row r="12" ht="30.75" customHeight="1">
      <c r="B12" s="134" t="s">
        <v>62</v>
      </c>
      <c r="E12" s="135"/>
      <c r="H12" s="136"/>
      <c r="J12" s="136" t="s">
        <v>63</v>
      </c>
      <c r="N12" s="136" t="s">
        <v>64</v>
      </c>
      <c r="P12" s="136" t="s">
        <v>65</v>
      </c>
    </row>
    <row r="13" ht="12.0" customHeight="1">
      <c r="A13" s="137"/>
      <c r="B13" s="138"/>
      <c r="C13" s="5"/>
      <c r="D13" s="5"/>
      <c r="E13" s="139"/>
      <c r="F13" s="140"/>
      <c r="G13" s="137"/>
      <c r="H13" s="140"/>
      <c r="I13" s="141"/>
      <c r="J13" s="141"/>
      <c r="K13" s="141"/>
      <c r="L13" s="137"/>
      <c r="M13" s="141"/>
      <c r="N13" s="110" t="s">
        <v>16</v>
      </c>
      <c r="O13" s="111"/>
      <c r="P13" s="110" t="s">
        <v>16</v>
      </c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ht="19.5" customHeight="1">
      <c r="A14" s="112" t="s">
        <v>66</v>
      </c>
      <c r="B14" s="142"/>
      <c r="C14" s="9"/>
      <c r="D14" s="10"/>
      <c r="E14" s="143"/>
      <c r="G14" s="111"/>
      <c r="I14" s="111"/>
      <c r="J14" s="144"/>
      <c r="K14" s="9"/>
      <c r="L14" s="10"/>
      <c r="M14" s="105"/>
      <c r="N14" s="145"/>
      <c r="O14" s="128"/>
      <c r="P14" s="145"/>
    </row>
    <row r="15" ht="19.5" customHeight="1">
      <c r="A15" s="119"/>
      <c r="B15" s="142"/>
      <c r="C15" s="9"/>
      <c r="D15" s="10"/>
      <c r="E15" s="143"/>
      <c r="H15" s="136"/>
      <c r="I15" s="111"/>
      <c r="J15" s="144"/>
      <c r="K15" s="9"/>
      <c r="L15" s="10"/>
      <c r="M15" s="105"/>
      <c r="N15" s="145"/>
      <c r="O15" s="128"/>
      <c r="P15" s="145"/>
    </row>
    <row r="16" ht="19.5" customHeight="1">
      <c r="A16" s="119"/>
      <c r="B16" s="142"/>
      <c r="C16" s="9"/>
      <c r="D16" s="10"/>
      <c r="E16" s="143"/>
      <c r="F16" s="111"/>
      <c r="G16" s="111"/>
      <c r="H16" s="143"/>
      <c r="I16" s="111"/>
      <c r="J16" s="144"/>
      <c r="K16" s="9"/>
      <c r="L16" s="10"/>
      <c r="M16" s="105"/>
      <c r="N16" s="145"/>
      <c r="O16" s="128"/>
      <c r="P16" s="145"/>
    </row>
    <row r="17" ht="19.5" customHeight="1">
      <c r="A17" s="119"/>
      <c r="B17" s="142"/>
      <c r="C17" s="9"/>
      <c r="D17" s="10"/>
      <c r="E17" s="143"/>
      <c r="F17" s="111"/>
      <c r="G17" s="111"/>
      <c r="H17" s="143"/>
      <c r="I17" s="111"/>
      <c r="J17" s="144"/>
      <c r="K17" s="9"/>
      <c r="L17" s="10"/>
      <c r="M17" s="105"/>
      <c r="N17" s="145"/>
      <c r="O17" s="128"/>
      <c r="P17" s="145"/>
    </row>
    <row r="18" ht="19.5" customHeight="1">
      <c r="A18" s="119"/>
      <c r="B18" s="142"/>
      <c r="C18" s="9"/>
      <c r="D18" s="10"/>
      <c r="E18" s="143"/>
      <c r="F18" s="111"/>
      <c r="G18" s="111"/>
      <c r="H18" s="143"/>
      <c r="I18" s="111"/>
      <c r="J18" s="144"/>
      <c r="K18" s="9"/>
      <c r="L18" s="10"/>
      <c r="M18" s="105"/>
      <c r="N18" s="146"/>
      <c r="O18" s="128"/>
      <c r="P18" s="146"/>
    </row>
    <row r="19" ht="19.5" customHeight="1">
      <c r="A19" s="147"/>
      <c r="B19" s="148"/>
      <c r="C19" s="148"/>
      <c r="D19" s="148"/>
      <c r="E19" s="143"/>
      <c r="F19" s="111"/>
      <c r="G19" s="111"/>
      <c r="H19" s="143"/>
      <c r="I19" s="111"/>
      <c r="K19" s="111"/>
      <c r="L19" s="149" t="s">
        <v>67</v>
      </c>
      <c r="M19" s="105"/>
      <c r="N19" s="150">
        <f>SUM(N14:N18)</f>
        <v>0</v>
      </c>
      <c r="O19" s="128"/>
      <c r="P19" s="150">
        <f>SUM(P14:P18)</f>
        <v>0</v>
      </c>
    </row>
    <row r="20" ht="12.0" customHeight="1">
      <c r="B20" s="23"/>
      <c r="E20" s="111"/>
      <c r="G20" s="111"/>
      <c r="I20" s="111"/>
      <c r="J20" s="111"/>
      <c r="K20" s="111"/>
      <c r="L20" s="110"/>
      <c r="M20" s="111"/>
      <c r="N20" s="110"/>
      <c r="O20" s="111"/>
      <c r="P20" s="110"/>
    </row>
    <row r="21" ht="27.0" customHeight="1">
      <c r="B21" s="134" t="s">
        <v>62</v>
      </c>
      <c r="E21" s="151"/>
      <c r="G21" s="111"/>
      <c r="H21" s="136" t="s">
        <v>63</v>
      </c>
      <c r="K21" s="111"/>
      <c r="L21" s="136" t="s">
        <v>68</v>
      </c>
      <c r="M21" s="111"/>
      <c r="N21" s="136" t="s">
        <v>69</v>
      </c>
      <c r="O21" s="111"/>
      <c r="P21" s="136" t="s">
        <v>65</v>
      </c>
    </row>
    <row r="22" ht="12.0" customHeight="1">
      <c r="A22" s="137"/>
      <c r="B22" s="138"/>
      <c r="C22" s="5"/>
      <c r="D22" s="5"/>
      <c r="E22" s="139"/>
      <c r="F22" s="137"/>
      <c r="G22" s="137"/>
      <c r="H22" s="137"/>
      <c r="I22" s="141"/>
      <c r="J22" s="140"/>
      <c r="K22" s="141"/>
      <c r="L22" s="110" t="s">
        <v>16</v>
      </c>
      <c r="M22" s="111"/>
      <c r="N22" s="110" t="s">
        <v>16</v>
      </c>
      <c r="O22" s="111"/>
      <c r="P22" s="110" t="s">
        <v>16</v>
      </c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ht="19.5" customHeight="1">
      <c r="A23" s="112" t="s">
        <v>70</v>
      </c>
      <c r="B23" s="142" t="s">
        <v>71</v>
      </c>
      <c r="C23" s="9"/>
      <c r="D23" s="10"/>
      <c r="E23" s="143"/>
      <c r="G23" s="111"/>
      <c r="H23" s="152" t="s">
        <v>72</v>
      </c>
      <c r="I23" s="9"/>
      <c r="J23" s="10"/>
      <c r="K23" s="105"/>
      <c r="L23" s="145"/>
      <c r="M23" s="128"/>
      <c r="N23" s="145">
        <v>120000.0</v>
      </c>
      <c r="O23" s="128"/>
      <c r="P23" s="145">
        <v>120000.0</v>
      </c>
    </row>
    <row r="24" ht="19.5" customHeight="1">
      <c r="A24" s="119"/>
      <c r="B24" s="142" t="s">
        <v>73</v>
      </c>
      <c r="C24" s="9"/>
      <c r="D24" s="10"/>
      <c r="E24" s="143"/>
      <c r="G24" s="111"/>
      <c r="H24" s="152" t="s">
        <v>72</v>
      </c>
      <c r="I24" s="9"/>
      <c r="J24" s="10"/>
      <c r="K24" s="105"/>
      <c r="L24" s="145"/>
      <c r="M24" s="128"/>
      <c r="N24" s="145">
        <v>3635.0</v>
      </c>
      <c r="O24" s="128"/>
      <c r="P24" s="145">
        <v>3635.0</v>
      </c>
    </row>
    <row r="25" ht="19.5" customHeight="1">
      <c r="A25" s="119"/>
      <c r="B25" s="142" t="s">
        <v>74</v>
      </c>
      <c r="C25" s="9"/>
      <c r="D25" s="10"/>
      <c r="E25" s="143"/>
      <c r="G25" s="111"/>
      <c r="H25" s="152" t="s">
        <v>72</v>
      </c>
      <c r="I25" s="9"/>
      <c r="J25" s="10"/>
      <c r="K25" s="105"/>
      <c r="L25" s="145"/>
      <c r="M25" s="128"/>
      <c r="N25" s="145">
        <v>6917.0</v>
      </c>
      <c r="O25" s="128"/>
      <c r="P25" s="145">
        <v>6917.0</v>
      </c>
    </row>
    <row r="26" ht="19.5" customHeight="1">
      <c r="A26" s="119"/>
      <c r="B26" s="142"/>
      <c r="C26" s="9"/>
      <c r="D26" s="10"/>
      <c r="E26" s="143"/>
      <c r="G26" s="111"/>
      <c r="H26" s="152"/>
      <c r="I26" s="9"/>
      <c r="J26" s="10"/>
      <c r="K26" s="105"/>
      <c r="L26" s="145"/>
      <c r="M26" s="128"/>
      <c r="N26" s="145"/>
      <c r="O26" s="128"/>
      <c r="P26" s="145"/>
    </row>
    <row r="27" ht="19.5" customHeight="1">
      <c r="A27" s="119"/>
      <c r="B27" s="142"/>
      <c r="C27" s="9"/>
      <c r="D27" s="10"/>
      <c r="E27" s="143"/>
      <c r="G27" s="111"/>
      <c r="H27" s="152"/>
      <c r="I27" s="9"/>
      <c r="J27" s="10"/>
      <c r="K27" s="105"/>
      <c r="L27" s="145"/>
      <c r="M27" s="128"/>
      <c r="N27" s="145"/>
      <c r="O27" s="128"/>
      <c r="P27" s="145"/>
    </row>
    <row r="28" ht="19.5" customHeight="1">
      <c r="A28" s="119"/>
      <c r="B28" s="142"/>
      <c r="C28" s="9"/>
      <c r="D28" s="10"/>
      <c r="E28" s="143"/>
      <c r="G28" s="111"/>
      <c r="H28" s="152"/>
      <c r="I28" s="9"/>
      <c r="J28" s="10"/>
      <c r="K28" s="105"/>
      <c r="L28" s="145"/>
      <c r="M28" s="128"/>
      <c r="N28" s="145"/>
      <c r="O28" s="128"/>
      <c r="P28" s="145"/>
    </row>
    <row r="29" ht="19.5" customHeight="1">
      <c r="A29" s="119"/>
      <c r="B29" s="142"/>
      <c r="C29" s="9"/>
      <c r="D29" s="10"/>
      <c r="E29" s="143"/>
      <c r="G29" s="111"/>
      <c r="H29" s="152"/>
      <c r="I29" s="9"/>
      <c r="J29" s="10"/>
      <c r="K29" s="105"/>
      <c r="L29" s="145"/>
      <c r="M29" s="128"/>
      <c r="N29" s="145"/>
      <c r="O29" s="128"/>
      <c r="P29" s="145"/>
    </row>
    <row r="30" ht="19.5" customHeight="1">
      <c r="A30" s="119"/>
      <c r="B30" s="142"/>
      <c r="C30" s="9"/>
      <c r="D30" s="10"/>
      <c r="E30" s="143"/>
      <c r="G30" s="111"/>
      <c r="H30" s="152"/>
      <c r="I30" s="9"/>
      <c r="J30" s="10"/>
      <c r="K30" s="105"/>
      <c r="L30" s="145"/>
      <c r="M30" s="128"/>
      <c r="N30" s="145"/>
      <c r="O30" s="128"/>
      <c r="P30" s="145"/>
    </row>
    <row r="31" ht="19.5" customHeight="1">
      <c r="A31" s="119"/>
      <c r="B31" s="142"/>
      <c r="C31" s="9"/>
      <c r="D31" s="10"/>
      <c r="E31" s="143"/>
      <c r="G31" s="111"/>
      <c r="H31" s="152"/>
      <c r="I31" s="9"/>
      <c r="J31" s="10"/>
      <c r="K31" s="105"/>
      <c r="L31" s="146"/>
      <c r="M31" s="128"/>
      <c r="N31" s="146"/>
      <c r="O31" s="128"/>
      <c r="P31" s="146"/>
    </row>
    <row r="32" ht="19.5" customHeight="1">
      <c r="A32" s="147"/>
      <c r="B32" s="148"/>
      <c r="C32" s="148"/>
      <c r="D32" s="148"/>
      <c r="E32" s="143"/>
      <c r="G32" s="111"/>
      <c r="I32" s="111"/>
      <c r="J32" s="106" t="s">
        <v>75</v>
      </c>
      <c r="K32" s="111"/>
      <c r="L32" s="150">
        <f>SUM(L23:L31)</f>
        <v>0</v>
      </c>
      <c r="M32" s="128"/>
      <c r="N32" s="150">
        <f>SUM(N23:N31)</f>
        <v>130552</v>
      </c>
      <c r="O32" s="128"/>
      <c r="P32" s="150">
        <f>SUM(P23:P31)</f>
        <v>130552</v>
      </c>
    </row>
    <row r="33" ht="10.5" customHeight="1">
      <c r="B33" s="23"/>
      <c r="E33" s="109"/>
      <c r="G33" s="109"/>
      <c r="H33" s="110"/>
      <c r="I33" s="111"/>
      <c r="J33" s="111"/>
      <c r="K33" s="111"/>
      <c r="L33" s="153"/>
      <c r="M33" s="111"/>
      <c r="N33" s="153"/>
      <c r="O33" s="51"/>
      <c r="P33" s="153"/>
    </row>
    <row r="34" ht="19.5" customHeight="1">
      <c r="B34" s="134" t="s">
        <v>62</v>
      </c>
      <c r="H34" s="110"/>
      <c r="J34" s="136" t="s">
        <v>76</v>
      </c>
      <c r="N34" s="136" t="s">
        <v>77</v>
      </c>
      <c r="P34" s="136" t="s">
        <v>65</v>
      </c>
    </row>
    <row r="35" ht="12.0" customHeight="1">
      <c r="A35" s="137"/>
      <c r="B35" s="138"/>
      <c r="C35" s="5"/>
      <c r="D35" s="5"/>
      <c r="E35" s="139"/>
      <c r="G35" s="137"/>
      <c r="H35" s="140"/>
      <c r="I35" s="141"/>
      <c r="J35" s="141"/>
      <c r="K35" s="141"/>
      <c r="L35" s="137"/>
      <c r="M35" s="141"/>
      <c r="N35" s="110" t="s">
        <v>16</v>
      </c>
      <c r="O35" s="111"/>
      <c r="P35" s="110" t="s">
        <v>16</v>
      </c>
      <c r="Q35" s="137"/>
      <c r="R35" s="137"/>
      <c r="S35" s="137"/>
      <c r="T35" s="137"/>
      <c r="U35" s="137"/>
      <c r="V35" s="137"/>
      <c r="W35" s="137"/>
      <c r="X35" s="137"/>
      <c r="Y35" s="137"/>
      <c r="Z35" s="137"/>
    </row>
    <row r="36" ht="19.5" customHeight="1">
      <c r="A36" s="112" t="s">
        <v>78</v>
      </c>
      <c r="B36" s="142"/>
      <c r="C36" s="9"/>
      <c r="D36" s="10"/>
      <c r="E36" s="143"/>
      <c r="G36" s="111"/>
      <c r="H36" s="110"/>
      <c r="I36" s="111"/>
      <c r="J36" s="154"/>
      <c r="K36" s="9"/>
      <c r="L36" s="10"/>
      <c r="M36" s="111"/>
      <c r="N36" s="155"/>
      <c r="O36" s="85"/>
      <c r="P36" s="155"/>
    </row>
    <row r="37" ht="19.5" customHeight="1">
      <c r="A37" s="119"/>
      <c r="B37" s="142"/>
      <c r="C37" s="9"/>
      <c r="D37" s="10"/>
      <c r="E37" s="143"/>
      <c r="G37" s="111"/>
      <c r="H37" s="110"/>
      <c r="I37" s="111"/>
      <c r="J37" s="154"/>
      <c r="K37" s="9"/>
      <c r="L37" s="10"/>
      <c r="M37" s="111"/>
      <c r="N37" s="155"/>
      <c r="O37" s="85"/>
      <c r="P37" s="155"/>
    </row>
    <row r="38" ht="19.5" customHeight="1">
      <c r="A38" s="119"/>
      <c r="B38" s="142"/>
      <c r="C38" s="9"/>
      <c r="D38" s="10"/>
      <c r="E38" s="143"/>
      <c r="G38" s="111"/>
      <c r="H38" s="110"/>
      <c r="I38" s="111"/>
      <c r="J38" s="154"/>
      <c r="K38" s="9"/>
      <c r="L38" s="10"/>
      <c r="M38" s="111"/>
      <c r="N38" s="155"/>
      <c r="O38" s="85"/>
      <c r="P38" s="155"/>
    </row>
    <row r="39" ht="19.5" customHeight="1">
      <c r="A39" s="119"/>
      <c r="B39" s="142"/>
      <c r="C39" s="9"/>
      <c r="D39" s="10"/>
      <c r="E39" s="143"/>
      <c r="G39" s="111"/>
      <c r="H39" s="110"/>
      <c r="I39" s="111"/>
      <c r="J39" s="154"/>
      <c r="K39" s="9"/>
      <c r="L39" s="10"/>
      <c r="M39" s="111"/>
      <c r="N39" s="155"/>
      <c r="O39" s="85"/>
      <c r="P39" s="155"/>
    </row>
    <row r="40" ht="19.5" customHeight="1">
      <c r="A40" s="119"/>
      <c r="B40" s="142"/>
      <c r="C40" s="9"/>
      <c r="D40" s="10"/>
      <c r="E40" s="143"/>
      <c r="G40" s="111"/>
      <c r="H40" s="110"/>
      <c r="I40" s="111"/>
      <c r="J40" s="154"/>
      <c r="K40" s="9"/>
      <c r="L40" s="10"/>
      <c r="M40" s="111"/>
      <c r="N40" s="156"/>
      <c r="O40" s="85"/>
      <c r="P40" s="156"/>
    </row>
    <row r="41" ht="19.5" customHeight="1">
      <c r="A41" s="147"/>
      <c r="B41" s="148"/>
      <c r="C41" s="148"/>
      <c r="D41" s="148"/>
      <c r="E41" s="143"/>
      <c r="G41" s="111"/>
      <c r="H41" s="110"/>
      <c r="I41" s="111"/>
      <c r="K41" s="111"/>
      <c r="L41" s="106" t="s">
        <v>75</v>
      </c>
      <c r="M41" s="111"/>
      <c r="N41" s="157">
        <f>SUM(N36:N40)</f>
        <v>0</v>
      </c>
      <c r="O41" s="85"/>
      <c r="P41" s="157">
        <f>SUM(P36:P40)</f>
        <v>0</v>
      </c>
    </row>
    <row r="42" ht="12.0" customHeight="1">
      <c r="A42" s="158"/>
      <c r="B42" s="80"/>
      <c r="C42" s="111"/>
      <c r="D42" s="111"/>
      <c r="E42" s="111"/>
      <c r="F42" s="111"/>
      <c r="G42" s="111"/>
      <c r="H42" s="111"/>
      <c r="I42" s="111"/>
      <c r="J42" s="111"/>
      <c r="K42" s="111"/>
      <c r="M42" s="111"/>
      <c r="O42" s="111"/>
    </row>
    <row r="43" ht="12.0" customHeight="1">
      <c r="B43" s="134" t="s">
        <v>62</v>
      </c>
      <c r="E43" s="111"/>
      <c r="G43" s="111"/>
      <c r="H43" s="111"/>
      <c r="I43" s="111"/>
      <c r="J43" s="136" t="s">
        <v>76</v>
      </c>
      <c r="M43" s="111"/>
      <c r="N43" s="110" t="s">
        <v>79</v>
      </c>
      <c r="O43" s="111"/>
      <c r="P43" s="136" t="s">
        <v>65</v>
      </c>
    </row>
    <row r="44" ht="12.0" customHeight="1">
      <c r="A44" s="137"/>
      <c r="B44" s="138"/>
      <c r="C44" s="5"/>
      <c r="D44" s="5"/>
      <c r="E44" s="139"/>
      <c r="F44" s="140"/>
      <c r="G44" s="137"/>
      <c r="H44" s="140"/>
      <c r="I44" s="141"/>
      <c r="J44" s="141"/>
      <c r="K44" s="141"/>
      <c r="L44" s="140"/>
      <c r="M44" s="141"/>
      <c r="N44" s="110" t="s">
        <v>16</v>
      </c>
      <c r="O44" s="111"/>
      <c r="P44" s="110" t="s">
        <v>16</v>
      </c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ht="19.5" customHeight="1">
      <c r="A45" s="112" t="s">
        <v>80</v>
      </c>
      <c r="B45" s="142"/>
      <c r="C45" s="9"/>
      <c r="D45" s="10"/>
      <c r="E45" s="143"/>
      <c r="G45" s="111"/>
      <c r="H45" s="111"/>
      <c r="I45" s="111"/>
      <c r="J45" s="154"/>
      <c r="K45" s="9"/>
      <c r="L45" s="10"/>
      <c r="M45" s="111"/>
      <c r="N45" s="159"/>
      <c r="O45" s="128"/>
      <c r="P45" s="159"/>
    </row>
    <row r="46" ht="19.5" customHeight="1">
      <c r="A46" s="119"/>
      <c r="B46" s="142"/>
      <c r="C46" s="9"/>
      <c r="D46" s="10"/>
      <c r="E46" s="143"/>
      <c r="G46" s="111"/>
      <c r="H46" s="111"/>
      <c r="I46" s="111"/>
      <c r="J46" s="154"/>
      <c r="K46" s="9"/>
      <c r="L46" s="10"/>
      <c r="M46" s="111"/>
      <c r="N46" s="159"/>
      <c r="O46" s="128"/>
      <c r="P46" s="159"/>
    </row>
    <row r="47" ht="19.5" customHeight="1">
      <c r="A47" s="119"/>
      <c r="B47" s="142"/>
      <c r="C47" s="9"/>
      <c r="D47" s="10"/>
      <c r="E47" s="143"/>
      <c r="G47" s="111"/>
      <c r="H47" s="111"/>
      <c r="I47" s="111"/>
      <c r="J47" s="154"/>
      <c r="K47" s="9"/>
      <c r="L47" s="10"/>
      <c r="M47" s="111"/>
      <c r="N47" s="160"/>
      <c r="O47" s="128"/>
      <c r="P47" s="160"/>
    </row>
    <row r="48" ht="19.5" customHeight="1">
      <c r="A48" s="147"/>
      <c r="B48" s="148"/>
      <c r="C48" s="148"/>
      <c r="D48" s="148"/>
      <c r="E48" s="143"/>
      <c r="G48" s="111"/>
      <c r="H48" s="111"/>
      <c r="I48" s="111"/>
      <c r="K48" s="111"/>
      <c r="L48" s="106" t="s">
        <v>75</v>
      </c>
      <c r="M48" s="111"/>
      <c r="N48" s="150">
        <f>SUM(N45:N47)</f>
        <v>0</v>
      </c>
      <c r="O48" s="128"/>
      <c r="P48" s="150">
        <f>SUM(P45:P47)</f>
        <v>0</v>
      </c>
    </row>
    <row r="49" ht="12.0" customHeight="1">
      <c r="A49" s="158"/>
      <c r="B49" s="80"/>
      <c r="C49" s="111"/>
      <c r="D49" s="111"/>
      <c r="E49" s="111"/>
      <c r="F49" s="111"/>
      <c r="G49" s="111"/>
      <c r="H49" s="111"/>
      <c r="I49" s="111"/>
      <c r="J49" s="111"/>
      <c r="K49" s="111"/>
      <c r="M49" s="111"/>
      <c r="O49" s="111"/>
    </row>
    <row r="50" ht="40.5" customHeight="1">
      <c r="A50" s="161" t="s">
        <v>81</v>
      </c>
      <c r="B50" s="162" t="s">
        <v>82</v>
      </c>
      <c r="G50" s="163"/>
      <c r="H50" s="164" t="s">
        <v>83</v>
      </c>
      <c r="I50" s="5"/>
      <c r="J50" s="5"/>
      <c r="K50" s="5"/>
      <c r="L50" s="5"/>
      <c r="M50" s="162"/>
      <c r="N50" s="162"/>
      <c r="O50" s="165"/>
      <c r="P50" s="166" t="s">
        <v>84</v>
      </c>
    </row>
    <row r="51" ht="33.75" customHeight="1">
      <c r="A51" s="128"/>
      <c r="B51" s="167"/>
      <c r="C51" s="9"/>
      <c r="D51" s="9"/>
      <c r="E51" s="9"/>
      <c r="F51" s="10"/>
      <c r="G51" s="168"/>
      <c r="H51" s="152" t="s">
        <v>85</v>
      </c>
      <c r="I51" s="9"/>
      <c r="J51" s="9"/>
      <c r="K51" s="9"/>
      <c r="L51" s="9"/>
      <c r="M51" s="9"/>
      <c r="N51" s="10"/>
      <c r="P51" s="169">
        <v>45821.0</v>
      </c>
    </row>
    <row r="52" ht="33.75" customHeight="1">
      <c r="A52" s="128"/>
      <c r="B52" s="170"/>
      <c r="C52" s="9"/>
      <c r="D52" s="9"/>
      <c r="E52" s="9"/>
      <c r="F52" s="10"/>
      <c r="G52" s="168"/>
      <c r="H52" s="171"/>
      <c r="I52" s="9"/>
      <c r="J52" s="9"/>
      <c r="K52" s="9"/>
      <c r="L52" s="9"/>
      <c r="M52" s="9"/>
      <c r="N52" s="10"/>
      <c r="P52" s="172"/>
    </row>
    <row r="53" ht="12.0" customHeight="1">
      <c r="B53" s="23"/>
      <c r="F53" s="168"/>
      <c r="G53" s="168"/>
    </row>
    <row r="54" ht="12.0" customHeight="1">
      <c r="B54" s="23"/>
    </row>
    <row r="55" ht="12.0" customHeight="1">
      <c r="B55" s="23"/>
    </row>
    <row r="56" ht="12.0" customHeight="1">
      <c r="B56" s="23"/>
    </row>
    <row r="57" ht="12.0" customHeight="1">
      <c r="B57" s="23"/>
    </row>
    <row r="58" ht="12.0" customHeight="1">
      <c r="B58" s="23"/>
    </row>
    <row r="59" ht="12.0" customHeight="1">
      <c r="B59" s="23"/>
    </row>
    <row r="60" ht="12.0" customHeight="1">
      <c r="B60" s="23"/>
    </row>
    <row r="61" ht="12.0" customHeight="1">
      <c r="B61" s="23"/>
    </row>
    <row r="62" ht="12.0" customHeight="1">
      <c r="B62" s="23"/>
    </row>
    <row r="63" ht="12.0" customHeight="1">
      <c r="B63" s="23"/>
    </row>
    <row r="64" ht="12.0" customHeight="1">
      <c r="B64" s="23"/>
    </row>
    <row r="65" ht="12.0" customHeight="1">
      <c r="B65" s="23"/>
    </row>
    <row r="66" ht="12.0" customHeight="1">
      <c r="B66" s="23"/>
    </row>
    <row r="67" ht="12.0" customHeight="1">
      <c r="B67" s="23"/>
    </row>
    <row r="68" ht="12.0" customHeight="1">
      <c r="B68" s="23"/>
    </row>
    <row r="69" ht="12.0" customHeight="1">
      <c r="B69" s="23"/>
    </row>
    <row r="70" ht="12.0" customHeight="1">
      <c r="B70" s="23"/>
    </row>
    <row r="71" ht="12.0" customHeight="1">
      <c r="B71" s="23"/>
    </row>
    <row r="72" ht="12.0" customHeight="1">
      <c r="B72" s="23"/>
    </row>
    <row r="73" ht="12.0" customHeight="1">
      <c r="B73" s="23"/>
    </row>
    <row r="74" ht="12.0" customHeight="1">
      <c r="B74" s="23"/>
    </row>
    <row r="75" ht="12.0" customHeight="1">
      <c r="B75" s="23"/>
    </row>
    <row r="76" ht="12.0" customHeight="1">
      <c r="B76" s="23"/>
    </row>
    <row r="77" ht="12.0" customHeight="1">
      <c r="B77" s="23"/>
    </row>
    <row r="78" ht="12.0" customHeight="1">
      <c r="B78" s="23"/>
    </row>
    <row r="79" ht="12.0" customHeight="1">
      <c r="B79" s="23"/>
    </row>
    <row r="80" ht="12.0" customHeight="1">
      <c r="B80" s="23"/>
    </row>
    <row r="81" ht="12.0" customHeight="1">
      <c r="B81" s="23"/>
    </row>
    <row r="82" ht="12.0" customHeight="1">
      <c r="B82" s="23"/>
    </row>
    <row r="83" ht="12.0" customHeight="1">
      <c r="B83" s="23"/>
    </row>
    <row r="84" ht="12.0" customHeight="1">
      <c r="B84" s="23"/>
    </row>
    <row r="85" ht="12.0" customHeight="1">
      <c r="B85" s="23"/>
    </row>
    <row r="86" ht="12.0" customHeight="1">
      <c r="B86" s="23"/>
    </row>
    <row r="87" ht="12.0" customHeight="1">
      <c r="B87" s="23"/>
    </row>
    <row r="88" ht="12.0" customHeight="1">
      <c r="B88" s="23"/>
    </row>
    <row r="89" ht="12.0" customHeight="1">
      <c r="B89" s="23"/>
    </row>
    <row r="90" ht="12.0" customHeight="1">
      <c r="B90" s="23"/>
    </row>
    <row r="91" ht="12.0" customHeight="1">
      <c r="B91" s="23"/>
    </row>
    <row r="92" ht="12.0" customHeight="1">
      <c r="B92" s="23"/>
    </row>
    <row r="93" ht="12.0" customHeight="1">
      <c r="B93" s="23"/>
    </row>
    <row r="94" ht="12.0" customHeight="1">
      <c r="B94" s="23"/>
    </row>
    <row r="95" ht="12.0" customHeight="1">
      <c r="B95" s="23"/>
    </row>
    <row r="96" ht="12.0" customHeight="1">
      <c r="B96" s="23"/>
    </row>
    <row r="97" ht="12.0" customHeight="1">
      <c r="B97" s="23"/>
    </row>
    <row r="98" ht="12.0" customHeight="1">
      <c r="B98" s="23"/>
    </row>
    <row r="99" ht="12.0" customHeight="1">
      <c r="B99" s="23"/>
    </row>
    <row r="100" ht="12.0" customHeight="1">
      <c r="B100" s="23"/>
    </row>
    <row r="101" ht="12.0" customHeight="1">
      <c r="B101" s="23"/>
    </row>
    <row r="102" ht="12.0" customHeight="1">
      <c r="B102" s="23"/>
    </row>
    <row r="103" ht="12.0" customHeight="1">
      <c r="B103" s="23"/>
    </row>
    <row r="104" ht="12.0" customHeight="1">
      <c r="B104" s="23"/>
    </row>
    <row r="105" ht="12.0" customHeight="1">
      <c r="B105" s="23"/>
    </row>
    <row r="106" ht="12.0" customHeight="1">
      <c r="B106" s="23"/>
    </row>
    <row r="107" ht="12.0" customHeight="1">
      <c r="B107" s="23"/>
    </row>
    <row r="108" ht="12.0" customHeight="1">
      <c r="B108" s="23"/>
    </row>
    <row r="109" ht="12.0" customHeight="1">
      <c r="B109" s="23"/>
    </row>
    <row r="110" ht="12.0" customHeight="1">
      <c r="B110" s="23"/>
    </row>
    <row r="111" ht="12.0" customHeight="1">
      <c r="B111" s="23"/>
    </row>
    <row r="112" ht="12.0" customHeight="1">
      <c r="B112" s="23"/>
    </row>
    <row r="113" ht="12.0" customHeight="1">
      <c r="B113" s="23"/>
    </row>
    <row r="114" ht="12.0" customHeight="1">
      <c r="B114" s="23"/>
    </row>
    <row r="115" ht="12.0" customHeight="1">
      <c r="B115" s="23"/>
    </row>
    <row r="116" ht="12.0" customHeight="1">
      <c r="B116" s="23"/>
    </row>
    <row r="117" ht="12.0" customHeight="1">
      <c r="B117" s="23"/>
    </row>
    <row r="118" ht="12.0" customHeight="1">
      <c r="B118" s="23"/>
    </row>
    <row r="119" ht="12.0" customHeight="1">
      <c r="B119" s="23"/>
    </row>
    <row r="120" ht="12.0" customHeight="1">
      <c r="B120" s="23"/>
    </row>
    <row r="121" ht="12.0" customHeight="1">
      <c r="B121" s="23"/>
    </row>
    <row r="122" ht="12.0" customHeight="1">
      <c r="B122" s="23"/>
    </row>
    <row r="123" ht="12.0" customHeight="1">
      <c r="B123" s="23"/>
    </row>
    <row r="124" ht="12.0" customHeight="1">
      <c r="B124" s="23"/>
    </row>
    <row r="125" ht="12.0" customHeight="1">
      <c r="B125" s="23"/>
    </row>
    <row r="126" ht="12.0" customHeight="1">
      <c r="B126" s="23"/>
    </row>
    <row r="127" ht="12.0" customHeight="1">
      <c r="B127" s="23"/>
    </row>
    <row r="128" ht="12.0" customHeight="1">
      <c r="B128" s="23"/>
    </row>
    <row r="129" ht="12.0" customHeight="1">
      <c r="B129" s="23"/>
    </row>
    <row r="130" ht="12.0" customHeight="1">
      <c r="B130" s="23"/>
    </row>
    <row r="131" ht="12.0" customHeight="1">
      <c r="B131" s="23"/>
    </row>
    <row r="132" ht="12.0" customHeight="1">
      <c r="B132" s="23"/>
    </row>
    <row r="133" ht="12.0" customHeight="1">
      <c r="B133" s="23"/>
    </row>
    <row r="134" ht="12.0" customHeight="1">
      <c r="B134" s="23"/>
    </row>
    <row r="135" ht="12.0" customHeight="1">
      <c r="B135" s="23"/>
    </row>
    <row r="136" ht="12.0" customHeight="1">
      <c r="B136" s="23"/>
    </row>
    <row r="137" ht="12.0" customHeight="1">
      <c r="B137" s="23"/>
    </row>
    <row r="138" ht="12.0" customHeight="1">
      <c r="B138" s="23"/>
    </row>
    <row r="139" ht="12.0" customHeight="1">
      <c r="B139" s="23"/>
    </row>
    <row r="140" ht="12.0" customHeight="1">
      <c r="B140" s="23"/>
    </row>
    <row r="141" ht="12.0" customHeight="1">
      <c r="B141" s="23"/>
    </row>
    <row r="142" ht="12.0" customHeight="1">
      <c r="B142" s="23"/>
    </row>
    <row r="143" ht="12.0" customHeight="1">
      <c r="B143" s="23"/>
    </row>
    <row r="144" ht="12.0" customHeight="1">
      <c r="B144" s="23"/>
    </row>
    <row r="145" ht="12.0" customHeight="1">
      <c r="B145" s="23"/>
    </row>
    <row r="146" ht="12.0" customHeight="1">
      <c r="B146" s="23"/>
    </row>
    <row r="147" ht="12.0" customHeight="1">
      <c r="B147" s="23"/>
    </row>
    <row r="148" ht="12.0" customHeight="1">
      <c r="B148" s="23"/>
    </row>
    <row r="149" ht="12.0" customHeight="1">
      <c r="B149" s="23"/>
    </row>
    <row r="150" ht="12.0" customHeight="1">
      <c r="B150" s="23"/>
    </row>
    <row r="151" ht="12.0" customHeight="1">
      <c r="B151" s="23"/>
    </row>
    <row r="152" ht="12.0" customHeight="1">
      <c r="B152" s="23"/>
    </row>
    <row r="153" ht="12.0" customHeight="1">
      <c r="B153" s="23"/>
    </row>
    <row r="154" ht="12.0" customHeight="1">
      <c r="B154" s="23"/>
    </row>
    <row r="155" ht="12.0" customHeight="1">
      <c r="B155" s="23"/>
    </row>
    <row r="156" ht="12.0" customHeight="1">
      <c r="B156" s="23"/>
    </row>
    <row r="157" ht="12.0" customHeight="1">
      <c r="B157" s="23"/>
    </row>
    <row r="158" ht="12.0" customHeight="1">
      <c r="B158" s="23"/>
    </row>
    <row r="159" ht="12.0" customHeight="1">
      <c r="B159" s="23"/>
    </row>
    <row r="160" ht="12.0" customHeight="1">
      <c r="B160" s="23"/>
    </row>
    <row r="161" ht="12.0" customHeight="1">
      <c r="B161" s="23"/>
    </row>
    <row r="162" ht="12.0" customHeight="1">
      <c r="B162" s="23"/>
    </row>
    <row r="163" ht="12.0" customHeight="1">
      <c r="B163" s="23"/>
    </row>
    <row r="164" ht="12.0" customHeight="1">
      <c r="B164" s="23"/>
    </row>
    <row r="165" ht="12.0" customHeight="1">
      <c r="B165" s="23"/>
    </row>
    <row r="166" ht="12.0" customHeight="1">
      <c r="B166" s="23"/>
    </row>
    <row r="167" ht="12.0" customHeight="1">
      <c r="B167" s="23"/>
    </row>
    <row r="168" ht="12.0" customHeight="1">
      <c r="B168" s="23"/>
    </row>
    <row r="169" ht="12.0" customHeight="1">
      <c r="B169" s="23"/>
    </row>
    <row r="170" ht="12.0" customHeight="1">
      <c r="B170" s="23"/>
    </row>
    <row r="171" ht="12.0" customHeight="1">
      <c r="B171" s="23"/>
    </row>
    <row r="172" ht="12.0" customHeight="1">
      <c r="B172" s="23"/>
    </row>
    <row r="173" ht="12.0" customHeight="1">
      <c r="B173" s="23"/>
    </row>
    <row r="174" ht="12.0" customHeight="1">
      <c r="B174" s="23"/>
    </row>
    <row r="175" ht="12.0" customHeight="1">
      <c r="B175" s="23"/>
    </row>
    <row r="176" ht="12.0" customHeight="1">
      <c r="B176" s="23"/>
    </row>
    <row r="177" ht="12.0" customHeight="1">
      <c r="B177" s="23"/>
    </row>
    <row r="178" ht="12.0" customHeight="1">
      <c r="B178" s="23"/>
    </row>
    <row r="179" ht="12.0" customHeight="1">
      <c r="B179" s="23"/>
    </row>
    <row r="180" ht="12.0" customHeight="1">
      <c r="B180" s="23"/>
    </row>
    <row r="181" ht="12.0" customHeight="1">
      <c r="B181" s="23"/>
    </row>
    <row r="182" ht="12.0" customHeight="1">
      <c r="B182" s="23"/>
    </row>
    <row r="183" ht="12.0" customHeight="1">
      <c r="B183" s="23"/>
    </row>
    <row r="184" ht="12.0" customHeight="1">
      <c r="B184" s="23"/>
    </row>
    <row r="185" ht="12.0" customHeight="1">
      <c r="B185" s="23"/>
    </row>
    <row r="186" ht="12.0" customHeight="1">
      <c r="B186" s="23"/>
    </row>
    <row r="187" ht="12.0" customHeight="1">
      <c r="B187" s="23"/>
    </row>
    <row r="188" ht="12.0" customHeight="1">
      <c r="B188" s="23"/>
    </row>
    <row r="189" ht="12.0" customHeight="1">
      <c r="B189" s="23"/>
    </row>
    <row r="190" ht="12.0" customHeight="1">
      <c r="B190" s="23"/>
    </row>
    <row r="191" ht="12.0" customHeight="1">
      <c r="B191" s="23"/>
    </row>
    <row r="192" ht="12.0" customHeight="1">
      <c r="B192" s="23"/>
    </row>
    <row r="193" ht="12.0" customHeight="1">
      <c r="B193" s="23"/>
    </row>
    <row r="194" ht="12.0" customHeight="1">
      <c r="B194" s="23"/>
    </row>
    <row r="195" ht="12.0" customHeight="1">
      <c r="B195" s="23"/>
    </row>
    <row r="196" ht="12.0" customHeight="1">
      <c r="B196" s="23"/>
    </row>
    <row r="197" ht="12.0" customHeight="1">
      <c r="B197" s="23"/>
    </row>
    <row r="198" ht="12.0" customHeight="1">
      <c r="B198" s="23"/>
    </row>
    <row r="199" ht="12.0" customHeight="1">
      <c r="B199" s="23"/>
    </row>
    <row r="200" ht="12.0" customHeight="1">
      <c r="B200" s="23"/>
    </row>
    <row r="201" ht="12.0" customHeight="1">
      <c r="B201" s="23"/>
    </row>
    <row r="202" ht="12.0" customHeight="1">
      <c r="B202" s="23"/>
    </row>
    <row r="203" ht="12.0" customHeight="1">
      <c r="B203" s="23"/>
    </row>
    <row r="204" ht="12.0" customHeight="1">
      <c r="B204" s="23"/>
    </row>
    <row r="205" ht="12.0" customHeight="1">
      <c r="B205" s="23"/>
    </row>
    <row r="206" ht="12.0" customHeight="1">
      <c r="B206" s="23"/>
    </row>
    <row r="207" ht="12.0" customHeight="1">
      <c r="B207" s="23"/>
    </row>
    <row r="208" ht="12.0" customHeight="1">
      <c r="B208" s="23"/>
    </row>
    <row r="209" ht="12.0" customHeight="1">
      <c r="B209" s="23"/>
    </row>
    <row r="210" ht="12.0" customHeight="1">
      <c r="B210" s="23"/>
    </row>
    <row r="211" ht="12.0" customHeight="1">
      <c r="B211" s="23"/>
    </row>
    <row r="212" ht="12.0" customHeight="1">
      <c r="B212" s="23"/>
    </row>
    <row r="213" ht="12.0" customHeight="1">
      <c r="B213" s="23"/>
    </row>
    <row r="214" ht="12.0" customHeight="1">
      <c r="B214" s="23"/>
    </row>
    <row r="215" ht="12.0" customHeight="1">
      <c r="B215" s="23"/>
    </row>
    <row r="216" ht="12.0" customHeight="1">
      <c r="B216" s="23"/>
    </row>
    <row r="217" ht="12.0" customHeight="1">
      <c r="B217" s="23"/>
    </row>
    <row r="218" ht="12.0" customHeight="1">
      <c r="B218" s="23"/>
    </row>
    <row r="219" ht="12.0" customHeight="1">
      <c r="B219" s="23"/>
    </row>
    <row r="220" ht="12.0" customHeight="1">
      <c r="B220" s="23"/>
    </row>
    <row r="221" ht="12.0" customHeight="1">
      <c r="B221" s="23"/>
    </row>
    <row r="222" ht="12.0" customHeight="1">
      <c r="B222" s="23"/>
    </row>
    <row r="223" ht="12.0" customHeight="1">
      <c r="B223" s="23"/>
    </row>
    <row r="224" ht="12.0" customHeight="1">
      <c r="B224" s="23"/>
    </row>
    <row r="225" ht="12.0" customHeight="1">
      <c r="B225" s="23"/>
    </row>
    <row r="226" ht="12.0" customHeight="1">
      <c r="B226" s="23"/>
    </row>
    <row r="227" ht="12.0" customHeight="1">
      <c r="B227" s="23"/>
    </row>
    <row r="228" ht="12.0" customHeight="1">
      <c r="B228" s="23"/>
    </row>
    <row r="229" ht="12.0" customHeight="1">
      <c r="B229" s="23"/>
    </row>
    <row r="230" ht="12.0" customHeight="1">
      <c r="B230" s="23"/>
    </row>
    <row r="231" ht="12.0" customHeight="1">
      <c r="B231" s="23"/>
    </row>
    <row r="232" ht="12.0" customHeight="1">
      <c r="B232" s="23"/>
    </row>
    <row r="233" ht="12.0" customHeight="1">
      <c r="B233" s="23"/>
    </row>
    <row r="234" ht="12.0" customHeight="1">
      <c r="B234" s="23"/>
    </row>
    <row r="235" ht="12.0" customHeight="1">
      <c r="B235" s="23"/>
    </row>
    <row r="236" ht="12.0" customHeight="1">
      <c r="B236" s="23"/>
    </row>
    <row r="237" ht="12.0" customHeight="1">
      <c r="B237" s="23"/>
    </row>
    <row r="238" ht="12.0" customHeight="1">
      <c r="B238" s="23"/>
    </row>
    <row r="239" ht="12.0" customHeight="1">
      <c r="B239" s="23"/>
    </row>
    <row r="240" ht="12.0" customHeight="1">
      <c r="B240" s="23"/>
    </row>
    <row r="241" ht="12.0" customHeight="1">
      <c r="B241" s="23"/>
    </row>
    <row r="242" ht="12.0" customHeight="1">
      <c r="B242" s="23"/>
    </row>
    <row r="243" ht="12.0" customHeight="1">
      <c r="B243" s="23"/>
    </row>
    <row r="244" ht="12.0" customHeight="1">
      <c r="B244" s="23"/>
    </row>
    <row r="245" ht="12.0" customHeight="1">
      <c r="B245" s="23"/>
    </row>
    <row r="246" ht="12.0" customHeight="1">
      <c r="B246" s="23"/>
    </row>
    <row r="247" ht="12.0" customHeight="1">
      <c r="B247" s="23"/>
    </row>
    <row r="248" ht="12.0" customHeight="1">
      <c r="B248" s="23"/>
    </row>
    <row r="249" ht="12.0" customHeight="1">
      <c r="B249" s="23"/>
    </row>
    <row r="250" ht="12.0" customHeight="1">
      <c r="B250" s="23"/>
    </row>
    <row r="251" ht="12.0" customHeight="1">
      <c r="B251" s="23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5.38"/>
    <col customWidth="1" min="3" max="3" width="1.75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1" width="14.75"/>
    <col customWidth="1" min="12" max="12" width="9.13"/>
    <col customWidth="1" min="13" max="26" width="8.75"/>
  </cols>
  <sheetData>
    <row r="1" ht="27.75" customHeight="1">
      <c r="B1" s="94" t="str">
        <f>'R&amp;P Accounts'!B2</f>
        <v>Renfrew Baptist Church</v>
      </c>
      <c r="K1" s="173" t="str">
        <f>'R&amp;P Accounts'!L2</f>
        <v>SC016248</v>
      </c>
    </row>
    <row r="2" ht="10.5" customHeight="1">
      <c r="A2" s="174"/>
    </row>
    <row r="3" ht="26.25" customHeight="1">
      <c r="A3" s="97" t="s">
        <v>86</v>
      </c>
      <c r="B3" s="96"/>
      <c r="C3" s="97"/>
      <c r="D3" s="97"/>
      <c r="E3" s="97"/>
      <c r="F3" s="97"/>
      <c r="G3" s="175"/>
      <c r="H3" s="99"/>
      <c r="I3" s="99"/>
      <c r="J3" s="99"/>
      <c r="K3" s="176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15.0" customHeight="1">
      <c r="A4" s="174"/>
    </row>
    <row r="5" ht="19.5" customHeight="1">
      <c r="A5" s="7" t="s">
        <v>87</v>
      </c>
      <c r="B5" s="177" t="s">
        <v>88</v>
      </c>
      <c r="C5" s="124"/>
      <c r="D5" s="124"/>
      <c r="E5" s="124"/>
      <c r="F5" s="124"/>
      <c r="G5" s="124"/>
      <c r="H5" s="124"/>
      <c r="I5" s="124"/>
      <c r="J5" s="124"/>
      <c r="K5" s="178"/>
    </row>
    <row r="6" ht="19.5" customHeight="1">
      <c r="B6" s="18"/>
      <c r="K6" s="119"/>
    </row>
    <row r="7" ht="29.25" customHeight="1">
      <c r="B7" s="18"/>
      <c r="K7" s="119"/>
    </row>
    <row r="8" ht="41.25" customHeight="1">
      <c r="B8" s="18"/>
      <c r="K8" s="119"/>
    </row>
    <row r="9" ht="64.5" customHeight="1">
      <c r="B9" s="179"/>
      <c r="C9" s="5"/>
      <c r="D9" s="5"/>
      <c r="E9" s="5"/>
      <c r="F9" s="5"/>
      <c r="G9" s="5"/>
      <c r="H9" s="5"/>
      <c r="I9" s="5"/>
      <c r="J9" s="5"/>
      <c r="K9" s="15"/>
    </row>
    <row r="10" ht="12.0" customHeight="1">
      <c r="A10" s="109"/>
    </row>
    <row r="11" ht="27.0" customHeight="1">
      <c r="B11" s="180" t="s">
        <v>89</v>
      </c>
      <c r="C11" s="5"/>
      <c r="D11" s="5"/>
      <c r="E11" s="5"/>
      <c r="F11" s="5"/>
      <c r="G11" s="111"/>
      <c r="H11" s="110" t="s">
        <v>90</v>
      </c>
      <c r="I11" s="111"/>
      <c r="J11" s="110" t="s">
        <v>91</v>
      </c>
      <c r="K11" s="110" t="s">
        <v>92</v>
      </c>
    </row>
    <row r="12" ht="18.75" customHeight="1">
      <c r="A12" s="7" t="s">
        <v>93</v>
      </c>
      <c r="B12" s="142" t="s">
        <v>94</v>
      </c>
      <c r="C12" s="9"/>
      <c r="D12" s="9"/>
      <c r="E12" s="9"/>
      <c r="F12" s="10"/>
      <c r="G12" s="105"/>
      <c r="H12" s="181" t="s">
        <v>95</v>
      </c>
      <c r="I12" s="64"/>
      <c r="J12" s="182">
        <v>30.0</v>
      </c>
      <c r="K12" s="183">
        <v>2035.0</v>
      </c>
    </row>
    <row r="13" ht="19.5" customHeight="1">
      <c r="B13" s="142"/>
      <c r="C13" s="9"/>
      <c r="D13" s="9"/>
      <c r="E13" s="9"/>
      <c r="F13" s="10"/>
      <c r="G13" s="105"/>
      <c r="H13" s="184"/>
      <c r="I13" s="64"/>
      <c r="J13" s="185"/>
      <c r="K13" s="186"/>
    </row>
    <row r="14" ht="19.5" customHeight="1">
      <c r="B14" s="142"/>
      <c r="C14" s="9"/>
      <c r="D14" s="9"/>
      <c r="E14" s="9"/>
      <c r="F14" s="10"/>
      <c r="G14" s="105"/>
      <c r="H14" s="181"/>
      <c r="I14" s="64"/>
      <c r="J14" s="185"/>
      <c r="K14" s="186"/>
    </row>
    <row r="15" ht="19.5" customHeight="1">
      <c r="B15" s="187"/>
      <c r="C15" s="5"/>
      <c r="D15" s="5"/>
      <c r="E15" s="5"/>
      <c r="F15" s="15"/>
      <c r="G15" s="105"/>
      <c r="H15" s="181"/>
      <c r="I15" s="64"/>
      <c r="J15" s="185"/>
      <c r="K15" s="188"/>
    </row>
    <row r="16" ht="20.25" customHeight="1">
      <c r="A16" s="111"/>
      <c r="B16" s="189" t="s">
        <v>67</v>
      </c>
      <c r="K16" s="44">
        <f>SUM(K12:K15)</f>
        <v>2035</v>
      </c>
    </row>
    <row r="17" ht="15.75" customHeight="1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ht="19.5" customHeight="1">
      <c r="A18" s="190" t="s">
        <v>96</v>
      </c>
      <c r="B18" s="191" t="s">
        <v>97</v>
      </c>
      <c r="C18" s="124"/>
      <c r="D18" s="124"/>
      <c r="E18" s="124"/>
      <c r="F18" s="124"/>
      <c r="G18" s="124"/>
      <c r="H18" s="124"/>
      <c r="I18" s="124"/>
      <c r="J18" s="178"/>
      <c r="K18" s="192"/>
    </row>
    <row r="19" ht="17.25" customHeight="1">
      <c r="A19" s="158"/>
      <c r="B19" s="179"/>
      <c r="C19" s="5"/>
      <c r="D19" s="5"/>
      <c r="E19" s="5"/>
      <c r="F19" s="5"/>
      <c r="G19" s="5"/>
      <c r="H19" s="5"/>
      <c r="I19" s="5"/>
      <c r="J19" s="15"/>
      <c r="K19" s="20"/>
    </row>
    <row r="20" ht="12.75" customHeight="1">
      <c r="A20" s="109"/>
    </row>
    <row r="21" ht="27.0" customHeight="1">
      <c r="B21" s="180" t="s">
        <v>98</v>
      </c>
      <c r="C21" s="5"/>
      <c r="D21" s="5"/>
      <c r="E21" s="5"/>
      <c r="F21" s="5"/>
      <c r="G21" s="5"/>
      <c r="H21" s="5"/>
      <c r="I21" s="5"/>
      <c r="J21" s="5"/>
      <c r="K21" s="110" t="s">
        <v>92</v>
      </c>
    </row>
    <row r="22" ht="19.5" customHeight="1">
      <c r="A22" s="7" t="s">
        <v>99</v>
      </c>
      <c r="B22" s="142" t="s">
        <v>100</v>
      </c>
      <c r="C22" s="9"/>
      <c r="D22" s="9"/>
      <c r="E22" s="9"/>
      <c r="F22" s="9"/>
      <c r="G22" s="9"/>
      <c r="H22" s="9"/>
      <c r="I22" s="9"/>
      <c r="J22" s="10"/>
      <c r="K22" s="193">
        <f>30127.2+1741+2197.5</f>
        <v>34065.7</v>
      </c>
    </row>
    <row r="23" ht="19.5" customHeight="1">
      <c r="B23" s="142"/>
      <c r="C23" s="9"/>
      <c r="D23" s="9"/>
      <c r="E23" s="9"/>
      <c r="F23" s="9"/>
      <c r="G23" s="9"/>
      <c r="H23" s="9"/>
      <c r="I23" s="9"/>
      <c r="J23" s="10"/>
      <c r="K23" s="193"/>
    </row>
    <row r="24" ht="19.5" customHeight="1">
      <c r="B24" s="142"/>
      <c r="C24" s="9"/>
      <c r="D24" s="9"/>
      <c r="E24" s="9"/>
      <c r="F24" s="9"/>
      <c r="G24" s="9"/>
      <c r="H24" s="9"/>
      <c r="I24" s="9"/>
      <c r="J24" s="10"/>
      <c r="K24" s="193"/>
    </row>
    <row r="25" ht="19.5" customHeight="1">
      <c r="B25" s="142"/>
      <c r="C25" s="9"/>
      <c r="D25" s="9"/>
      <c r="E25" s="9"/>
      <c r="F25" s="9"/>
      <c r="G25" s="9"/>
      <c r="H25" s="9"/>
      <c r="I25" s="9"/>
      <c r="J25" s="10"/>
      <c r="K25" s="193"/>
    </row>
    <row r="26" ht="19.5" customHeight="1">
      <c r="B26" s="187"/>
      <c r="C26" s="5"/>
      <c r="D26" s="5"/>
      <c r="E26" s="5"/>
      <c r="F26" s="5"/>
      <c r="G26" s="5"/>
      <c r="H26" s="5"/>
      <c r="I26" s="5"/>
      <c r="J26" s="15"/>
      <c r="K26" s="193"/>
    </row>
    <row r="27" ht="12.0" customHeight="1">
      <c r="A27" s="109"/>
    </row>
    <row r="28" ht="19.5" customHeight="1">
      <c r="A28" s="190" t="s">
        <v>101</v>
      </c>
      <c r="B28" s="191" t="s">
        <v>102</v>
      </c>
      <c r="C28" s="124"/>
      <c r="D28" s="124"/>
      <c r="E28" s="124"/>
      <c r="F28" s="124"/>
      <c r="G28" s="124"/>
      <c r="H28" s="124"/>
      <c r="I28" s="124"/>
      <c r="J28" s="178"/>
      <c r="K28" s="194" t="s">
        <v>103</v>
      </c>
    </row>
    <row r="29" ht="17.25" customHeight="1">
      <c r="A29" s="158"/>
      <c r="B29" s="179"/>
      <c r="C29" s="5"/>
      <c r="D29" s="5"/>
      <c r="E29" s="5"/>
      <c r="F29" s="5"/>
      <c r="G29" s="5"/>
      <c r="H29" s="5"/>
      <c r="I29" s="5"/>
      <c r="J29" s="15"/>
      <c r="K29" s="20"/>
    </row>
    <row r="30" ht="12.75" customHeight="1">
      <c r="A30" s="109"/>
    </row>
    <row r="31" ht="27.0" customHeight="1">
      <c r="A31" s="174"/>
      <c r="I31" s="111"/>
      <c r="J31" s="110" t="s">
        <v>104</v>
      </c>
      <c r="K31" s="110" t="s">
        <v>92</v>
      </c>
    </row>
    <row r="32" ht="19.5" customHeight="1">
      <c r="A32" s="7" t="s">
        <v>105</v>
      </c>
      <c r="B32" s="142"/>
      <c r="C32" s="9"/>
      <c r="D32" s="9"/>
      <c r="E32" s="9"/>
      <c r="F32" s="9"/>
      <c r="G32" s="9"/>
      <c r="H32" s="10"/>
      <c r="I32" s="105"/>
      <c r="J32" s="193"/>
      <c r="K32" s="193"/>
    </row>
    <row r="33" ht="19.5" customHeight="1">
      <c r="B33" s="142"/>
      <c r="C33" s="9"/>
      <c r="D33" s="9"/>
      <c r="E33" s="9"/>
      <c r="F33" s="9"/>
      <c r="G33" s="9"/>
      <c r="H33" s="10"/>
      <c r="I33" s="105"/>
      <c r="J33" s="193"/>
      <c r="K33" s="193"/>
    </row>
    <row r="34" ht="19.5" customHeight="1">
      <c r="B34" s="142"/>
      <c r="C34" s="9"/>
      <c r="D34" s="9"/>
      <c r="E34" s="9"/>
      <c r="F34" s="9"/>
      <c r="G34" s="9"/>
      <c r="H34" s="10"/>
      <c r="I34" s="105"/>
      <c r="J34" s="193"/>
      <c r="K34" s="193"/>
    </row>
    <row r="35" ht="19.5" customHeight="1">
      <c r="B35" s="142"/>
      <c r="C35" s="9"/>
      <c r="D35" s="9"/>
      <c r="E35" s="9"/>
      <c r="F35" s="9"/>
      <c r="G35" s="9"/>
      <c r="H35" s="10"/>
      <c r="I35" s="105"/>
      <c r="J35" s="193"/>
      <c r="K35" s="193"/>
    </row>
    <row r="36" ht="19.5" customHeight="1">
      <c r="B36" s="187"/>
      <c r="C36" s="5"/>
      <c r="D36" s="5"/>
      <c r="E36" s="5"/>
      <c r="F36" s="5"/>
      <c r="G36" s="5"/>
      <c r="H36" s="15"/>
      <c r="I36" s="105"/>
      <c r="J36" s="193"/>
      <c r="K36" s="193"/>
    </row>
    <row r="37" ht="12.0" customHeight="1">
      <c r="A37" s="109"/>
    </row>
    <row r="38" ht="12.0" customHeight="1">
      <c r="B38" s="195" t="s">
        <v>106</v>
      </c>
      <c r="C38" s="5"/>
      <c r="D38" s="5"/>
      <c r="E38" s="111"/>
      <c r="F38" s="195" t="s">
        <v>107</v>
      </c>
      <c r="G38" s="5"/>
      <c r="H38" s="5"/>
      <c r="I38" s="111"/>
      <c r="J38" s="110" t="s">
        <v>108</v>
      </c>
      <c r="K38" s="110" t="s">
        <v>109</v>
      </c>
    </row>
    <row r="39" ht="19.5" customHeight="1">
      <c r="A39" s="7" t="s">
        <v>110</v>
      </c>
      <c r="B39" s="142"/>
      <c r="C39" s="9"/>
      <c r="D39" s="10"/>
      <c r="E39" s="196"/>
      <c r="F39" s="197"/>
      <c r="G39" s="9"/>
      <c r="H39" s="10"/>
      <c r="I39" s="105"/>
      <c r="J39" s="193"/>
      <c r="K39" s="193"/>
    </row>
    <row r="40" ht="19.5" customHeight="1">
      <c r="B40" s="187"/>
      <c r="C40" s="5"/>
      <c r="D40" s="15"/>
      <c r="E40" s="196"/>
      <c r="F40" s="197"/>
      <c r="G40" s="9"/>
      <c r="H40" s="10"/>
      <c r="I40" s="105"/>
      <c r="J40" s="193"/>
      <c r="K40" s="193"/>
    </row>
    <row r="41" ht="19.5" customHeight="1">
      <c r="B41" s="142"/>
      <c r="C41" s="9"/>
      <c r="D41" s="10"/>
      <c r="E41" s="196"/>
      <c r="F41" s="197"/>
      <c r="G41" s="9"/>
      <c r="H41" s="10"/>
      <c r="I41" s="105"/>
      <c r="J41" s="193"/>
      <c r="K41" s="193"/>
    </row>
    <row r="42" ht="19.5" customHeight="1">
      <c r="B42" s="142"/>
      <c r="C42" s="9"/>
      <c r="D42" s="10"/>
      <c r="E42" s="196"/>
      <c r="F42" s="197"/>
      <c r="G42" s="9"/>
      <c r="H42" s="10"/>
      <c r="I42" s="105"/>
      <c r="J42" s="193"/>
      <c r="K42" s="193"/>
    </row>
    <row r="43" ht="19.5" customHeight="1">
      <c r="B43" s="187"/>
      <c r="C43" s="5"/>
      <c r="D43" s="15"/>
      <c r="E43" s="196"/>
      <c r="F43" s="197"/>
      <c r="G43" s="9"/>
      <c r="H43" s="10"/>
      <c r="I43" s="105"/>
      <c r="J43" s="193"/>
      <c r="K43" s="193"/>
    </row>
    <row r="44" ht="12.0" customHeight="1">
      <c r="A44" s="198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ht="19.5" customHeight="1">
      <c r="A45" s="199" t="s">
        <v>111</v>
      </c>
      <c r="B45" s="177"/>
      <c r="C45" s="124"/>
      <c r="D45" s="124"/>
      <c r="E45" s="124"/>
      <c r="F45" s="124"/>
      <c r="G45" s="124"/>
      <c r="H45" s="124"/>
      <c r="I45" s="124"/>
      <c r="J45" s="124"/>
      <c r="K45" s="178"/>
    </row>
    <row r="46" ht="19.5" customHeight="1">
      <c r="B46" s="18"/>
      <c r="K46" s="119"/>
    </row>
    <row r="47" ht="19.5" customHeight="1">
      <c r="B47" s="18"/>
      <c r="K47" s="119"/>
    </row>
    <row r="48" ht="19.5" customHeight="1">
      <c r="B48" s="18"/>
      <c r="K48" s="119"/>
    </row>
    <row r="49" ht="10.5" customHeight="1">
      <c r="B49" s="18"/>
      <c r="K49" s="119"/>
    </row>
    <row r="50" ht="11.25" customHeight="1">
      <c r="B50" s="18"/>
      <c r="K50" s="119"/>
    </row>
    <row r="51" ht="12.75" customHeight="1">
      <c r="B51" s="18"/>
      <c r="K51" s="119"/>
    </row>
    <row r="52" ht="5.25" customHeight="1">
      <c r="B52" s="18"/>
      <c r="K52" s="119"/>
    </row>
    <row r="53" ht="4.5" customHeight="1">
      <c r="B53" s="18"/>
      <c r="K53" s="119"/>
    </row>
    <row r="54" ht="4.5" customHeight="1">
      <c r="B54" s="179"/>
      <c r="C54" s="5"/>
      <c r="D54" s="5"/>
      <c r="E54" s="5"/>
      <c r="F54" s="5"/>
      <c r="G54" s="5"/>
      <c r="H54" s="5"/>
      <c r="I54" s="5"/>
      <c r="J54" s="5"/>
      <c r="K54" s="15"/>
    </row>
    <row r="55" ht="12.0" customHeight="1">
      <c r="B55" s="23"/>
    </row>
    <row r="56" ht="12.0" customHeight="1">
      <c r="B56" s="23"/>
    </row>
    <row r="57" ht="12.0" customHeight="1">
      <c r="B57" s="23"/>
    </row>
    <row r="58" ht="12.0" customHeight="1">
      <c r="B58" s="23"/>
    </row>
    <row r="59" ht="12.0" customHeight="1">
      <c r="B59" s="23"/>
    </row>
    <row r="60" ht="12.0" customHeight="1">
      <c r="B60" s="23"/>
    </row>
    <row r="61" ht="12.0" customHeight="1">
      <c r="B61" s="23"/>
    </row>
    <row r="62" ht="12.0" customHeight="1">
      <c r="B62" s="23"/>
    </row>
    <row r="63" ht="12.0" customHeight="1">
      <c r="B63" s="23"/>
    </row>
    <row r="64" ht="12.0" customHeight="1">
      <c r="B64" s="23"/>
    </row>
    <row r="65" ht="12.0" customHeight="1">
      <c r="B65" s="23"/>
    </row>
    <row r="66" ht="12.0" customHeight="1">
      <c r="B66" s="23"/>
    </row>
    <row r="67" ht="12.0" customHeight="1">
      <c r="B67" s="23"/>
    </row>
    <row r="68" ht="12.0" customHeight="1">
      <c r="B68" s="23"/>
    </row>
    <row r="69" ht="12.0" customHeight="1">
      <c r="B69" s="23"/>
    </row>
    <row r="70" ht="12.0" customHeight="1">
      <c r="B70" s="23"/>
    </row>
    <row r="71" ht="12.0" customHeight="1">
      <c r="B71" s="23"/>
    </row>
    <row r="72" ht="12.0" customHeight="1">
      <c r="B72" s="23"/>
    </row>
    <row r="73" ht="12.0" customHeight="1">
      <c r="B73" s="23"/>
    </row>
    <row r="74" ht="12.0" customHeight="1">
      <c r="B74" s="23"/>
    </row>
    <row r="75" ht="12.0" customHeight="1">
      <c r="B75" s="23"/>
    </row>
    <row r="76" ht="12.0" customHeight="1">
      <c r="B76" s="23"/>
    </row>
    <row r="77" ht="12.0" customHeight="1">
      <c r="B77" s="23"/>
    </row>
    <row r="78" ht="12.0" customHeight="1">
      <c r="B78" s="23"/>
    </row>
    <row r="79" ht="12.0" customHeight="1">
      <c r="B79" s="23"/>
    </row>
    <row r="80" ht="12.0" customHeight="1">
      <c r="B80" s="23"/>
    </row>
    <row r="81" ht="12.0" customHeight="1">
      <c r="B81" s="23"/>
    </row>
    <row r="82" ht="12.0" customHeight="1">
      <c r="B82" s="23"/>
    </row>
    <row r="83" ht="12.0" customHeight="1">
      <c r="B83" s="23"/>
    </row>
    <row r="84" ht="12.0" customHeight="1">
      <c r="B84" s="23"/>
    </row>
    <row r="85" ht="12.0" customHeight="1">
      <c r="B85" s="23"/>
    </row>
    <row r="86" ht="12.0" customHeight="1">
      <c r="B86" s="23"/>
    </row>
    <row r="87" ht="12.0" customHeight="1">
      <c r="B87" s="23"/>
    </row>
    <row r="88" ht="12.0" customHeight="1">
      <c r="B88" s="23"/>
    </row>
    <row r="89" ht="12.0" customHeight="1">
      <c r="B89" s="23"/>
    </row>
    <row r="90" ht="12.0" customHeight="1">
      <c r="B90" s="23"/>
    </row>
    <row r="91" ht="12.0" customHeight="1">
      <c r="B91" s="23"/>
    </row>
    <row r="92" ht="12.0" customHeight="1">
      <c r="B92" s="23"/>
    </row>
    <row r="93" ht="12.0" customHeight="1">
      <c r="B93" s="23"/>
    </row>
    <row r="94" ht="12.0" customHeight="1">
      <c r="B94" s="23"/>
    </row>
    <row r="95" ht="12.0" customHeight="1">
      <c r="B95" s="23"/>
    </row>
    <row r="96" ht="12.0" customHeight="1">
      <c r="B96" s="23"/>
    </row>
    <row r="97" ht="12.0" customHeight="1">
      <c r="B97" s="23"/>
    </row>
    <row r="98" ht="12.0" customHeight="1">
      <c r="B98" s="23"/>
    </row>
    <row r="99" ht="12.0" customHeight="1">
      <c r="B99" s="23"/>
    </row>
    <row r="100" ht="12.0" customHeight="1">
      <c r="B100" s="23"/>
    </row>
    <row r="101" ht="12.0" customHeight="1">
      <c r="B101" s="23"/>
    </row>
    <row r="102" ht="12.0" customHeight="1">
      <c r="B102" s="23"/>
    </row>
    <row r="103" ht="12.0" customHeight="1">
      <c r="B103" s="23"/>
    </row>
    <row r="104" ht="12.0" customHeight="1">
      <c r="B104" s="23"/>
    </row>
    <row r="105" ht="12.0" customHeight="1">
      <c r="B105" s="23"/>
    </row>
    <row r="106" ht="12.0" customHeight="1">
      <c r="B106" s="23"/>
    </row>
    <row r="107" ht="12.0" customHeight="1">
      <c r="B107" s="23"/>
    </row>
    <row r="108" ht="12.0" customHeight="1">
      <c r="B108" s="23"/>
    </row>
    <row r="109" ht="12.0" customHeight="1">
      <c r="B109" s="23"/>
    </row>
    <row r="110" ht="12.0" customHeight="1">
      <c r="B110" s="23"/>
    </row>
    <row r="111" ht="12.0" customHeight="1">
      <c r="B111" s="23"/>
    </row>
    <row r="112" ht="12.0" customHeight="1">
      <c r="B112" s="23"/>
    </row>
    <row r="113" ht="12.0" customHeight="1">
      <c r="B113" s="23"/>
    </row>
    <row r="114" ht="12.0" customHeight="1">
      <c r="B114" s="23"/>
    </row>
    <row r="115" ht="12.0" customHeight="1">
      <c r="B115" s="23"/>
    </row>
    <row r="116" ht="12.0" customHeight="1">
      <c r="B116" s="23"/>
    </row>
    <row r="117" ht="12.0" customHeight="1">
      <c r="B117" s="23"/>
    </row>
    <row r="118" ht="12.0" customHeight="1">
      <c r="B118" s="23"/>
    </row>
    <row r="119" ht="12.0" customHeight="1">
      <c r="B119" s="23"/>
    </row>
    <row r="120" ht="12.0" customHeight="1">
      <c r="B120" s="23"/>
    </row>
    <row r="121" ht="12.0" customHeight="1">
      <c r="B121" s="23"/>
    </row>
    <row r="122" ht="12.0" customHeight="1">
      <c r="B122" s="23"/>
    </row>
    <row r="123" ht="12.0" customHeight="1">
      <c r="B123" s="23"/>
    </row>
    <row r="124" ht="12.0" customHeight="1">
      <c r="B124" s="23"/>
    </row>
    <row r="125" ht="12.0" customHeight="1">
      <c r="B125" s="23"/>
    </row>
    <row r="126" ht="12.0" customHeight="1">
      <c r="B126" s="23"/>
    </row>
    <row r="127" ht="12.0" customHeight="1">
      <c r="B127" s="23"/>
    </row>
    <row r="128" ht="12.0" customHeight="1">
      <c r="B128" s="23"/>
    </row>
    <row r="129" ht="12.0" customHeight="1">
      <c r="B129" s="23"/>
    </row>
    <row r="130" ht="12.0" customHeight="1">
      <c r="B130" s="23"/>
    </row>
    <row r="131" ht="12.0" customHeight="1">
      <c r="B131" s="23"/>
    </row>
    <row r="132" ht="12.0" customHeight="1">
      <c r="B132" s="23"/>
    </row>
    <row r="133" ht="12.0" customHeight="1">
      <c r="B133" s="23"/>
    </row>
    <row r="134" ht="12.0" customHeight="1">
      <c r="B134" s="23"/>
    </row>
    <row r="135" ht="12.0" customHeight="1">
      <c r="B135" s="23"/>
    </row>
    <row r="136" ht="12.0" customHeight="1">
      <c r="B136" s="23"/>
    </row>
    <row r="137" ht="12.0" customHeight="1">
      <c r="B137" s="23"/>
    </row>
    <row r="138" ht="12.0" customHeight="1">
      <c r="B138" s="23"/>
    </row>
    <row r="139" ht="12.0" customHeight="1">
      <c r="B139" s="23"/>
    </row>
    <row r="140" ht="12.0" customHeight="1">
      <c r="B140" s="23"/>
    </row>
    <row r="141" ht="12.0" customHeight="1">
      <c r="B141" s="23"/>
    </row>
    <row r="142" ht="12.0" customHeight="1">
      <c r="B142" s="23"/>
    </row>
    <row r="143" ht="12.0" customHeight="1">
      <c r="B143" s="23"/>
    </row>
    <row r="144" ht="12.0" customHeight="1">
      <c r="B144" s="23"/>
    </row>
    <row r="145" ht="12.0" customHeight="1">
      <c r="B145" s="23"/>
    </row>
    <row r="146" ht="12.0" customHeight="1">
      <c r="B146" s="23"/>
    </row>
    <row r="147" ht="12.0" customHeight="1">
      <c r="B147" s="23"/>
    </row>
    <row r="148" ht="12.0" customHeight="1">
      <c r="B148" s="23"/>
    </row>
    <row r="149" ht="12.0" customHeight="1">
      <c r="B149" s="23"/>
    </row>
    <row r="150" ht="12.0" customHeight="1">
      <c r="B150" s="23"/>
    </row>
    <row r="151" ht="12.0" customHeight="1">
      <c r="B151" s="23"/>
    </row>
    <row r="152" ht="12.0" customHeight="1">
      <c r="B152" s="23"/>
    </row>
    <row r="153" ht="12.0" customHeight="1">
      <c r="B153" s="23"/>
    </row>
    <row r="154" ht="12.0" customHeight="1">
      <c r="B154" s="23"/>
    </row>
    <row r="155" ht="12.0" customHeight="1">
      <c r="B155" s="23"/>
    </row>
    <row r="156" ht="12.0" customHeight="1">
      <c r="B156" s="23"/>
    </row>
    <row r="157" ht="12.0" customHeight="1">
      <c r="B157" s="23"/>
    </row>
    <row r="158" ht="12.0" customHeight="1">
      <c r="B158" s="23"/>
    </row>
    <row r="159" ht="12.0" customHeight="1">
      <c r="B159" s="23"/>
    </row>
    <row r="160" ht="12.0" customHeight="1">
      <c r="B160" s="23"/>
    </row>
    <row r="161" ht="12.0" customHeight="1">
      <c r="B161" s="23"/>
    </row>
    <row r="162" ht="12.0" customHeight="1">
      <c r="B162" s="23"/>
    </row>
    <row r="163" ht="12.0" customHeight="1">
      <c r="B163" s="23"/>
    </row>
    <row r="164" ht="12.0" customHeight="1">
      <c r="B164" s="23"/>
    </row>
    <row r="165" ht="12.0" customHeight="1">
      <c r="B165" s="23"/>
    </row>
    <row r="166" ht="12.0" customHeight="1">
      <c r="B166" s="23"/>
    </row>
    <row r="167" ht="12.0" customHeight="1">
      <c r="B167" s="23"/>
    </row>
    <row r="168" ht="12.0" customHeight="1">
      <c r="B168" s="23"/>
    </row>
    <row r="169" ht="12.0" customHeight="1">
      <c r="B169" s="23"/>
    </row>
    <row r="170" ht="12.0" customHeight="1">
      <c r="B170" s="23"/>
    </row>
    <row r="171" ht="12.0" customHeight="1">
      <c r="B171" s="23"/>
    </row>
    <row r="172" ht="12.0" customHeight="1">
      <c r="B172" s="23"/>
    </row>
    <row r="173" ht="12.0" customHeight="1">
      <c r="B173" s="23"/>
    </row>
    <row r="174" ht="12.0" customHeight="1">
      <c r="B174" s="23"/>
    </row>
    <row r="175" ht="12.0" customHeight="1">
      <c r="B175" s="23"/>
    </row>
    <row r="176" ht="12.0" customHeight="1">
      <c r="B176" s="23"/>
    </row>
    <row r="177" ht="12.0" customHeight="1">
      <c r="B177" s="23"/>
    </row>
    <row r="178" ht="12.0" customHeight="1">
      <c r="B178" s="23"/>
    </row>
    <row r="179" ht="12.0" customHeight="1">
      <c r="B179" s="23"/>
    </row>
    <row r="180" ht="12.0" customHeight="1">
      <c r="B180" s="23"/>
    </row>
    <row r="181" ht="12.0" customHeight="1">
      <c r="B181" s="23"/>
    </row>
    <row r="182" ht="12.0" customHeight="1">
      <c r="B182" s="23"/>
    </row>
    <row r="183" ht="12.0" customHeight="1">
      <c r="B183" s="23"/>
    </row>
    <row r="184" ht="12.0" customHeight="1">
      <c r="B184" s="23"/>
    </row>
    <row r="185" ht="12.0" customHeight="1">
      <c r="B185" s="23"/>
    </row>
    <row r="186" ht="12.0" customHeight="1">
      <c r="B186" s="23"/>
    </row>
    <row r="187" ht="12.0" customHeight="1">
      <c r="B187" s="23"/>
    </row>
    <row r="188" ht="12.0" customHeight="1">
      <c r="B188" s="23"/>
    </row>
    <row r="189" ht="12.0" customHeight="1">
      <c r="B189" s="23"/>
    </row>
    <row r="190" ht="12.0" customHeight="1">
      <c r="B190" s="23"/>
    </row>
    <row r="191" ht="12.0" customHeight="1">
      <c r="B191" s="23"/>
    </row>
    <row r="192" ht="12.0" customHeight="1">
      <c r="B192" s="23"/>
    </row>
    <row r="193" ht="12.0" customHeight="1">
      <c r="B193" s="23"/>
    </row>
    <row r="194" ht="12.0" customHeight="1">
      <c r="B194" s="23"/>
    </row>
    <row r="195" ht="12.0" customHeight="1">
      <c r="B195" s="23"/>
    </row>
    <row r="196" ht="12.0" customHeight="1">
      <c r="B196" s="23"/>
    </row>
    <row r="197" ht="12.0" customHeight="1">
      <c r="B197" s="23"/>
    </row>
    <row r="198" ht="12.0" customHeight="1">
      <c r="B198" s="23"/>
    </row>
    <row r="199" ht="12.0" customHeight="1">
      <c r="B199" s="23"/>
    </row>
    <row r="200" ht="12.0" customHeight="1">
      <c r="B200" s="23"/>
    </row>
    <row r="201" ht="12.0" customHeight="1">
      <c r="B201" s="23"/>
    </row>
    <row r="202" ht="12.0" customHeight="1">
      <c r="B202" s="23"/>
    </row>
    <row r="203" ht="12.0" customHeight="1">
      <c r="B203" s="23"/>
    </row>
    <row r="204" ht="12.0" customHeight="1">
      <c r="B204" s="23"/>
    </row>
    <row r="205" ht="12.0" customHeight="1">
      <c r="B205" s="23"/>
    </row>
    <row r="206" ht="12.0" customHeight="1">
      <c r="B206" s="23"/>
    </row>
    <row r="207" ht="12.0" customHeight="1">
      <c r="B207" s="23"/>
    </row>
    <row r="208" ht="12.0" customHeight="1">
      <c r="B208" s="23"/>
    </row>
    <row r="209" ht="12.0" customHeight="1">
      <c r="B209" s="23"/>
    </row>
    <row r="210" ht="12.0" customHeight="1">
      <c r="B210" s="23"/>
    </row>
    <row r="211" ht="12.0" customHeight="1">
      <c r="B211" s="23"/>
    </row>
    <row r="212" ht="12.0" customHeight="1">
      <c r="B212" s="23"/>
    </row>
    <row r="213" ht="12.0" customHeight="1">
      <c r="B213" s="23"/>
    </row>
    <row r="214" ht="12.0" customHeight="1">
      <c r="B214" s="23"/>
    </row>
    <row r="215" ht="12.0" customHeight="1">
      <c r="B215" s="23"/>
    </row>
    <row r="216" ht="12.0" customHeight="1">
      <c r="B216" s="23"/>
    </row>
    <row r="217" ht="12.0" customHeight="1">
      <c r="B217" s="23"/>
    </row>
    <row r="218" ht="12.0" customHeight="1">
      <c r="B218" s="23"/>
    </row>
    <row r="219" ht="12.0" customHeight="1">
      <c r="B219" s="23"/>
    </row>
    <row r="220" ht="12.0" customHeight="1">
      <c r="B220" s="23"/>
    </row>
    <row r="221" ht="12.0" customHeight="1">
      <c r="B221" s="23"/>
    </row>
    <row r="222" ht="12.0" customHeight="1">
      <c r="B222" s="23"/>
    </row>
    <row r="223" ht="12.0" customHeight="1">
      <c r="B223" s="23"/>
    </row>
    <row r="224" ht="12.0" customHeight="1">
      <c r="B224" s="23"/>
    </row>
    <row r="225" ht="12.0" customHeight="1">
      <c r="B225" s="23"/>
    </row>
    <row r="226" ht="12.0" customHeight="1">
      <c r="B226" s="23"/>
    </row>
    <row r="227" ht="12.0" customHeight="1">
      <c r="B227" s="23"/>
    </row>
    <row r="228" ht="12.0" customHeight="1">
      <c r="B228" s="23"/>
    </row>
    <row r="229" ht="12.0" customHeight="1">
      <c r="B229" s="23"/>
    </row>
    <row r="230" ht="12.0" customHeight="1">
      <c r="B230" s="23"/>
    </row>
    <row r="231" ht="12.0" customHeight="1">
      <c r="B231" s="23"/>
    </row>
    <row r="232" ht="12.0" customHeight="1">
      <c r="B232" s="23"/>
    </row>
    <row r="233" ht="12.0" customHeight="1">
      <c r="B233" s="23"/>
    </row>
    <row r="234" ht="12.0" customHeight="1">
      <c r="B234" s="23"/>
    </row>
    <row r="235" ht="12.0" customHeight="1">
      <c r="B235" s="23"/>
    </row>
    <row r="236" ht="12.0" customHeight="1">
      <c r="B236" s="23"/>
    </row>
    <row r="237" ht="12.0" customHeight="1">
      <c r="B237" s="23"/>
    </row>
    <row r="238" ht="12.0" customHeight="1">
      <c r="B238" s="23"/>
    </row>
    <row r="239" ht="12.0" customHeight="1">
      <c r="B239" s="23"/>
    </row>
    <row r="240" ht="12.0" customHeight="1">
      <c r="B240" s="23"/>
    </row>
    <row r="241" ht="12.0" customHeight="1">
      <c r="B241" s="23"/>
    </row>
    <row r="242" ht="12.0" customHeight="1">
      <c r="B242" s="23"/>
    </row>
    <row r="243" ht="12.0" customHeight="1">
      <c r="B243" s="23"/>
    </row>
    <row r="244" ht="12.0" customHeight="1">
      <c r="B244" s="23"/>
    </row>
    <row r="245" ht="12.0" customHeight="1">
      <c r="B245" s="23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B35:H35"/>
    <mergeCell ref="B36:H36"/>
    <mergeCell ref="A27:K27"/>
    <mergeCell ref="B28:J29"/>
    <mergeCell ref="K28:K29"/>
    <mergeCell ref="A30:K30"/>
    <mergeCell ref="A31:H31"/>
    <mergeCell ref="A32:A36"/>
    <mergeCell ref="B32:H32"/>
    <mergeCell ref="B39:D39"/>
    <mergeCell ref="B42:D42"/>
    <mergeCell ref="A45:A54"/>
    <mergeCell ref="F42:H42"/>
    <mergeCell ref="B43:D43"/>
    <mergeCell ref="F43:H43"/>
    <mergeCell ref="A44:K44"/>
    <mergeCell ref="B45:K54"/>
    <mergeCell ref="A37:K37"/>
    <mergeCell ref="B38:D38"/>
    <mergeCell ref="F38:H38"/>
    <mergeCell ref="A39:A43"/>
    <mergeCell ref="F39:H39"/>
    <mergeCell ref="F40:H40"/>
    <mergeCell ref="F41:H41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5"/>
    <mergeCell ref="B12:F12"/>
    <mergeCell ref="B13:F13"/>
    <mergeCell ref="B14:F14"/>
    <mergeCell ref="B15:F15"/>
    <mergeCell ref="B23:J23"/>
    <mergeCell ref="B24:J24"/>
    <mergeCell ref="B25:J25"/>
    <mergeCell ref="B26:J26"/>
    <mergeCell ref="B16:J16"/>
    <mergeCell ref="B18:J19"/>
    <mergeCell ref="K18:K19"/>
    <mergeCell ref="A20:K20"/>
    <mergeCell ref="B21:J21"/>
    <mergeCell ref="A22:A26"/>
    <mergeCell ref="B22:J22"/>
    <mergeCell ref="B33:H33"/>
    <mergeCell ref="B34:H34"/>
    <mergeCell ref="B40:D40"/>
    <mergeCell ref="B41:D41"/>
  </mergeCells>
  <printOptions/>
  <pageMargins bottom="0.4" footer="0.0" header="0.0" left="0.35433070866141736" right="0.31496062992125984" top="0.4724409448818898"/>
  <pageSetup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75"/>
    <col customWidth="1" min="5" max="5" width="15.38"/>
    <col customWidth="1" min="6" max="6" width="1.63"/>
    <col customWidth="1" min="7" max="7" width="15.38"/>
    <col customWidth="1" min="8" max="8" width="1.38"/>
    <col customWidth="1" min="9" max="9" width="15.38"/>
    <col customWidth="1" min="10" max="10" width="1.63"/>
    <col customWidth="1" min="11" max="11" width="14.75"/>
    <col customWidth="1" min="12" max="12" width="1.75"/>
    <col customWidth="1" min="13" max="13" width="14.75"/>
    <col customWidth="1" min="14" max="14" width="9.13"/>
    <col customWidth="1" min="15" max="26" width="8.75"/>
  </cols>
  <sheetData>
    <row r="1" ht="27.75" customHeight="1">
      <c r="C1" s="94" t="str">
        <f>'R&amp;P Accounts'!B2</f>
        <v>Renfrew Baptist Church</v>
      </c>
      <c r="M1" s="173" t="str">
        <f>'R&amp;P Accounts'!L2</f>
        <v>SC016248</v>
      </c>
    </row>
    <row r="2" ht="10.5" customHeigh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ht="26.25" customHeight="1">
      <c r="A3" s="97" t="s">
        <v>112</v>
      </c>
      <c r="B3" s="97"/>
      <c r="C3" s="96"/>
      <c r="D3" s="97"/>
      <c r="E3" s="97"/>
      <c r="F3" s="97"/>
      <c r="G3" s="97"/>
      <c r="H3" s="200"/>
      <c r="I3" s="200"/>
      <c r="J3" s="200"/>
      <c r="K3" s="200"/>
      <c r="L3" s="176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15.0" customHeight="1">
      <c r="A4" s="174"/>
    </row>
    <row r="5" ht="19.5" customHeight="1">
      <c r="A5" s="190" t="s">
        <v>113</v>
      </c>
    </row>
    <row r="6" ht="19.5" customHeight="1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ht="19.5" customHeight="1">
      <c r="A7" s="190" t="s">
        <v>114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</row>
    <row r="8" ht="40.5" customHeight="1">
      <c r="C8" s="106" t="s">
        <v>52</v>
      </c>
      <c r="D8" s="78"/>
      <c r="E8" s="106" t="s">
        <v>53</v>
      </c>
      <c r="F8" s="107"/>
      <c r="G8" s="106" t="s">
        <v>12</v>
      </c>
      <c r="H8" s="107"/>
      <c r="I8" s="106" t="s">
        <v>54</v>
      </c>
      <c r="J8" s="107"/>
      <c r="K8" s="106" t="s">
        <v>55</v>
      </c>
      <c r="L8" s="107"/>
      <c r="M8" s="106" t="s">
        <v>56</v>
      </c>
    </row>
    <row r="9" ht="19.5" customHeight="1">
      <c r="A9" s="7"/>
      <c r="B9" s="7"/>
      <c r="C9" s="110" t="s">
        <v>16</v>
      </c>
      <c r="E9" s="110" t="s">
        <v>16</v>
      </c>
      <c r="F9" s="111"/>
      <c r="G9" s="110" t="s">
        <v>16</v>
      </c>
      <c r="H9" s="111"/>
      <c r="I9" s="110" t="s">
        <v>16</v>
      </c>
      <c r="J9" s="111"/>
      <c r="K9" s="110" t="s">
        <v>16</v>
      </c>
      <c r="L9" s="111"/>
      <c r="M9" s="110" t="s">
        <v>16</v>
      </c>
    </row>
    <row r="10" ht="16.5" customHeight="1">
      <c r="A10" s="201"/>
      <c r="B10" s="105"/>
      <c r="C10" s="202"/>
      <c r="D10" s="203"/>
      <c r="E10" s="202"/>
      <c r="F10" s="203"/>
      <c r="G10" s="202"/>
      <c r="H10" s="203"/>
      <c r="I10" s="202"/>
      <c r="J10" s="203"/>
      <c r="K10" s="202">
        <f t="shared" ref="K10:K13" si="1">SUM(C10:I10)</f>
        <v>0</v>
      </c>
      <c r="L10" s="203"/>
      <c r="M10" s="204"/>
    </row>
    <row r="11" ht="16.5" customHeight="1">
      <c r="A11" s="201"/>
      <c r="B11" s="105"/>
      <c r="C11" s="202"/>
      <c r="D11" s="203"/>
      <c r="E11" s="202"/>
      <c r="F11" s="203"/>
      <c r="G11" s="202"/>
      <c r="H11" s="203"/>
      <c r="I11" s="202"/>
      <c r="J11" s="203"/>
      <c r="K11" s="202">
        <f t="shared" si="1"/>
        <v>0</v>
      </c>
      <c r="L11" s="203"/>
      <c r="M11" s="204"/>
    </row>
    <row r="12" ht="16.5" customHeight="1">
      <c r="A12" s="201"/>
      <c r="B12" s="105"/>
      <c r="C12" s="202"/>
      <c r="D12" s="203"/>
      <c r="E12" s="202"/>
      <c r="F12" s="203"/>
      <c r="G12" s="202"/>
      <c r="H12" s="203"/>
      <c r="I12" s="202"/>
      <c r="J12" s="203"/>
      <c r="K12" s="202">
        <f t="shared" si="1"/>
        <v>0</v>
      </c>
      <c r="L12" s="203"/>
      <c r="M12" s="204"/>
    </row>
    <row r="13" ht="16.5" customHeight="1">
      <c r="A13" s="205"/>
      <c r="B13" s="206"/>
      <c r="C13" s="207"/>
      <c r="D13" s="203"/>
      <c r="E13" s="202"/>
      <c r="F13" s="203"/>
      <c r="G13" s="202"/>
      <c r="H13" s="203"/>
      <c r="I13" s="202"/>
      <c r="J13" s="203"/>
      <c r="K13" s="202">
        <f t="shared" si="1"/>
        <v>0</v>
      </c>
      <c r="L13" s="208"/>
      <c r="M13" s="204"/>
    </row>
    <row r="14" ht="20.25" customHeight="1">
      <c r="A14" s="209" t="s">
        <v>67</v>
      </c>
      <c r="B14" s="209"/>
      <c r="C14" s="210">
        <f>SUM(C10:C13)</f>
        <v>0</v>
      </c>
      <c r="D14" s="203"/>
      <c r="E14" s="210">
        <f>SUM(E10:E13)</f>
        <v>0</v>
      </c>
      <c r="F14" s="203"/>
      <c r="G14" s="210">
        <f>SUM(G10:G13)</f>
        <v>0</v>
      </c>
      <c r="H14" s="203"/>
      <c r="I14" s="210">
        <f>SUM(I10:I13)</f>
        <v>0</v>
      </c>
      <c r="J14" s="203"/>
      <c r="K14" s="210">
        <f>SUM(K10:K13)</f>
        <v>0</v>
      </c>
      <c r="L14" s="208"/>
      <c r="M14" s="210">
        <f>SUM(M10:M13)</f>
        <v>0</v>
      </c>
    </row>
    <row r="15" ht="13.5" customHeight="1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</row>
    <row r="16" ht="15.0" customHeight="1">
      <c r="A16" s="190"/>
      <c r="B16" s="190"/>
      <c r="C16" s="211" t="str">
        <f>IF('R&amp;P Accounts'!B12-'Additional notes (1)  '!C14=0,0,"reference error")</f>
        <v>reference error</v>
      </c>
      <c r="D16" s="211"/>
      <c r="E16" s="211">
        <f>IF('R&amp;P Accounts'!D12-'Additional notes (1)  '!E14=0,0,"reference error")</f>
        <v>0</v>
      </c>
      <c r="F16" s="211">
        <f>IF('R&amp;P Accounts'!E12-'Additional notes (1)  '!F14=0,0,"reference error")</f>
        <v>0</v>
      </c>
      <c r="G16" s="211">
        <f>IF('R&amp;P Accounts'!F12-'Additional notes (1)  '!G14=0,0,"reference error")</f>
        <v>0</v>
      </c>
      <c r="H16" s="211">
        <f>IF('R&amp;P Accounts'!G12-'Additional notes (1)  '!H14=0,0,"reference error")</f>
        <v>0</v>
      </c>
      <c r="I16" s="211">
        <f>IF('R&amp;P Accounts'!H12-'Additional notes (1)  '!I14=0,0,"reference error")</f>
        <v>0</v>
      </c>
      <c r="J16" s="211">
        <f>IF('R&amp;P Accounts'!I12-'Additional notes (1)  '!J14=0,0,"reference error")</f>
        <v>0</v>
      </c>
      <c r="K16" s="211" t="str">
        <f>IF('R&amp;P Accounts'!J12-'Additional notes (1)  '!K14=0,0,"reference error")</f>
        <v>reference error</v>
      </c>
      <c r="L16" s="211">
        <f>IF('R&amp;P Accounts'!K12-'Additional notes (1)  '!L14=0,0,"reference error")</f>
        <v>0</v>
      </c>
      <c r="M16" s="211" t="str">
        <f>IF('R&amp;P Accounts'!L12-'Additional notes (1)  '!M14=0,0,"reference error")</f>
        <v>reference error</v>
      </c>
    </row>
    <row r="17" ht="13.5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ht="19.5" customHeight="1">
      <c r="A18" s="190" t="s">
        <v>115</v>
      </c>
    </row>
    <row r="19" ht="19.5" customHeight="1">
      <c r="C19" s="106" t="s">
        <v>52</v>
      </c>
      <c r="D19" s="78"/>
      <c r="E19" s="106" t="s">
        <v>53</v>
      </c>
      <c r="F19" s="107"/>
      <c r="G19" s="106"/>
      <c r="H19" s="107"/>
      <c r="I19" s="106"/>
      <c r="J19" s="107"/>
      <c r="K19" s="106" t="s">
        <v>55</v>
      </c>
      <c r="L19" s="107"/>
      <c r="M19" s="106" t="s">
        <v>56</v>
      </c>
    </row>
    <row r="20" ht="19.5" customHeight="1">
      <c r="A20" s="7"/>
      <c r="B20" s="7"/>
      <c r="C20" s="110" t="s">
        <v>16</v>
      </c>
      <c r="E20" s="110" t="s">
        <v>16</v>
      </c>
      <c r="F20" s="111"/>
      <c r="G20" s="110"/>
      <c r="H20" s="111"/>
      <c r="I20" s="110"/>
      <c r="J20" s="111"/>
      <c r="K20" s="110" t="s">
        <v>16</v>
      </c>
      <c r="L20" s="111"/>
      <c r="M20" s="110" t="s">
        <v>16</v>
      </c>
    </row>
    <row r="21" ht="19.5" customHeight="1">
      <c r="A21" s="201"/>
      <c r="B21" s="105"/>
      <c r="C21" s="202"/>
      <c r="D21" s="203"/>
      <c r="E21" s="202"/>
      <c r="F21" s="203"/>
      <c r="G21" s="203"/>
      <c r="H21" s="203"/>
      <c r="I21" s="203"/>
      <c r="J21" s="203"/>
      <c r="K21" s="202">
        <f t="shared" ref="K21:K24" si="2">SUM(C21:I21)</f>
        <v>0</v>
      </c>
      <c r="L21" s="203"/>
      <c r="M21" s="204"/>
    </row>
    <row r="22" ht="19.5" customHeight="1">
      <c r="A22" s="201"/>
      <c r="B22" s="105"/>
      <c r="C22" s="202"/>
      <c r="D22" s="203"/>
      <c r="E22" s="202"/>
      <c r="F22" s="203"/>
      <c r="G22" s="203"/>
      <c r="H22" s="203"/>
      <c r="I22" s="203"/>
      <c r="J22" s="203"/>
      <c r="K22" s="202">
        <f t="shared" si="2"/>
        <v>0</v>
      </c>
      <c r="L22" s="203"/>
      <c r="M22" s="204"/>
    </row>
    <row r="23" ht="19.5" customHeight="1">
      <c r="A23" s="201"/>
      <c r="B23" s="105"/>
      <c r="C23" s="202"/>
      <c r="D23" s="203"/>
      <c r="E23" s="202"/>
      <c r="F23" s="203"/>
      <c r="G23" s="203"/>
      <c r="H23" s="203"/>
      <c r="I23" s="203"/>
      <c r="J23" s="203"/>
      <c r="K23" s="202">
        <f t="shared" si="2"/>
        <v>0</v>
      </c>
      <c r="L23" s="203"/>
      <c r="M23" s="204"/>
    </row>
    <row r="24" ht="19.5" customHeight="1">
      <c r="A24" s="205"/>
      <c r="B24" s="206"/>
      <c r="C24" s="207"/>
      <c r="D24" s="203"/>
      <c r="E24" s="202"/>
      <c r="F24" s="203"/>
      <c r="G24" s="203"/>
      <c r="H24" s="203"/>
      <c r="I24" s="203"/>
      <c r="J24" s="203"/>
      <c r="K24" s="202">
        <f t="shared" si="2"/>
        <v>0</v>
      </c>
      <c r="L24" s="208"/>
      <c r="M24" s="204"/>
    </row>
    <row r="25" ht="19.5" customHeight="1">
      <c r="A25" s="209" t="s">
        <v>67</v>
      </c>
      <c r="B25" s="209"/>
      <c r="C25" s="210">
        <f>SUM(C21:C24)</f>
        <v>0</v>
      </c>
      <c r="D25" s="203"/>
      <c r="E25" s="210">
        <f>SUM(E21:E24)</f>
        <v>0</v>
      </c>
      <c r="F25" s="203"/>
      <c r="G25" s="203"/>
      <c r="H25" s="203"/>
      <c r="I25" s="203"/>
      <c r="J25" s="203"/>
      <c r="K25" s="210">
        <f>SUM(K21:K24)</f>
        <v>0</v>
      </c>
      <c r="M25" s="210">
        <f>SUM(M21:M24)</f>
        <v>0</v>
      </c>
    </row>
    <row r="26" ht="12.0" customHeight="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</row>
    <row r="27" ht="13.5" customHeight="1">
      <c r="A27" s="190"/>
      <c r="B27" s="190"/>
      <c r="C27" s="211" t="str">
        <f>IF('R&amp;P Accounts'!B14-'Additional notes (1)  '!C25=0,0,"reference error")</f>
        <v>reference error</v>
      </c>
      <c r="D27" s="211"/>
      <c r="E27" s="211">
        <f>IF('R&amp;P Accounts'!D14-'Additional notes (1)  '!E25=0,0,"reference error")</f>
        <v>0</v>
      </c>
      <c r="F27" s="211">
        <f>IF('R&amp;P Accounts'!E14-'Additional notes (1)  '!F25=0,0,"reference error")</f>
        <v>0</v>
      </c>
      <c r="G27" s="211"/>
      <c r="H27" s="211"/>
      <c r="I27" s="211"/>
      <c r="J27" s="211">
        <f>IF('R&amp;P Accounts'!I14-'Additional notes (1)  '!J25=0,0,"reference error")</f>
        <v>0</v>
      </c>
      <c r="K27" s="211" t="str">
        <f>IF('R&amp;P Accounts'!J14-'Additional notes (1)  '!K25=0,0,"reference error")</f>
        <v>reference error</v>
      </c>
      <c r="L27" s="211">
        <f>IF('R&amp;P Accounts'!K14-'Additional notes (1)  '!L25=0,0,"reference error")</f>
        <v>0</v>
      </c>
      <c r="M27" s="211" t="str">
        <f>IF('R&amp;P Accounts'!L14-'Additional notes (1)  '!M25=0,0,"reference error")</f>
        <v>reference error</v>
      </c>
    </row>
    <row r="28" ht="11.25" customHeight="1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</row>
    <row r="29" ht="19.5" customHeight="1">
      <c r="A29" s="190" t="s">
        <v>116</v>
      </c>
    </row>
    <row r="30" ht="40.5" customHeight="1">
      <c r="C30" s="106" t="s">
        <v>52</v>
      </c>
      <c r="D30" s="78"/>
      <c r="E30" s="106" t="s">
        <v>53</v>
      </c>
      <c r="F30" s="107"/>
      <c r="G30" s="106" t="s">
        <v>12</v>
      </c>
      <c r="H30" s="107"/>
      <c r="I30" s="106" t="s">
        <v>54</v>
      </c>
      <c r="J30" s="107"/>
      <c r="K30" s="106" t="s">
        <v>55</v>
      </c>
      <c r="L30" s="107"/>
      <c r="M30" s="106" t="s">
        <v>56</v>
      </c>
    </row>
    <row r="31" ht="19.5" customHeight="1">
      <c r="A31" s="7"/>
      <c r="B31" s="7"/>
      <c r="C31" s="110" t="s">
        <v>16</v>
      </c>
      <c r="E31" s="110" t="s">
        <v>16</v>
      </c>
      <c r="F31" s="111"/>
      <c r="G31" s="110" t="s">
        <v>16</v>
      </c>
      <c r="H31" s="111"/>
      <c r="I31" s="110" t="s">
        <v>16</v>
      </c>
      <c r="J31" s="111"/>
      <c r="K31" s="110" t="s">
        <v>16</v>
      </c>
      <c r="L31" s="111"/>
      <c r="M31" s="110" t="s">
        <v>16</v>
      </c>
    </row>
    <row r="32" ht="16.5" customHeight="1">
      <c r="A32" s="201"/>
      <c r="B32" s="105"/>
      <c r="C32" s="202"/>
      <c r="D32" s="203"/>
      <c r="E32" s="202"/>
      <c r="F32" s="203"/>
      <c r="G32" s="202"/>
      <c r="H32" s="203"/>
      <c r="I32" s="202"/>
      <c r="J32" s="203"/>
      <c r="K32" s="202">
        <f t="shared" ref="K32:K39" si="3">SUM(C32:I32)</f>
        <v>0</v>
      </c>
      <c r="L32" s="203"/>
      <c r="M32" s="204"/>
    </row>
    <row r="33" ht="16.5" customHeight="1">
      <c r="A33" s="201"/>
      <c r="B33" s="105"/>
      <c r="C33" s="202"/>
      <c r="D33" s="203"/>
      <c r="E33" s="202"/>
      <c r="F33" s="203"/>
      <c r="G33" s="202"/>
      <c r="H33" s="203"/>
      <c r="I33" s="202"/>
      <c r="J33" s="203"/>
      <c r="K33" s="202">
        <f t="shared" si="3"/>
        <v>0</v>
      </c>
      <c r="L33" s="203"/>
      <c r="M33" s="204"/>
    </row>
    <row r="34" ht="16.5" customHeight="1">
      <c r="A34" s="201"/>
      <c r="B34" s="105"/>
      <c r="C34" s="202"/>
      <c r="D34" s="203"/>
      <c r="E34" s="202"/>
      <c r="F34" s="203"/>
      <c r="G34" s="202"/>
      <c r="H34" s="203"/>
      <c r="I34" s="202"/>
      <c r="J34" s="203"/>
      <c r="K34" s="202">
        <f t="shared" si="3"/>
        <v>0</v>
      </c>
      <c r="L34" s="203"/>
      <c r="M34" s="204"/>
    </row>
    <row r="35" ht="16.5" customHeight="1">
      <c r="A35" s="201"/>
      <c r="B35" s="105"/>
      <c r="C35" s="202"/>
      <c r="D35" s="203"/>
      <c r="E35" s="202"/>
      <c r="F35" s="203"/>
      <c r="G35" s="202"/>
      <c r="H35" s="203"/>
      <c r="I35" s="202"/>
      <c r="J35" s="203"/>
      <c r="K35" s="202">
        <f t="shared" si="3"/>
        <v>0</v>
      </c>
      <c r="L35" s="203"/>
      <c r="M35" s="204"/>
    </row>
    <row r="36" ht="16.5" customHeight="1">
      <c r="A36" s="201"/>
      <c r="B36" s="105"/>
      <c r="C36" s="202"/>
      <c r="D36" s="203"/>
      <c r="E36" s="202"/>
      <c r="F36" s="203"/>
      <c r="G36" s="202"/>
      <c r="H36" s="203"/>
      <c r="I36" s="202"/>
      <c r="J36" s="203"/>
      <c r="K36" s="202">
        <f t="shared" si="3"/>
        <v>0</v>
      </c>
      <c r="L36" s="203"/>
      <c r="M36" s="204"/>
    </row>
    <row r="37" ht="16.5" customHeight="1">
      <c r="A37" s="201"/>
      <c r="B37" s="105"/>
      <c r="C37" s="202"/>
      <c r="D37" s="203"/>
      <c r="E37" s="202"/>
      <c r="F37" s="203"/>
      <c r="G37" s="202"/>
      <c r="H37" s="203"/>
      <c r="I37" s="202"/>
      <c r="J37" s="203"/>
      <c r="K37" s="202">
        <f t="shared" si="3"/>
        <v>0</v>
      </c>
      <c r="L37" s="203"/>
      <c r="M37" s="204"/>
    </row>
    <row r="38" ht="16.5" customHeight="1">
      <c r="A38" s="201"/>
      <c r="B38" s="105"/>
      <c r="C38" s="202"/>
      <c r="D38" s="203"/>
      <c r="E38" s="202"/>
      <c r="F38" s="203"/>
      <c r="G38" s="202"/>
      <c r="H38" s="203"/>
      <c r="I38" s="202"/>
      <c r="J38" s="203"/>
      <c r="K38" s="202">
        <f t="shared" si="3"/>
        <v>0</v>
      </c>
      <c r="L38" s="203"/>
      <c r="M38" s="204"/>
    </row>
    <row r="39" ht="16.5" customHeight="1">
      <c r="A39" s="205"/>
      <c r="B39" s="206"/>
      <c r="C39" s="207"/>
      <c r="D39" s="203"/>
      <c r="E39" s="202"/>
      <c r="F39" s="203"/>
      <c r="G39" s="202"/>
      <c r="H39" s="203"/>
      <c r="I39" s="202"/>
      <c r="J39" s="203"/>
      <c r="K39" s="202">
        <f t="shared" si="3"/>
        <v>0</v>
      </c>
      <c r="L39" s="208"/>
      <c r="M39" s="204"/>
    </row>
    <row r="40" ht="20.25" customHeight="1">
      <c r="A40" s="209" t="s">
        <v>67</v>
      </c>
      <c r="B40" s="209"/>
      <c r="C40" s="210">
        <f>SUM(C32:C39)</f>
        <v>0</v>
      </c>
      <c r="D40" s="203"/>
      <c r="E40" s="210">
        <f>SUM(E32:E39)</f>
        <v>0</v>
      </c>
      <c r="F40" s="203"/>
      <c r="G40" s="210">
        <f>SUM(G32:G39)</f>
        <v>0</v>
      </c>
      <c r="H40" s="203"/>
      <c r="I40" s="210">
        <f>SUM(I32:I39)</f>
        <v>0</v>
      </c>
      <c r="J40" s="203"/>
      <c r="K40" s="210">
        <f>SUM(K32:K39)</f>
        <v>0</v>
      </c>
      <c r="M40" s="210">
        <f>SUM(M32:M39)</f>
        <v>0</v>
      </c>
    </row>
    <row r="41" ht="10.5" customHeight="1">
      <c r="A41" s="209"/>
      <c r="B41" s="209"/>
      <c r="C41" s="212"/>
      <c r="D41" s="212"/>
      <c r="E41" s="212"/>
      <c r="F41" s="212"/>
      <c r="G41" s="212"/>
      <c r="H41" s="212"/>
      <c r="I41" s="212"/>
      <c r="J41" s="212"/>
      <c r="K41" s="212"/>
      <c r="L41" s="213"/>
      <c r="M41" s="212"/>
    </row>
    <row r="42" ht="12.75" customHeight="1">
      <c r="A42" s="111"/>
      <c r="B42" s="111"/>
      <c r="C42" s="80" t="str">
        <f>IF(C40-'R&amp;P Accounts'!B19=0,0,"reference error")</f>
        <v>reference error</v>
      </c>
      <c r="D42" s="111"/>
      <c r="E42" s="80">
        <f>IF(E40-'R&amp;P Accounts'!D19=0,0,"reference error")</f>
        <v>0</v>
      </c>
      <c r="F42" s="80"/>
      <c r="G42" s="80">
        <f>IF(G40-'R&amp;P Accounts'!F19=0,0,"reference error")</f>
        <v>0</v>
      </c>
      <c r="H42" s="80"/>
      <c r="I42" s="80">
        <f>IF(I40-'R&amp;P Accounts'!H19=0,0,"reference error")</f>
        <v>0</v>
      </c>
      <c r="J42" s="80"/>
      <c r="K42" s="80" t="str">
        <f>IF(K40-'R&amp;P Accounts'!J19=0,0,"reference error")</f>
        <v>reference error</v>
      </c>
      <c r="L42" s="80"/>
      <c r="M42" s="80" t="str">
        <f>IF(M40-'R&amp;P Accounts'!L19=0,0,"reference error")</f>
        <v>reference error</v>
      </c>
    </row>
    <row r="43" ht="12.75" customHeight="1">
      <c r="A43" s="111"/>
      <c r="B43" s="111"/>
      <c r="C43" s="80"/>
      <c r="D43" s="111"/>
      <c r="E43" s="80"/>
      <c r="F43" s="80"/>
      <c r="G43" s="80"/>
      <c r="H43" s="80"/>
      <c r="I43" s="80"/>
      <c r="J43" s="80"/>
      <c r="K43" s="80"/>
      <c r="L43" s="80"/>
      <c r="M43" s="80"/>
    </row>
    <row r="44" ht="19.5" customHeight="1">
      <c r="A44" s="214" t="s">
        <v>117</v>
      </c>
    </row>
    <row r="45" ht="40.5" customHeight="1">
      <c r="C45" s="106" t="s">
        <v>52</v>
      </c>
      <c r="D45" s="78"/>
      <c r="E45" s="106" t="s">
        <v>53</v>
      </c>
      <c r="F45" s="107"/>
      <c r="G45" s="106" t="s">
        <v>12</v>
      </c>
      <c r="H45" s="107"/>
      <c r="I45" s="106" t="s">
        <v>54</v>
      </c>
      <c r="J45" s="107"/>
      <c r="K45" s="106" t="s">
        <v>55</v>
      </c>
      <c r="L45" s="107"/>
      <c r="M45" s="106" t="s">
        <v>56</v>
      </c>
    </row>
    <row r="46" ht="19.5" customHeight="1">
      <c r="A46" s="7"/>
      <c r="B46" s="7"/>
      <c r="C46" s="110" t="s">
        <v>16</v>
      </c>
      <c r="E46" s="110" t="s">
        <v>16</v>
      </c>
      <c r="F46" s="111"/>
      <c r="G46" s="110" t="s">
        <v>16</v>
      </c>
      <c r="H46" s="111"/>
      <c r="I46" s="110" t="s">
        <v>16</v>
      </c>
      <c r="J46" s="111"/>
      <c r="K46" s="110" t="s">
        <v>16</v>
      </c>
      <c r="L46" s="111"/>
      <c r="M46" s="110" t="s">
        <v>16</v>
      </c>
    </row>
    <row r="47" ht="33.75" customHeight="1">
      <c r="A47" s="201" t="s">
        <v>118</v>
      </c>
      <c r="B47" s="105"/>
      <c r="C47" s="155">
        <f>705.39+1912.3+3099.01+1837.95+285.35+8118.06+4680+1020+63.31-1</f>
        <v>21720.37</v>
      </c>
      <c r="D47" s="215"/>
      <c r="E47" s="155"/>
      <c r="F47" s="215"/>
      <c r="G47" s="155"/>
      <c r="H47" s="215"/>
      <c r="I47" s="155"/>
      <c r="J47" s="215"/>
      <c r="K47" s="155">
        <f t="shared" ref="K47:K56" si="4">SUM(C47:I47)</f>
        <v>21720.37</v>
      </c>
      <c r="L47" s="215"/>
      <c r="M47" s="155">
        <v>19533.0</v>
      </c>
    </row>
    <row r="48" ht="16.5" customHeight="1">
      <c r="A48" s="201" t="s">
        <v>119</v>
      </c>
      <c r="B48" s="105"/>
      <c r="C48" s="155">
        <f>3551.23+1095.59+1049.16+325.49+257.73+272.79</f>
        <v>6551.99</v>
      </c>
      <c r="D48" s="215"/>
      <c r="E48" s="155"/>
      <c r="F48" s="215"/>
      <c r="G48" s="155"/>
      <c r="H48" s="215"/>
      <c r="I48" s="155"/>
      <c r="J48" s="215"/>
      <c r="K48" s="155">
        <f t="shared" si="4"/>
        <v>6551.99</v>
      </c>
      <c r="L48" s="215"/>
      <c r="M48" s="155">
        <v>5845.0</v>
      </c>
    </row>
    <row r="49" ht="16.5" customHeight="1">
      <c r="A49" s="201" t="s">
        <v>120</v>
      </c>
      <c r="B49" s="105"/>
      <c r="C49" s="155">
        <f>1865.84+1215.71</f>
        <v>3081.55</v>
      </c>
      <c r="D49" s="215"/>
      <c r="E49" s="155"/>
      <c r="F49" s="215"/>
      <c r="G49" s="155"/>
      <c r="H49" s="215"/>
      <c r="I49" s="155"/>
      <c r="J49" s="215"/>
      <c r="K49" s="155">
        <f t="shared" si="4"/>
        <v>3081.55</v>
      </c>
      <c r="L49" s="215"/>
      <c r="M49" s="155">
        <v>1777.0</v>
      </c>
    </row>
    <row r="50" ht="16.5" customHeight="1">
      <c r="A50" s="201" t="s">
        <v>121</v>
      </c>
      <c r="B50" s="105"/>
      <c r="C50" s="155">
        <v>237.0</v>
      </c>
      <c r="D50" s="215"/>
      <c r="E50" s="155"/>
      <c r="F50" s="215"/>
      <c r="G50" s="155"/>
      <c r="H50" s="215"/>
      <c r="I50" s="155"/>
      <c r="J50" s="215"/>
      <c r="K50" s="155">
        <f t="shared" si="4"/>
        <v>237</v>
      </c>
      <c r="L50" s="215"/>
      <c r="M50" s="155">
        <v>681.0</v>
      </c>
    </row>
    <row r="51" ht="16.5" customHeight="1">
      <c r="A51" s="201" t="s">
        <v>122</v>
      </c>
      <c r="B51" s="105"/>
      <c r="C51" s="155">
        <v>616.68</v>
      </c>
      <c r="D51" s="215"/>
      <c r="E51" s="155"/>
      <c r="F51" s="215"/>
      <c r="G51" s="155"/>
      <c r="H51" s="215"/>
      <c r="I51" s="155"/>
      <c r="J51" s="215"/>
      <c r="K51" s="155">
        <f t="shared" si="4"/>
        <v>616.68</v>
      </c>
      <c r="L51" s="215"/>
      <c r="M51" s="155">
        <v>284.0</v>
      </c>
    </row>
    <row r="52" ht="16.5" customHeight="1">
      <c r="A52" s="201" t="s">
        <v>123</v>
      </c>
      <c r="B52" s="105"/>
      <c r="C52" s="155">
        <v>0.0</v>
      </c>
      <c r="D52" s="215"/>
      <c r="E52" s="155"/>
      <c r="F52" s="215"/>
      <c r="G52" s="155"/>
      <c r="H52" s="215"/>
      <c r="I52" s="155"/>
      <c r="J52" s="215"/>
      <c r="K52" s="155">
        <f t="shared" si="4"/>
        <v>0</v>
      </c>
      <c r="L52" s="215"/>
      <c r="M52" s="155">
        <v>0.0</v>
      </c>
    </row>
    <row r="53" ht="16.5" customHeight="1">
      <c r="A53" s="201" t="s">
        <v>124</v>
      </c>
      <c r="B53" s="105"/>
      <c r="C53" s="155">
        <v>140.0</v>
      </c>
      <c r="D53" s="215"/>
      <c r="E53" s="155"/>
      <c r="F53" s="215"/>
      <c r="G53" s="155"/>
      <c r="H53" s="215"/>
      <c r="I53" s="155"/>
      <c r="J53" s="215"/>
      <c r="K53" s="155">
        <f t="shared" si="4"/>
        <v>140</v>
      </c>
      <c r="L53" s="215"/>
      <c r="M53" s="216">
        <v>280.0</v>
      </c>
    </row>
    <row r="54" ht="16.5" customHeight="1">
      <c r="A54" s="201" t="s">
        <v>125</v>
      </c>
      <c r="B54" s="105"/>
      <c r="C54" s="155">
        <v>516.0</v>
      </c>
      <c r="D54" s="215"/>
      <c r="E54" s="155"/>
      <c r="F54" s="215"/>
      <c r="G54" s="155"/>
      <c r="H54" s="215"/>
      <c r="I54" s="155"/>
      <c r="J54" s="215"/>
      <c r="K54" s="155">
        <f t="shared" si="4"/>
        <v>516</v>
      </c>
      <c r="L54" s="215"/>
      <c r="M54" s="216">
        <v>304.0</v>
      </c>
    </row>
    <row r="55" ht="16.5" customHeight="1">
      <c r="A55" s="201"/>
      <c r="B55" s="105"/>
      <c r="C55" s="155"/>
      <c r="D55" s="215"/>
      <c r="E55" s="155"/>
      <c r="F55" s="215"/>
      <c r="G55" s="155"/>
      <c r="H55" s="215"/>
      <c r="I55" s="155"/>
      <c r="J55" s="215"/>
      <c r="K55" s="155">
        <f t="shared" si="4"/>
        <v>0</v>
      </c>
      <c r="L55" s="215"/>
      <c r="M55" s="216"/>
    </row>
    <row r="56" ht="16.5" customHeight="1">
      <c r="A56" s="205"/>
      <c r="B56" s="206"/>
      <c r="C56" s="217"/>
      <c r="D56" s="215"/>
      <c r="E56" s="155"/>
      <c r="F56" s="215"/>
      <c r="G56" s="155"/>
      <c r="H56" s="215"/>
      <c r="I56" s="155"/>
      <c r="J56" s="215"/>
      <c r="K56" s="155">
        <f t="shared" si="4"/>
        <v>0</v>
      </c>
      <c r="L56" s="215"/>
      <c r="M56" s="216"/>
    </row>
    <row r="57" ht="19.5" customHeight="1">
      <c r="A57" s="209" t="s">
        <v>67</v>
      </c>
      <c r="B57" s="209"/>
      <c r="C57" s="218">
        <f>SUM(C47:C56)</f>
        <v>32863.59</v>
      </c>
      <c r="D57" s="215"/>
      <c r="E57" s="218">
        <f>SUM(E47:E56)</f>
        <v>0</v>
      </c>
      <c r="F57" s="215"/>
      <c r="G57" s="218">
        <f>SUM(G47:G56)</f>
        <v>0</v>
      </c>
      <c r="H57" s="215"/>
      <c r="I57" s="218">
        <f>SUM(I47:I56)</f>
        <v>0</v>
      </c>
      <c r="J57" s="215"/>
      <c r="K57" s="218">
        <f>SUM(K47:K56)</f>
        <v>32863.59</v>
      </c>
      <c r="M57" s="218">
        <f>SUM(M47:M56)</f>
        <v>28704</v>
      </c>
    </row>
    <row r="58" ht="9.0" customHeight="1">
      <c r="A58" s="209"/>
      <c r="B58" s="209"/>
      <c r="C58" s="85"/>
      <c r="D58" s="85"/>
      <c r="E58" s="85"/>
      <c r="F58" s="85"/>
      <c r="G58" s="85"/>
      <c r="H58" s="85"/>
      <c r="I58" s="85"/>
      <c r="J58" s="85"/>
      <c r="K58" s="85"/>
      <c r="L58" s="219"/>
      <c r="M58" s="85"/>
    </row>
    <row r="59" ht="11.25" customHeight="1">
      <c r="A59" s="147"/>
      <c r="B59" s="147"/>
      <c r="C59" s="80"/>
      <c r="D59" s="80"/>
      <c r="E59" s="80">
        <f>IF(E57-'R&amp;P Accounts'!D35=0,0,"reference error")</f>
        <v>0</v>
      </c>
      <c r="F59" s="80"/>
      <c r="G59" s="80">
        <f>IF(G57-'R&amp;P Accounts'!F35=0,0,"reference error")</f>
        <v>0</v>
      </c>
      <c r="H59" s="80"/>
      <c r="I59" s="80">
        <f>IF(I57-'R&amp;P Accounts'!H35=0,0,"reference error")</f>
        <v>0</v>
      </c>
      <c r="J59" s="80"/>
      <c r="K59" s="80"/>
      <c r="L59" s="80"/>
      <c r="M59" s="80"/>
    </row>
    <row r="60" ht="11.25" customHeight="1">
      <c r="A60" s="147"/>
      <c r="B60" s="147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</row>
    <row r="61" ht="19.5" customHeight="1">
      <c r="A61" s="147"/>
      <c r="B61" s="147"/>
      <c r="C61" s="80"/>
      <c r="D61" s="80"/>
      <c r="E61" s="80"/>
      <c r="F61" s="80"/>
      <c r="G61" s="80"/>
      <c r="H61" s="80"/>
      <c r="I61" s="80"/>
      <c r="J61" s="111"/>
      <c r="K61" s="220"/>
      <c r="L61" s="220"/>
    </row>
    <row r="62" ht="19.5" customHeight="1">
      <c r="C62" s="23"/>
    </row>
    <row r="63" ht="54.0" customHeight="1">
      <c r="C63" s="23"/>
    </row>
    <row r="64" ht="54.0" customHeight="1">
      <c r="C64" s="23"/>
    </row>
    <row r="65" ht="19.5" customHeight="1">
      <c r="C65" s="23"/>
    </row>
    <row r="66" ht="17.25" customHeight="1">
      <c r="C66" s="23"/>
    </row>
    <row r="67" ht="17.25" customHeight="1">
      <c r="C67" s="23"/>
    </row>
    <row r="68" ht="18.0" customHeight="1">
      <c r="C68" s="23"/>
    </row>
    <row r="69" ht="17.25" customHeight="1">
      <c r="C69" s="23"/>
    </row>
    <row r="70" ht="16.5" customHeight="1">
      <c r="C70" s="23"/>
    </row>
    <row r="71" ht="29.25" customHeight="1">
      <c r="C71" s="23"/>
    </row>
    <row r="72" ht="18.0" customHeight="1">
      <c r="C72" s="23"/>
    </row>
    <row r="73" ht="17.25" customHeight="1">
      <c r="C73" s="23"/>
    </row>
    <row r="74" ht="19.5" customHeight="1">
      <c r="C74" s="23"/>
    </row>
    <row r="75" ht="16.5" customHeight="1">
      <c r="C75" s="23"/>
    </row>
    <row r="76" ht="29.25" customHeight="1">
      <c r="C76" s="23"/>
    </row>
    <row r="77" ht="16.5" customHeight="1">
      <c r="C77" s="23"/>
    </row>
    <row r="78" ht="17.25" customHeight="1">
      <c r="C78" s="23"/>
    </row>
    <row r="79" ht="19.5" customHeight="1">
      <c r="C79" s="23"/>
    </row>
    <row r="80" ht="5.25" customHeight="1">
      <c r="C80" s="23"/>
    </row>
    <row r="81" ht="19.5" customHeight="1">
      <c r="C81" s="23"/>
    </row>
    <row r="82" ht="19.5" customHeight="1">
      <c r="C82" s="23"/>
    </row>
    <row r="83" ht="19.5" customHeight="1">
      <c r="C83" s="23"/>
    </row>
    <row r="84" ht="19.5" customHeight="1">
      <c r="C84" s="23"/>
    </row>
    <row r="85" ht="17.25" customHeight="1">
      <c r="C85" s="23"/>
    </row>
    <row r="86" ht="16.5" customHeight="1">
      <c r="C86" s="23"/>
    </row>
    <row r="87" ht="17.25" customHeight="1">
      <c r="C87" s="23"/>
    </row>
    <row r="88" ht="17.25" customHeight="1">
      <c r="C88" s="23"/>
    </row>
    <row r="89" ht="17.25" customHeight="1">
      <c r="C89" s="23"/>
    </row>
    <row r="90" ht="17.25" customHeight="1">
      <c r="C90" s="23"/>
    </row>
    <row r="91" ht="17.25" customHeight="1">
      <c r="C91" s="23"/>
    </row>
    <row r="92" ht="17.25" customHeight="1">
      <c r="C92" s="23"/>
    </row>
    <row r="93" ht="17.25" customHeight="1">
      <c r="C93" s="23"/>
    </row>
    <row r="94" ht="17.25" customHeight="1">
      <c r="C94" s="23"/>
    </row>
    <row r="95" ht="17.25" customHeight="1">
      <c r="C95" s="23"/>
    </row>
    <row r="96" ht="12.0" customHeight="1">
      <c r="C96" s="23"/>
    </row>
    <row r="97" ht="12.0" customHeight="1">
      <c r="C97" s="23"/>
    </row>
    <row r="98" ht="12.0" customHeight="1">
      <c r="C98" s="23"/>
    </row>
    <row r="99" ht="17.25" customHeight="1">
      <c r="C99" s="23"/>
    </row>
    <row r="100" ht="17.25" customHeight="1">
      <c r="C100" s="23"/>
    </row>
    <row r="101" ht="12.0" customHeight="1">
      <c r="C101" s="23"/>
    </row>
    <row r="102" ht="12.0" customHeight="1">
      <c r="C102" s="23"/>
    </row>
    <row r="103" ht="12.0" customHeight="1">
      <c r="C103" s="23"/>
    </row>
    <row r="104" ht="12.0" customHeight="1">
      <c r="C104" s="23"/>
    </row>
    <row r="105" ht="12.0" customHeight="1">
      <c r="C105" s="23"/>
    </row>
    <row r="106" ht="12.0" customHeight="1">
      <c r="C106" s="23"/>
    </row>
    <row r="107" ht="12.0" customHeight="1">
      <c r="C107" s="23"/>
    </row>
    <row r="108" ht="12.0" customHeight="1">
      <c r="C108" s="23"/>
    </row>
    <row r="109" ht="12.0" customHeight="1">
      <c r="C109" s="23"/>
    </row>
    <row r="110" ht="12.0" customHeight="1">
      <c r="C110" s="23"/>
    </row>
    <row r="111" ht="12.0" customHeight="1">
      <c r="C111" s="23"/>
    </row>
    <row r="112" ht="12.0" customHeight="1">
      <c r="C112" s="23"/>
    </row>
    <row r="113" ht="12.0" customHeight="1">
      <c r="C113" s="23"/>
    </row>
    <row r="114" ht="12.0" customHeight="1">
      <c r="C114" s="23"/>
    </row>
    <row r="115" ht="12.0" customHeight="1">
      <c r="C115" s="23"/>
    </row>
    <row r="116" ht="12.0" customHeight="1">
      <c r="C116" s="23"/>
    </row>
    <row r="117" ht="12.0" customHeight="1">
      <c r="C117" s="23"/>
    </row>
    <row r="118" ht="12.0" customHeight="1">
      <c r="C118" s="23"/>
    </row>
    <row r="119" ht="12.0" customHeight="1">
      <c r="C119" s="23"/>
    </row>
    <row r="120" ht="12.0" customHeight="1">
      <c r="C120" s="23"/>
    </row>
    <row r="121" ht="12.0" customHeight="1">
      <c r="C121" s="23"/>
    </row>
    <row r="122" ht="12.0" customHeight="1">
      <c r="C122" s="23"/>
    </row>
    <row r="123" ht="12.0" customHeight="1">
      <c r="C123" s="23"/>
    </row>
    <row r="124" ht="12.0" customHeight="1">
      <c r="C124" s="23"/>
    </row>
    <row r="125" ht="12.0" customHeight="1">
      <c r="C125" s="23"/>
    </row>
    <row r="126" ht="12.0" customHeight="1">
      <c r="C126" s="23"/>
    </row>
    <row r="127" ht="12.0" customHeight="1">
      <c r="C127" s="23"/>
    </row>
    <row r="128" ht="12.0" customHeight="1">
      <c r="C128" s="23"/>
    </row>
    <row r="129" ht="12.0" customHeight="1">
      <c r="C129" s="23"/>
    </row>
    <row r="130" ht="12.0" customHeight="1">
      <c r="C130" s="23"/>
    </row>
    <row r="131" ht="12.0" customHeight="1">
      <c r="C131" s="23"/>
    </row>
    <row r="132" ht="12.0" customHeight="1">
      <c r="C132" s="23"/>
    </row>
    <row r="133" ht="12.0" customHeight="1">
      <c r="C133" s="23"/>
    </row>
    <row r="134" ht="12.0" customHeight="1">
      <c r="C134" s="23"/>
    </row>
    <row r="135" ht="12.0" customHeight="1">
      <c r="C135" s="23"/>
    </row>
    <row r="136" ht="12.0" customHeight="1">
      <c r="C136" s="23"/>
    </row>
    <row r="137" ht="12.0" customHeight="1">
      <c r="C137" s="23"/>
    </row>
    <row r="138" ht="12.0" customHeight="1">
      <c r="C138" s="23"/>
    </row>
    <row r="139" ht="12.0" customHeight="1">
      <c r="C139" s="23"/>
    </row>
    <row r="140" ht="12.0" customHeight="1">
      <c r="C140" s="23"/>
    </row>
    <row r="141" ht="12.0" customHeight="1">
      <c r="C141" s="23"/>
    </row>
    <row r="142" ht="12.0" customHeight="1">
      <c r="C142" s="23"/>
    </row>
    <row r="143" ht="12.0" customHeight="1">
      <c r="C143" s="23"/>
    </row>
    <row r="144" ht="12.0" customHeight="1">
      <c r="C144" s="23"/>
    </row>
    <row r="145" ht="12.0" customHeight="1">
      <c r="C145" s="23"/>
    </row>
    <row r="146" ht="12.0" customHeight="1">
      <c r="C146" s="23"/>
    </row>
    <row r="147" ht="12.0" customHeight="1">
      <c r="C147" s="23"/>
    </row>
    <row r="148" ht="12.0" customHeight="1">
      <c r="C148" s="23"/>
    </row>
    <row r="149" ht="12.0" customHeight="1">
      <c r="C149" s="23"/>
    </row>
    <row r="150" ht="12.0" customHeight="1">
      <c r="C150" s="23"/>
    </row>
    <row r="151" ht="12.0" customHeight="1">
      <c r="C151" s="23"/>
    </row>
    <row r="152" ht="12.0" customHeight="1">
      <c r="C152" s="23"/>
    </row>
    <row r="153" ht="12.0" customHeight="1">
      <c r="C153" s="23"/>
    </row>
    <row r="154" ht="12.0" customHeight="1">
      <c r="C154" s="23"/>
    </row>
    <row r="155" ht="12.0" customHeight="1">
      <c r="C155" s="23"/>
    </row>
    <row r="156" ht="12.0" customHeight="1">
      <c r="C156" s="23"/>
    </row>
    <row r="157" ht="12.0" customHeight="1">
      <c r="C157" s="23"/>
    </row>
    <row r="158" ht="12.0" customHeight="1">
      <c r="C158" s="23"/>
    </row>
    <row r="159" ht="12.0" customHeight="1">
      <c r="C159" s="23"/>
    </row>
    <row r="160" ht="12.0" customHeight="1">
      <c r="C160" s="23"/>
    </row>
    <row r="161" ht="12.0" customHeight="1">
      <c r="C161" s="23"/>
    </row>
    <row r="162" ht="12.0" customHeight="1">
      <c r="C162" s="23"/>
    </row>
    <row r="163" ht="12.0" customHeight="1">
      <c r="C163" s="23"/>
    </row>
    <row r="164" ht="12.0" customHeight="1">
      <c r="C164" s="23"/>
    </row>
    <row r="165" ht="12.0" customHeight="1">
      <c r="C165" s="23"/>
    </row>
    <row r="166" ht="12.0" customHeight="1">
      <c r="C166" s="23"/>
    </row>
    <row r="167" ht="12.0" customHeight="1">
      <c r="C167" s="23"/>
    </row>
    <row r="168" ht="12.0" customHeight="1">
      <c r="C168" s="23"/>
    </row>
    <row r="169" ht="12.0" customHeight="1">
      <c r="C169" s="23"/>
    </row>
    <row r="170" ht="12.0" customHeight="1">
      <c r="C170" s="23"/>
    </row>
    <row r="171" ht="12.0" customHeight="1">
      <c r="C171" s="23"/>
    </row>
    <row r="172" ht="12.0" customHeight="1">
      <c r="C172" s="23"/>
    </row>
    <row r="173" ht="12.0" customHeight="1">
      <c r="C173" s="23"/>
    </row>
    <row r="174" ht="12.0" customHeight="1">
      <c r="C174" s="23"/>
    </row>
    <row r="175" ht="12.0" customHeight="1">
      <c r="C175" s="23"/>
    </row>
    <row r="176" ht="12.0" customHeight="1">
      <c r="C176" s="23"/>
    </row>
    <row r="177" ht="12.0" customHeight="1">
      <c r="C177" s="23"/>
    </row>
    <row r="178" ht="12.0" customHeight="1">
      <c r="C178" s="23"/>
    </row>
    <row r="179" ht="12.0" customHeight="1">
      <c r="C179" s="23"/>
    </row>
    <row r="180" ht="12.0" customHeight="1">
      <c r="C180" s="23"/>
    </row>
    <row r="181" ht="12.0" customHeight="1">
      <c r="C181" s="23"/>
    </row>
    <row r="182" ht="12.0" customHeight="1">
      <c r="C182" s="23"/>
    </row>
    <row r="183" ht="12.0" customHeight="1">
      <c r="C183" s="23"/>
    </row>
    <row r="184" ht="12.0" customHeight="1">
      <c r="C184" s="23"/>
    </row>
    <row r="185" ht="12.0" customHeight="1">
      <c r="C185" s="23"/>
    </row>
    <row r="186" ht="12.0" customHeight="1">
      <c r="C186" s="23"/>
    </row>
    <row r="187" ht="12.0" customHeight="1">
      <c r="C187" s="23"/>
    </row>
    <row r="188" ht="12.0" customHeight="1">
      <c r="C188" s="23"/>
    </row>
    <row r="189" ht="12.0" customHeight="1">
      <c r="C189" s="23"/>
    </row>
    <row r="190" ht="12.0" customHeight="1">
      <c r="C190" s="23"/>
    </row>
    <row r="191" ht="12.0" customHeight="1">
      <c r="C191" s="23"/>
    </row>
    <row r="192" ht="12.0" customHeight="1">
      <c r="C192" s="23"/>
    </row>
    <row r="193" ht="12.0" customHeight="1">
      <c r="C193" s="23"/>
    </row>
    <row r="194" ht="12.0" customHeight="1">
      <c r="C194" s="23"/>
    </row>
    <row r="195" ht="12.0" customHeight="1">
      <c r="C195" s="23"/>
    </row>
    <row r="196" ht="12.0" customHeight="1">
      <c r="C196" s="23"/>
    </row>
    <row r="197" ht="12.0" customHeight="1">
      <c r="C197" s="23"/>
    </row>
    <row r="198" ht="12.0" customHeight="1">
      <c r="C198" s="23"/>
    </row>
    <row r="199" ht="12.0" customHeight="1">
      <c r="C199" s="23"/>
    </row>
    <row r="200" ht="12.0" customHeight="1">
      <c r="C200" s="23"/>
    </row>
    <row r="201" ht="12.0" customHeight="1">
      <c r="C201" s="23"/>
    </row>
    <row r="202" ht="12.0" customHeight="1">
      <c r="C202" s="23"/>
    </row>
    <row r="203" ht="12.0" customHeight="1">
      <c r="C203" s="23"/>
    </row>
    <row r="204" ht="12.0" customHeight="1">
      <c r="C204" s="23"/>
    </row>
    <row r="205" ht="12.0" customHeight="1">
      <c r="C205" s="23"/>
    </row>
    <row r="206" ht="12.0" customHeight="1">
      <c r="C206" s="23"/>
    </row>
    <row r="207" ht="12.0" customHeight="1">
      <c r="C207" s="23"/>
    </row>
    <row r="208" ht="12.0" customHeight="1">
      <c r="C208" s="23"/>
    </row>
    <row r="209" ht="12.0" customHeight="1">
      <c r="C209" s="23"/>
    </row>
    <row r="210" ht="12.0" customHeight="1">
      <c r="C210" s="23"/>
    </row>
    <row r="211" ht="12.0" customHeight="1">
      <c r="C211" s="23"/>
    </row>
    <row r="212" ht="12.0" customHeight="1">
      <c r="C212" s="23"/>
    </row>
    <row r="213" ht="12.0" customHeight="1">
      <c r="C213" s="23"/>
    </row>
    <row r="214" ht="12.0" customHeight="1">
      <c r="C214" s="23"/>
    </row>
    <row r="215" ht="12.0" customHeight="1">
      <c r="C215" s="23"/>
    </row>
    <row r="216" ht="12.0" customHeight="1">
      <c r="C216" s="23"/>
    </row>
    <row r="217" ht="12.0" customHeight="1">
      <c r="C217" s="23"/>
    </row>
    <row r="218" ht="12.0" customHeight="1">
      <c r="C218" s="23"/>
    </row>
    <row r="219" ht="12.0" customHeight="1">
      <c r="C219" s="23"/>
    </row>
    <row r="220" ht="12.0" customHeight="1">
      <c r="C220" s="23"/>
    </row>
    <row r="221" ht="12.0" customHeight="1">
      <c r="C221" s="23"/>
    </row>
    <row r="222" ht="12.0" customHeight="1">
      <c r="C222" s="23"/>
    </row>
    <row r="223" ht="12.0" customHeight="1">
      <c r="C223" s="23"/>
    </row>
    <row r="224" ht="12.0" customHeight="1">
      <c r="C224" s="23"/>
    </row>
    <row r="225" ht="12.0" customHeight="1">
      <c r="C225" s="23"/>
    </row>
    <row r="226" ht="12.0" customHeight="1">
      <c r="C226" s="23"/>
    </row>
    <row r="227" ht="12.0" customHeight="1">
      <c r="C227" s="23"/>
    </row>
    <row r="228" ht="12.0" customHeight="1">
      <c r="C228" s="23"/>
    </row>
    <row r="229" ht="12.0" customHeight="1">
      <c r="C229" s="23"/>
    </row>
    <row r="230" ht="12.0" customHeight="1">
      <c r="C230" s="23"/>
    </row>
    <row r="231" ht="12.0" customHeight="1">
      <c r="C231" s="23"/>
    </row>
    <row r="232" ht="12.0" customHeight="1">
      <c r="C232" s="23"/>
    </row>
    <row r="233" ht="12.0" customHeight="1">
      <c r="C233" s="23"/>
    </row>
    <row r="234" ht="12.0" customHeight="1">
      <c r="C234" s="23"/>
    </row>
    <row r="235" ht="12.0" customHeight="1">
      <c r="C235" s="23"/>
    </row>
    <row r="236" ht="12.0" customHeight="1">
      <c r="C236" s="23"/>
    </row>
    <row r="237" ht="12.0" customHeight="1">
      <c r="C237" s="23"/>
    </row>
    <row r="238" ht="12.0" customHeight="1">
      <c r="C238" s="23"/>
    </row>
    <row r="239" ht="12.0" customHeight="1">
      <c r="C239" s="23"/>
    </row>
    <row r="240" ht="12.0" customHeight="1">
      <c r="C240" s="23"/>
    </row>
    <row r="241" ht="12.0" customHeight="1">
      <c r="C241" s="23"/>
    </row>
    <row r="242" ht="12.0" customHeight="1">
      <c r="C242" s="23"/>
    </row>
    <row r="243" ht="12.0" customHeight="1">
      <c r="C243" s="23"/>
    </row>
    <row r="244" ht="12.0" customHeight="1">
      <c r="C244" s="23"/>
    </row>
    <row r="245" ht="12.0" customHeight="1">
      <c r="C245" s="23"/>
    </row>
    <row r="246" ht="12.0" customHeight="1">
      <c r="C246" s="23"/>
    </row>
    <row r="247" ht="12.0" customHeight="1">
      <c r="C247" s="23"/>
    </row>
    <row r="248" ht="12.0" customHeight="1">
      <c r="C248" s="23"/>
    </row>
    <row r="249" ht="12.0" customHeight="1">
      <c r="C249" s="23"/>
    </row>
    <row r="250" ht="12.0" customHeight="1">
      <c r="C250" s="23"/>
    </row>
    <row r="251" ht="12.0" customHeight="1">
      <c r="C251" s="23"/>
    </row>
    <row r="252" ht="12.0" customHeight="1">
      <c r="C252" s="23"/>
    </row>
    <row r="253" ht="12.0" customHeight="1">
      <c r="C253" s="23"/>
    </row>
    <row r="254" ht="12.0" customHeight="1">
      <c r="C254" s="23"/>
    </row>
    <row r="255" ht="12.0" customHeight="1">
      <c r="C255" s="23"/>
    </row>
    <row r="256" ht="12.0" customHeight="1">
      <c r="C256" s="23"/>
    </row>
    <row r="257" ht="12.0" customHeight="1">
      <c r="C257" s="23"/>
    </row>
    <row r="258" ht="12.0" customHeight="1">
      <c r="C258" s="23"/>
    </row>
    <row r="259" ht="12.0" customHeight="1">
      <c r="C259" s="23"/>
    </row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L39:L40"/>
    <mergeCell ref="A44:M44"/>
    <mergeCell ref="L56:L57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1E86B33E-31F3-4496-A189-166CE38BE86D}"/>
</file>

<file path=customXml/itemProps2.xml><?xml version="1.0" encoding="utf-8"?>
<ds:datastoreItem xmlns:ds="http://schemas.openxmlformats.org/officeDocument/2006/customXml" ds:itemID="{C75DFC4A-A794-4785-8C74-F977F54B1FF8}"/>
</file>

<file path=customXml/itemProps3.xml><?xml version="1.0" encoding="utf-8"?>
<ds:datastoreItem xmlns:ds="http://schemas.openxmlformats.org/officeDocument/2006/customXml" ds:itemID="{0396B56D-5DD9-4379-AA1A-50C760529F3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dcterms:created xsi:type="dcterms:W3CDTF">2022-06-30T06:19:25Z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