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/>
  <mc:AlternateContent xmlns:mc="http://schemas.openxmlformats.org/markup-compatibility/2006">
    <mc:Choice Requires="x15">
      <x15ac:absPath xmlns:x15ac="http://schemas.microsoft.com/office/spreadsheetml/2010/11/ac" url="D:\Maud Accounts Records 25-26\"/>
    </mc:Choice>
  </mc:AlternateContent>
  <xr:revisionPtr revIDLastSave="0" documentId="13_ncr:1_{FAD5E1D1-86A9-4210-8D03-FA951986452D}" xr6:coauthVersionLast="47" xr6:coauthVersionMax="47" xr10:uidLastSave="{00000000-0000-0000-0000-000000000000}"/>
  <bookViews>
    <workbookView xWindow="-110" yWindow="-110" windowWidth="19420" windowHeight="10300" tabRatio="840" firstSheet="2" activeTab="2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5" l="1"/>
  <c r="K42" i="7"/>
  <c r="K43" i="7"/>
  <c r="K44" i="7" s="1"/>
  <c r="K50" i="6"/>
  <c r="K50" i="7"/>
  <c r="K22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4" i="5"/>
  <c r="K53" i="5"/>
  <c r="K52" i="5"/>
  <c r="K51" i="5"/>
  <c r="K50" i="5"/>
  <c r="K48" i="5"/>
  <c r="K47" i="5"/>
  <c r="K39" i="5"/>
  <c r="K38" i="5"/>
  <c r="K37" i="5"/>
  <c r="K36" i="5"/>
  <c r="K35" i="5"/>
  <c r="K34" i="5"/>
  <c r="K33" i="5"/>
  <c r="K32" i="5"/>
  <c r="L26" i="2"/>
  <c r="L47" i="2"/>
  <c r="L42" i="2"/>
  <c r="L49" i="2" s="1"/>
  <c r="B42" i="2"/>
  <c r="B47" i="2"/>
  <c r="B21" i="2"/>
  <c r="B26" i="2"/>
  <c r="J34" i="2"/>
  <c r="J39" i="2"/>
  <c r="J33" i="2"/>
  <c r="J37" i="2"/>
  <c r="J31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5" i="2"/>
  <c r="J13" i="2"/>
  <c r="N8" i="3"/>
  <c r="K1" i="4"/>
  <c r="B1" i="4"/>
  <c r="B1" i="3"/>
  <c r="N1" i="3"/>
  <c r="C24" i="6" l="1"/>
  <c r="C24" i="7"/>
  <c r="G24" i="7"/>
  <c r="I24" i="7"/>
  <c r="K39" i="7"/>
  <c r="K17" i="7"/>
  <c r="H49" i="2"/>
  <c r="J47" i="2"/>
  <c r="J48" i="2" s="1"/>
  <c r="K40" i="7"/>
  <c r="B49" i="2"/>
  <c r="K18" i="7"/>
  <c r="K14" i="5"/>
  <c r="K16" i="5" s="1"/>
  <c r="L28" i="2"/>
  <c r="L51" i="2" s="1"/>
  <c r="L55" i="2" s="1"/>
  <c r="P10" i="3" s="1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K42" i="5" s="1"/>
  <c r="J22" i="2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K45" i="6"/>
  <c r="F51" i="2"/>
  <c r="F55" i="2" s="1"/>
  <c r="J10" i="3" s="1"/>
  <c r="K46" i="7"/>
  <c r="K45" i="7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B51" i="2" l="1"/>
  <c r="B55" i="2" s="1"/>
  <c r="K47" i="7"/>
  <c r="J43" i="2"/>
  <c r="K46" i="6"/>
  <c r="K47" i="6" s="1"/>
  <c r="J50" i="2"/>
  <c r="D51" i="2"/>
  <c r="D55" i="2" s="1"/>
  <c r="H10" i="3" s="1"/>
  <c r="J29" i="2"/>
  <c r="K48" i="6"/>
  <c r="K52" i="6" s="1"/>
  <c r="K25" i="6"/>
  <c r="K25" i="7"/>
  <c r="K48" i="7"/>
  <c r="K52" i="7" s="1"/>
  <c r="J51" i="2" l="1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<sst xmlns="http://schemas.openxmlformats.org/spreadsheetml/2006/main" count="308" uniqueCount="164">
  <si>
    <t xml:space="preserve">Enter charity name below </t>
  </si>
  <si>
    <t xml:space="preserve">Enter SC No. below   </t>
  </si>
  <si>
    <t>Friends of Maud Railway Museum</t>
  </si>
  <si>
    <t>SC048327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</si>
  <si>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</si>
  <si>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</si>
  <si>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</si>
  <si>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</si>
  <si>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</si>
  <si>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</si>
  <si>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</si>
  <si>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</si>
  <si>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</si>
  <si>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</si>
  <si>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</si>
  <si>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</si>
  <si>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</si>
  <si>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</si>
  <si>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</si>
  <si>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 xml:space="preserve"> 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</si>
  <si>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</si>
  <si>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</si>
  <si>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</si>
  <si>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</si>
  <si>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</si>
  <si>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</si>
  <si>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</si>
  <si>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</si>
  <si>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</si>
  <si>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</si>
  <si>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</si>
  <si>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</si>
  <si>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</si>
  <si>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</si>
  <si>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</si>
  <si>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</si>
  <si>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</si>
  <si>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</si>
  <si>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</si>
  <si>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</si>
  <si>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</si>
  <si>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</si>
  <si>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</si>
  <si>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</si>
  <si>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</si>
  <si>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</si>
  <si>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</si>
  <si>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</si>
  <si>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</si>
  <si>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</si>
  <si>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</si>
  <si>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</si>
  <si>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</si>
  <si>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</si>
  <si>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</si>
  <si>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</si>
  <si>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</si>
  <si>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</si>
  <si>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</si>
  <si>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</si>
  <si>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</si>
  <si>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</si>
  <si>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</si>
  <si>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</si>
  <si>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</si>
  <si>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</si>
  <si>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</si>
  <si>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</si>
  <si>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</si>
  <si>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</si>
  <si>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</si>
  <si>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</si>
  <si>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</si>
  <si>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</si>
  <si>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</si>
  <si>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</si>
  <si>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</si>
  <si>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</si>
  <si>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</si>
  <si>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</si>
  <si>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</si>
  <si>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</si>
  <si>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Signature*</t>
  </si>
  <si>
    <t>Print Name</t>
  </si>
  <si>
    <t>Date of approval</t>
  </si>
  <si>
    <t>Ian P. Morrison</t>
  </si>
  <si>
    <t>* Please note - OSCR will accept digital or typed signatures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</si>
  <si>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</si>
  <si>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</si>
  <si>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</si>
  <si>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</si>
  <si>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</si>
  <si>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</si>
  <si>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</si>
  <si>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</si>
  <si>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</si>
  <si>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</si>
  <si>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</si>
  <si>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</si>
  <si>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</si>
  <si>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</si>
  <si>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>x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</si>
  <si>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</si>
  <si>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</si>
  <si>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</si>
  <si>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</si>
  <si>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</si>
  <si>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</si>
  <si>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</si>
  <si>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</si>
  <si>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 Business Reserve Account with a balance of £2801 is held at 31/3/26</t>
  </si>
  <si>
    <t>Total funds available to the Charity at 31/3/26 is £5980</t>
  </si>
  <si>
    <t>Additional analysis (1)</t>
  </si>
  <si>
    <t xml:space="preserve">Analysis of receipts and payments </t>
  </si>
  <si>
    <t xml:space="preserve">1 Donations </t>
  </si>
  <si>
    <t>General Donations</t>
  </si>
  <si>
    <t>Regular Monthly Donations</t>
  </si>
  <si>
    <t>Member Subscriptions</t>
  </si>
  <si>
    <t>Gift Aid / Inter Account Transfer</t>
  </si>
  <si>
    <t xml:space="preserve">2 Grants </t>
  </si>
  <si>
    <t xml:space="preserve">Shell Small Grant Fund </t>
  </si>
  <si>
    <t xml:space="preserve">3  Gross receipts from other charitable activities </t>
  </si>
  <si>
    <t>Publication Sales</t>
  </si>
  <si>
    <t>Miniature Rail Fares</t>
  </si>
  <si>
    <t>Model Rail Sales</t>
  </si>
  <si>
    <t xml:space="preserve">4  Payments relating directly to charitable activities </t>
  </si>
  <si>
    <t>Council Rent/Insurance/Planning Fees</t>
  </si>
  <si>
    <t>BG Lite/Smartest Energy - Electricity</t>
  </si>
  <si>
    <t>Museum Association Membership</t>
  </si>
  <si>
    <t>Publications - GNSRA, Stenlake</t>
  </si>
  <si>
    <t>PIB Risk Services &amp; Zurich Insurance</t>
  </si>
  <si>
    <t>Sundry Sipplies/Fittings/Equipment</t>
  </si>
  <si>
    <t>Independent Examiner</t>
  </si>
  <si>
    <t>Container Purchase</t>
  </si>
  <si>
    <t>Model Rail Fees/Brochures/Hospitality</t>
  </si>
  <si>
    <t>Inter A/C Transfers (Water &amp; Waste)</t>
  </si>
  <si>
    <t>CWCS Web Services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</si>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</sst>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3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9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31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165" fontId="19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Protection="1"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164" fontId="24" fillId="0" borderId="0" xfId="1" applyNumberFormat="1" applyFont="1" applyProtection="1"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3" fillId="0" borderId="19" xfId="1" applyNumberFormat="1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 applyProtection="1">
      <alignment horizontal="center"/>
      <protection locked="0"/>
    </xf>
    <xf numFmtId="0" fontId="3" fillId="0" borderId="27" xfId="1" applyNumberFormat="1" applyFont="1" applyBorder="1" applyAlignment="1" applyProtection="1">
      <alignment horizontal="center"/>
      <protection locked="0"/>
    </xf>
    <xf numFmtId="0" fontId="3" fillId="0" borderId="26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164" fontId="12" fillId="0" borderId="0" xfId="1" applyNumberFormat="1" applyFont="1" applyAlignment="1" applyProtection="1">
      <protection locked="0"/>
    </xf>
    <xf numFmtId="164" fontId="12" fillId="0" borderId="0" xfId="1" applyNumberFormat="1" applyFont="1" applyBorder="1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Apri</a:t>
          </a:r>
          <a:r>
            <a:rPr lang="en-GB"/>
            <a:t>l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March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406400</xdr:colOff>
      <xdr:row>50</xdr:row>
      <xdr:rowOff>42333</xdr:rowOff>
    </xdr:from>
    <xdr:to>
      <xdr:col>5</xdr:col>
      <xdr:colOff>702733</xdr:colOff>
      <xdr:row>50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15DA47-6914-4CEB-8C93-85126EC9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1467" y="13385800"/>
          <a:ext cx="3081866" cy="338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opLeftCell="A37" zoomScale="75" zoomScaleNormal="85" zoomScaleSheetLayoutView="80" workbookViewId="0">
      <selection activeCell="V34" sqref="V34:V35"/>
    </sheetView>
  </sheetViews>
  <sheetFormatPr defaultColWidth="9.140625" defaultRowHeight="12.6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6" ht="18" customHeight="1">
      <c r="A1" s="277"/>
      <c r="B1" s="281" t="s">
        <v>0</v>
      </c>
      <c r="C1" s="281"/>
      <c r="D1" s="281"/>
      <c r="E1" s="281"/>
      <c r="F1" s="281"/>
      <c r="G1" s="281"/>
      <c r="H1" s="281"/>
      <c r="I1" s="281"/>
      <c r="J1" s="281"/>
      <c r="L1" s="186" t="s">
        <v>1</v>
      </c>
      <c r="M1" s="185"/>
    </row>
    <row r="2" spans="1:16" ht="30.75" customHeight="1">
      <c r="A2" s="277"/>
      <c r="B2" s="282" t="s">
        <v>2</v>
      </c>
      <c r="C2" s="282"/>
      <c r="D2" s="282"/>
      <c r="E2" s="282"/>
      <c r="F2" s="282"/>
      <c r="G2" s="282"/>
      <c r="H2" s="282"/>
      <c r="I2" s="282"/>
      <c r="J2" s="282"/>
      <c r="L2" s="187" t="s">
        <v>3</v>
      </c>
      <c r="M2" s="69"/>
    </row>
    <row r="3" spans="1:16" ht="24" customHeight="1">
      <c r="A3" s="277"/>
      <c r="B3" s="278" t="s">
        <v>4</v>
      </c>
      <c r="C3" s="279"/>
      <c r="D3" s="279"/>
      <c r="E3" s="279"/>
      <c r="F3" s="279"/>
      <c r="G3" s="279"/>
      <c r="H3" s="279"/>
      <c r="I3" s="279"/>
      <c r="J3" s="280"/>
      <c r="L3" s="184"/>
    </row>
    <row r="4" spans="1:16" ht="14.25" customHeight="1">
      <c r="A4" s="277"/>
      <c r="B4" s="283" t="s">
        <v>5</v>
      </c>
      <c r="C4" s="285"/>
      <c r="D4" s="286" t="s">
        <v>6</v>
      </c>
      <c r="E4" s="287"/>
      <c r="F4" s="288"/>
      <c r="G4" s="289" t="s">
        <v>7</v>
      </c>
      <c r="H4" s="286" t="s">
        <v>8</v>
      </c>
      <c r="I4" s="287"/>
      <c r="J4" s="288"/>
      <c r="L4" s="184"/>
    </row>
    <row r="5" spans="1:16" ht="16.5" customHeight="1">
      <c r="A5" s="277"/>
      <c r="B5" s="283"/>
      <c r="C5" s="285"/>
      <c r="D5" s="292"/>
      <c r="E5" s="292"/>
      <c r="F5" s="292"/>
      <c r="G5" s="289"/>
      <c r="H5" s="293"/>
      <c r="I5" s="293"/>
      <c r="J5" s="293"/>
      <c r="L5" s="184"/>
    </row>
    <row r="6" spans="1:16" ht="21" customHeight="1">
      <c r="A6" s="277"/>
      <c r="B6" s="284"/>
      <c r="C6" s="285"/>
      <c r="D6" s="290"/>
      <c r="E6" s="290"/>
      <c r="F6" s="290"/>
      <c r="G6" s="289"/>
      <c r="H6" s="291"/>
      <c r="I6" s="291"/>
      <c r="J6" s="291"/>
      <c r="L6" s="184"/>
    </row>
    <row r="8" spans="1:16" ht="20.100000000000001">
      <c r="A8" s="47" t="s">
        <v>9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6" ht="42">
      <c r="A9" s="48"/>
      <c r="B9" s="31" t="s">
        <v>10</v>
      </c>
      <c r="C9" s="2"/>
      <c r="D9" s="2" t="s">
        <v>11</v>
      </c>
      <c r="E9" s="2"/>
      <c r="F9" s="2" t="s">
        <v>12</v>
      </c>
      <c r="G9" s="2"/>
      <c r="H9" s="2" t="s">
        <v>13</v>
      </c>
      <c r="I9" s="2"/>
      <c r="J9" s="2" t="s">
        <v>14</v>
      </c>
      <c r="K9" s="3"/>
      <c r="L9" s="2" t="s">
        <v>15</v>
      </c>
    </row>
    <row r="10" spans="1:16" ht="24" customHeight="1">
      <c r="A10" s="4"/>
      <c r="B10" s="32" t="s">
        <v>16</v>
      </c>
      <c r="C10" s="6"/>
      <c r="D10" s="32" t="s">
        <v>16</v>
      </c>
      <c r="E10" s="32"/>
      <c r="F10" s="32" t="s">
        <v>16</v>
      </c>
      <c r="G10" s="32"/>
      <c r="H10" s="32" t="s">
        <v>16</v>
      </c>
      <c r="I10" s="32"/>
      <c r="J10" s="32" t="s">
        <v>16</v>
      </c>
      <c r="K10" s="32"/>
      <c r="L10" s="32" t="s">
        <v>16</v>
      </c>
    </row>
    <row r="11" spans="1:16" ht="20.100000000000001" customHeight="1">
      <c r="A11" s="26" t="s">
        <v>17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6" ht="20.100000000000001" customHeight="1">
      <c r="A12" s="85" t="s">
        <v>18</v>
      </c>
      <c r="B12" s="193">
        <v>9256</v>
      </c>
      <c r="C12" s="194"/>
      <c r="D12" s="193"/>
      <c r="E12" s="194"/>
      <c r="F12" s="193"/>
      <c r="G12" s="194"/>
      <c r="H12" s="193"/>
      <c r="I12" s="194"/>
      <c r="J12" s="195">
        <v>9256</v>
      </c>
      <c r="K12" s="196"/>
      <c r="L12" s="193">
        <v>8199</v>
      </c>
      <c r="P12" s="1" t="s">
        <v>19</v>
      </c>
    </row>
    <row r="13" spans="1:16" ht="20.100000000000001" customHeight="1">
      <c r="A13" s="85" t="s">
        <v>20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0" si="0">H13+D13+B13+F13</f>
        <v>0</v>
      </c>
      <c r="K13" s="196"/>
      <c r="L13" s="193"/>
    </row>
    <row r="14" spans="1:16" ht="20.100000000000001" customHeight="1">
      <c r="A14" s="85" t="s">
        <v>21</v>
      </c>
      <c r="B14" s="193">
        <v>200</v>
      </c>
      <c r="C14" s="194"/>
      <c r="D14" s="193"/>
      <c r="E14" s="194"/>
      <c r="F14" s="193"/>
      <c r="G14" s="194"/>
      <c r="H14" s="193"/>
      <c r="I14" s="194"/>
      <c r="J14" s="195">
        <f t="shared" si="0"/>
        <v>200</v>
      </c>
      <c r="K14" s="196"/>
      <c r="L14" s="193"/>
    </row>
    <row r="15" spans="1:16" ht="20.100000000000001" customHeight="1">
      <c r="A15" s="85" t="s">
        <v>22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6" ht="20.100000000000001" customHeight="1">
      <c r="A16" s="85" t="s">
        <v>23</v>
      </c>
      <c r="B16" s="193">
        <v>1617</v>
      </c>
      <c r="C16" s="194"/>
      <c r="D16" s="193"/>
      <c r="E16" s="194"/>
      <c r="F16" s="193"/>
      <c r="G16" s="194"/>
      <c r="H16" s="193"/>
      <c r="I16" s="194"/>
      <c r="J16" s="195">
        <v>1617</v>
      </c>
      <c r="K16" s="196"/>
      <c r="L16" s="193">
        <v>665</v>
      </c>
    </row>
    <row r="17" spans="1:12" ht="27.95">
      <c r="A17" s="85" t="s">
        <v>24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00000000000001" customHeight="1">
      <c r="A18" s="85" t="s">
        <v>25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7.95">
      <c r="A19" s="85" t="s">
        <v>26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>
      <c r="A21" s="9" t="s">
        <v>27</v>
      </c>
      <c r="B21" s="197">
        <f>SUM(B12:B20)</f>
        <v>11073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v>11073</v>
      </c>
      <c r="K21" s="196"/>
      <c r="L21" s="197">
        <v>8864</v>
      </c>
    </row>
    <row r="22" spans="1:12" ht="16.5" customHeight="1" thickTop="1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7.95">
      <c r="A23" s="67" t="s">
        <v>28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>
      <c r="A24" s="85" t="s">
        <v>29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>
      <c r="A25" s="85" t="s">
        <v>30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>
      <c r="A26" s="9" t="s">
        <v>31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>
      <c r="A28" s="9" t="s">
        <v>32</v>
      </c>
      <c r="B28" s="204">
        <v>11073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v>11073</v>
      </c>
      <c r="K28" s="196"/>
      <c r="L28" s="204">
        <f>L26+L21</f>
        <v>8864</v>
      </c>
    </row>
    <row r="29" spans="1:12" ht="16.5" customHeight="1" thickTop="1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>
      <c r="A30" s="27" t="s">
        <v>33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>
      <c r="A31" s="86" t="s">
        <v>34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>
      <c r="A32" s="86" t="s">
        <v>35</v>
      </c>
      <c r="B32" s="193"/>
      <c r="C32" s="201"/>
      <c r="D32" s="193"/>
      <c r="E32" s="194"/>
      <c r="F32" s="193"/>
      <c r="G32" s="194"/>
      <c r="H32" s="193"/>
      <c r="I32" s="194"/>
      <c r="J32" s="195"/>
      <c r="K32" s="178"/>
      <c r="L32" s="193">
        <v>7281</v>
      </c>
    </row>
    <row r="33" spans="1:12" ht="20.100000000000001" customHeight="1">
      <c r="A33" s="86" t="s">
        <v>36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ref="J33:J41" si="1">H33+D33+B33+F33</f>
        <v>0</v>
      </c>
      <c r="K33" s="178"/>
      <c r="L33" s="193"/>
    </row>
    <row r="34" spans="1:12" ht="27.95">
      <c r="A34" s="86" t="s">
        <v>37</v>
      </c>
      <c r="B34" s="193">
        <v>11078</v>
      </c>
      <c r="C34" s="201"/>
      <c r="D34" s="193"/>
      <c r="E34" s="194"/>
      <c r="F34" s="193"/>
      <c r="G34" s="194"/>
      <c r="H34" s="193"/>
      <c r="I34" s="194"/>
      <c r="J34" s="195">
        <f t="shared" si="1"/>
        <v>11078</v>
      </c>
      <c r="K34" s="178"/>
      <c r="L34" s="193"/>
    </row>
    <row r="35" spans="1:12" ht="20.100000000000001" customHeight="1">
      <c r="A35" s="86" t="s">
        <v>38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>
      <c r="A36" s="86" t="s">
        <v>39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>
      <c r="A37" s="87" t="s">
        <v>40</v>
      </c>
      <c r="B37" s="193">
        <v>30</v>
      </c>
      <c r="C37" s="201"/>
      <c r="D37" s="193"/>
      <c r="E37" s="194"/>
      <c r="F37" s="193"/>
      <c r="G37" s="194"/>
      <c r="H37" s="193"/>
      <c r="I37" s="194"/>
      <c r="J37" s="195">
        <f t="shared" si="1"/>
        <v>30</v>
      </c>
      <c r="K37" s="178"/>
      <c r="L37" s="193">
        <v>30</v>
      </c>
    </row>
    <row r="38" spans="1:12" ht="20.100000000000001" customHeight="1">
      <c r="A38" s="87" t="s">
        <v>41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>
      <c r="A39" s="87" t="s">
        <v>42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>
      <c r="A40" s="87" t="s">
        <v>43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>
      <c r="A42" s="13" t="s">
        <v>44</v>
      </c>
      <c r="B42" s="197">
        <f>SUM(B31:B41)</f>
        <v>11108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11108</v>
      </c>
      <c r="K42" s="178"/>
      <c r="L42" s="197">
        <f>SUM(L31:L41)</f>
        <v>7311</v>
      </c>
    </row>
    <row r="43" spans="1:12" s="14" customFormat="1" ht="17.25" customHeight="1" thickTop="1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7.95">
      <c r="A44" s="67" t="s">
        <v>45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>
      <c r="A45" s="86" t="s">
        <v>46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>
      <c r="A46" s="86" t="s">
        <v>47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>
      <c r="A47" s="13" t="s">
        <v>48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>
      <c r="A49" s="39" t="s">
        <v>49</v>
      </c>
      <c r="B49" s="210">
        <f>+B47+B42</f>
        <v>11108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11108</v>
      </c>
      <c r="K49" s="196"/>
      <c r="L49" s="210">
        <f>+L47+L42</f>
        <v>7311</v>
      </c>
    </row>
    <row r="50" spans="1:13" ht="13.5" thickTop="1" thickBot="1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>
      <c r="A51" s="40" t="s">
        <v>50</v>
      </c>
      <c r="B51" s="145">
        <f>+B28-B49</f>
        <v>-35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-35</v>
      </c>
      <c r="K51" s="135"/>
      <c r="L51" s="145">
        <f>+L28-L49</f>
        <v>1553</v>
      </c>
      <c r="M51" s="89"/>
    </row>
    <row r="52" spans="1:13" ht="14.25" customHeight="1" thickBot="1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>
      <c r="A53" s="97" t="s">
        <v>51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>
      <c r="A55" s="13" t="s">
        <v>52</v>
      </c>
      <c r="B55" s="142">
        <f>+B51+B53</f>
        <v>-35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-35</v>
      </c>
      <c r="K55" s="135"/>
      <c r="L55" s="142">
        <f>+L51+L53</f>
        <v>1553</v>
      </c>
    </row>
    <row r="56" spans="1:13" ht="12.95" thickTop="1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8" activePane="bottomLeft" state="frozen"/>
      <selection pane="bottomLeft" activeCell="Q6" sqref="Q6"/>
      <selection activeCell="D45" sqref="D45"/>
    </sheetView>
  </sheetViews>
  <sheetFormatPr defaultColWidth="9.140625" defaultRowHeight="12.6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>
      <c r="B1" s="239" t="str">
        <f>'R&amp;P Accounts'!B2</f>
        <v>Friends of Maud Railway Museum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N1" s="239" t="str">
        <f>'R&amp;P Accounts'!L2</f>
        <v>SC048327</v>
      </c>
      <c r="O1" s="239"/>
      <c r="P1" s="239"/>
    </row>
    <row r="2" spans="1:16" s="46" customFormat="1" ht="26.25" customHeight="1">
      <c r="A2" s="80" t="s">
        <v>53</v>
      </c>
      <c r="B2" s="43"/>
      <c r="C2" s="42"/>
      <c r="D2" s="42"/>
      <c r="E2" s="42"/>
      <c r="F2" s="316"/>
      <c r="G2" s="316"/>
      <c r="H2" s="316"/>
      <c r="I2" s="44"/>
      <c r="J2" s="44"/>
      <c r="K2" s="44"/>
      <c r="L2" s="45"/>
      <c r="M2" s="44"/>
      <c r="N2" s="45"/>
      <c r="O2" s="44"/>
      <c r="P2" s="45"/>
    </row>
    <row r="3" spans="1:16" ht="40.5" customHeight="1">
      <c r="A3" s="50" t="s">
        <v>54</v>
      </c>
      <c r="B3" s="332" t="s">
        <v>55</v>
      </c>
      <c r="C3" s="332"/>
      <c r="D3" s="332"/>
      <c r="E3" s="18"/>
      <c r="F3" s="72" t="s">
        <v>56</v>
      </c>
      <c r="G3" s="15"/>
      <c r="H3" s="72" t="s">
        <v>57</v>
      </c>
      <c r="I3" s="82"/>
      <c r="J3" s="72" t="s">
        <v>12</v>
      </c>
      <c r="K3" s="82"/>
      <c r="L3" s="72" t="s">
        <v>58</v>
      </c>
      <c r="M3" s="82"/>
      <c r="N3" s="72" t="s">
        <v>59</v>
      </c>
      <c r="O3" s="82"/>
      <c r="P3" s="72" t="s">
        <v>60</v>
      </c>
    </row>
    <row r="4" spans="1:16">
      <c r="B4" s="333"/>
      <c r="C4" s="333"/>
      <c r="D4" s="333"/>
      <c r="E4" s="68"/>
      <c r="F4" s="17" t="s">
        <v>16</v>
      </c>
      <c r="H4" s="17" t="s">
        <v>16</v>
      </c>
      <c r="I4" s="12"/>
      <c r="J4" s="17" t="s">
        <v>16</v>
      </c>
      <c r="K4" s="12"/>
      <c r="L4" s="17" t="s">
        <v>16</v>
      </c>
      <c r="M4" s="12"/>
      <c r="N4" s="17" t="s">
        <v>16</v>
      </c>
      <c r="O4" s="12"/>
      <c r="P4" s="17" t="s">
        <v>16</v>
      </c>
    </row>
    <row r="5" spans="1:16" ht="30" customHeight="1">
      <c r="A5" s="322" t="s">
        <v>61</v>
      </c>
      <c r="B5" s="326" t="s">
        <v>62</v>
      </c>
      <c r="C5" s="326"/>
      <c r="D5" s="326"/>
      <c r="E5" s="23"/>
      <c r="F5" s="147">
        <v>3213</v>
      </c>
      <c r="G5" s="148"/>
      <c r="H5" s="147"/>
      <c r="I5" s="148"/>
      <c r="J5" s="147"/>
      <c r="K5" s="148"/>
      <c r="L5" s="147"/>
      <c r="M5" s="148"/>
      <c r="N5" s="149">
        <v>3213</v>
      </c>
      <c r="O5" s="148"/>
      <c r="P5" s="147">
        <v>1660</v>
      </c>
    </row>
    <row r="6" spans="1:16" ht="30" customHeight="1">
      <c r="A6" s="323"/>
      <c r="B6" s="326" t="s">
        <v>63</v>
      </c>
      <c r="C6" s="326"/>
      <c r="D6" s="326"/>
      <c r="E6" s="23"/>
      <c r="F6" s="147">
        <v>-34</v>
      </c>
      <c r="G6" s="148"/>
      <c r="H6" s="147"/>
      <c r="I6" s="148"/>
      <c r="J6" s="147"/>
      <c r="K6" s="148"/>
      <c r="L6" s="147"/>
      <c r="M6" s="148"/>
      <c r="N6" s="149">
        <v>-34</v>
      </c>
      <c r="O6" s="148"/>
      <c r="P6" s="147">
        <v>1553</v>
      </c>
    </row>
    <row r="7" spans="1:16" ht="26.25" customHeight="1">
      <c r="A7" s="323"/>
      <c r="B7" s="317"/>
      <c r="C7" s="318"/>
      <c r="D7" s="319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>
      <c r="A8" s="323"/>
      <c r="B8" s="326"/>
      <c r="C8" s="326"/>
      <c r="D8" s="326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>
      <c r="B9" s="324" t="s">
        <v>64</v>
      </c>
      <c r="C9" s="324"/>
      <c r="D9" s="324"/>
      <c r="E9" s="41"/>
      <c r="F9" s="153">
        <f>SUM(F5:F8)</f>
        <v>3179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331"/>
      <c r="N9" s="154">
        <f>F9+H9+J9+L9</f>
        <v>3179</v>
      </c>
      <c r="O9" s="331"/>
      <c r="P9" s="153">
        <v>3213</v>
      </c>
    </row>
    <row r="10" spans="1:16" ht="26.25" customHeight="1" thickTop="1">
      <c r="B10" s="325" t="s">
        <v>65</v>
      </c>
      <c r="C10" s="325"/>
      <c r="D10" s="325"/>
      <c r="E10" s="22"/>
      <c r="F10" s="137">
        <f>F6-'R&amp;P Accounts'!B55</f>
        <v>1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331"/>
      <c r="N10" s="137">
        <f>N6-'R&amp;P Accounts'!J55</f>
        <v>1</v>
      </c>
      <c r="O10" s="331"/>
      <c r="P10" s="137">
        <f>P6-'R&amp;P Accounts'!L55</f>
        <v>0</v>
      </c>
    </row>
    <row r="11" spans="1:16">
      <c r="B11" s="357"/>
      <c r="C11" s="357"/>
      <c r="D11" s="357"/>
      <c r="E11" s="19"/>
      <c r="G11" s="321"/>
      <c r="I11" s="321"/>
      <c r="J11" s="12"/>
      <c r="K11" s="12"/>
      <c r="M11" s="321"/>
      <c r="O11" s="321"/>
    </row>
    <row r="12" spans="1:16" ht="30.75" customHeight="1">
      <c r="B12" s="315" t="s">
        <v>66</v>
      </c>
      <c r="C12" s="315"/>
      <c r="D12" s="315"/>
      <c r="E12" s="20"/>
      <c r="G12" s="321"/>
      <c r="H12" s="5"/>
      <c r="I12" s="321"/>
      <c r="J12" s="308" t="s">
        <v>67</v>
      </c>
      <c r="K12" s="308"/>
      <c r="L12" s="308"/>
      <c r="M12" s="321"/>
      <c r="N12" s="5" t="s">
        <v>68</v>
      </c>
      <c r="O12" s="321"/>
      <c r="P12" s="5" t="s">
        <v>69</v>
      </c>
    </row>
    <row r="13" spans="1:16" s="61" customFormat="1" ht="12.95">
      <c r="B13" s="328"/>
      <c r="C13" s="328"/>
      <c r="D13" s="328"/>
      <c r="E13" s="62"/>
      <c r="F13" s="63"/>
      <c r="H13" s="63"/>
      <c r="I13" s="64"/>
      <c r="J13" s="64"/>
      <c r="K13" s="64"/>
      <c r="M13" s="64"/>
      <c r="N13" s="17" t="s">
        <v>16</v>
      </c>
      <c r="O13" s="12"/>
      <c r="P13" s="17" t="s">
        <v>16</v>
      </c>
    </row>
    <row r="14" spans="1:16" ht="20.100000000000001" customHeight="1">
      <c r="A14" s="322" t="s">
        <v>70</v>
      </c>
      <c r="B14" s="320"/>
      <c r="C14" s="320"/>
      <c r="D14" s="320"/>
      <c r="E14" s="24"/>
      <c r="G14" s="321"/>
      <c r="I14" s="12"/>
      <c r="J14" s="294"/>
      <c r="K14" s="295"/>
      <c r="L14" s="296"/>
      <c r="M14" s="18"/>
      <c r="N14" s="138"/>
      <c r="O14" s="101"/>
      <c r="P14" s="138"/>
    </row>
    <row r="15" spans="1:16" ht="20.100000000000001" customHeight="1">
      <c r="A15" s="323"/>
      <c r="B15" s="320"/>
      <c r="C15" s="320"/>
      <c r="D15" s="320"/>
      <c r="E15" s="24"/>
      <c r="G15" s="321"/>
      <c r="H15" s="5"/>
      <c r="I15" s="12"/>
      <c r="J15" s="294"/>
      <c r="K15" s="295"/>
      <c r="L15" s="296"/>
      <c r="M15" s="18"/>
      <c r="N15" s="138"/>
      <c r="O15" s="101"/>
      <c r="P15" s="138"/>
    </row>
    <row r="16" spans="1:16" ht="20.100000000000001" customHeight="1">
      <c r="A16" s="323"/>
      <c r="B16" s="320"/>
      <c r="C16" s="320"/>
      <c r="D16" s="320"/>
      <c r="E16" s="24"/>
      <c r="F16" s="12"/>
      <c r="G16" s="12"/>
      <c r="H16" s="59"/>
      <c r="I16" s="12"/>
      <c r="J16" s="294"/>
      <c r="K16" s="295"/>
      <c r="L16" s="296"/>
      <c r="M16" s="18"/>
      <c r="N16" s="138"/>
      <c r="O16" s="101"/>
      <c r="P16" s="138"/>
    </row>
    <row r="17" spans="1:16" ht="20.100000000000001" customHeight="1">
      <c r="A17" s="323"/>
      <c r="B17" s="320"/>
      <c r="C17" s="320"/>
      <c r="D17" s="320"/>
      <c r="E17" s="24"/>
      <c r="F17" s="12"/>
      <c r="G17" s="12"/>
      <c r="H17" s="59"/>
      <c r="I17" s="12"/>
      <c r="J17" s="294"/>
      <c r="K17" s="295"/>
      <c r="L17" s="296"/>
      <c r="M17" s="18"/>
      <c r="N17" s="138"/>
      <c r="O17" s="101"/>
      <c r="P17" s="138"/>
    </row>
    <row r="18" spans="1:16" ht="20.100000000000001" customHeight="1" thickBot="1">
      <c r="A18" s="323"/>
      <c r="B18" s="320"/>
      <c r="C18" s="320"/>
      <c r="D18" s="320"/>
      <c r="E18" s="24"/>
      <c r="F18" s="12"/>
      <c r="G18" s="12"/>
      <c r="H18" s="59"/>
      <c r="I18" s="12"/>
      <c r="J18" s="294"/>
      <c r="K18" s="295"/>
      <c r="L18" s="296"/>
      <c r="M18" s="18"/>
      <c r="N18" s="139"/>
      <c r="O18" s="101"/>
      <c r="P18" s="139"/>
    </row>
    <row r="19" spans="1:16" ht="20.100000000000001" customHeight="1" thickBot="1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71</v>
      </c>
      <c r="M19" s="18"/>
      <c r="N19" s="140">
        <f>SUM(N14:N18)</f>
        <v>0</v>
      </c>
      <c r="O19" s="101"/>
      <c r="P19" s="140">
        <f>SUM(P14:P18)</f>
        <v>0</v>
      </c>
    </row>
    <row r="20" spans="1:16">
      <c r="B20" s="358"/>
      <c r="C20" s="358"/>
      <c r="D20" s="358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>
      <c r="B21" s="315" t="s">
        <v>66</v>
      </c>
      <c r="C21" s="315"/>
      <c r="D21" s="315"/>
      <c r="E21" s="21"/>
      <c r="G21" s="12"/>
      <c r="H21" s="308" t="s">
        <v>67</v>
      </c>
      <c r="I21" s="308"/>
      <c r="J21" s="308"/>
      <c r="K21" s="12"/>
      <c r="L21" s="5" t="s">
        <v>72</v>
      </c>
      <c r="M21" s="12"/>
      <c r="N21" s="5" t="s">
        <v>73</v>
      </c>
      <c r="O21" s="12"/>
      <c r="P21" s="5" t="s">
        <v>69</v>
      </c>
    </row>
    <row r="22" spans="1:16" s="61" customFormat="1" ht="12.95">
      <c r="B22" s="328"/>
      <c r="C22" s="328"/>
      <c r="D22" s="328"/>
      <c r="E22" s="62"/>
      <c r="I22" s="64"/>
      <c r="J22" s="63"/>
      <c r="K22" s="64"/>
      <c r="L22" s="17" t="s">
        <v>16</v>
      </c>
      <c r="M22" s="12"/>
      <c r="N22" s="17" t="s">
        <v>16</v>
      </c>
      <c r="O22" s="12"/>
      <c r="P22" s="17" t="s">
        <v>16</v>
      </c>
    </row>
    <row r="23" spans="1:16" ht="20.100000000000001" customHeight="1">
      <c r="A23" s="322" t="s">
        <v>74</v>
      </c>
      <c r="B23" s="320"/>
      <c r="C23" s="320"/>
      <c r="D23" s="320"/>
      <c r="E23" s="24"/>
      <c r="G23" s="12"/>
      <c r="H23" s="309"/>
      <c r="I23" s="310"/>
      <c r="J23" s="311"/>
      <c r="K23" s="18"/>
      <c r="L23" s="138"/>
      <c r="M23" s="101"/>
      <c r="N23" s="138"/>
      <c r="O23" s="101"/>
      <c r="P23" s="138"/>
    </row>
    <row r="24" spans="1:16" ht="20.100000000000001" customHeight="1">
      <c r="A24" s="323"/>
      <c r="B24" s="320"/>
      <c r="C24" s="320"/>
      <c r="D24" s="320"/>
      <c r="E24" s="24"/>
      <c r="G24" s="12"/>
      <c r="H24" s="309"/>
      <c r="I24" s="310"/>
      <c r="J24" s="311"/>
      <c r="K24" s="18"/>
      <c r="L24" s="138"/>
      <c r="M24" s="101"/>
      <c r="N24" s="138"/>
      <c r="O24" s="101"/>
      <c r="P24" s="138"/>
    </row>
    <row r="25" spans="1:16" ht="20.100000000000001" customHeight="1">
      <c r="A25" s="323"/>
      <c r="B25" s="320"/>
      <c r="C25" s="320"/>
      <c r="D25" s="320"/>
      <c r="E25" s="24"/>
      <c r="G25" s="12"/>
      <c r="H25" s="309"/>
      <c r="I25" s="310"/>
      <c r="J25" s="311"/>
      <c r="K25" s="18"/>
      <c r="L25" s="138"/>
      <c r="M25" s="101"/>
      <c r="N25" s="138"/>
      <c r="O25" s="101"/>
      <c r="P25" s="138"/>
    </row>
    <row r="26" spans="1:16" ht="20.100000000000001" customHeight="1">
      <c r="A26" s="323"/>
      <c r="B26" s="320"/>
      <c r="C26" s="320"/>
      <c r="D26" s="320"/>
      <c r="E26" s="24"/>
      <c r="G26" s="12"/>
      <c r="H26" s="309"/>
      <c r="I26" s="310"/>
      <c r="J26" s="311"/>
      <c r="K26" s="18"/>
      <c r="L26" s="138"/>
      <c r="M26" s="101"/>
      <c r="N26" s="138"/>
      <c r="O26" s="101"/>
      <c r="P26" s="138"/>
    </row>
    <row r="27" spans="1:16" ht="20.100000000000001" customHeight="1">
      <c r="A27" s="323"/>
      <c r="B27" s="320"/>
      <c r="C27" s="320"/>
      <c r="D27" s="320"/>
      <c r="E27" s="24"/>
      <c r="G27" s="12"/>
      <c r="H27" s="309"/>
      <c r="I27" s="310"/>
      <c r="J27" s="311"/>
      <c r="K27" s="18"/>
      <c r="L27" s="138"/>
      <c r="M27" s="101"/>
      <c r="N27" s="138"/>
      <c r="O27" s="101"/>
      <c r="P27" s="138"/>
    </row>
    <row r="28" spans="1:16" ht="20.100000000000001" customHeight="1">
      <c r="A28" s="323"/>
      <c r="B28" s="320"/>
      <c r="C28" s="320"/>
      <c r="D28" s="320"/>
      <c r="E28" s="24"/>
      <c r="G28" s="12"/>
      <c r="H28" s="309"/>
      <c r="I28" s="310"/>
      <c r="J28" s="311"/>
      <c r="K28" s="18"/>
      <c r="L28" s="138"/>
      <c r="M28" s="101"/>
      <c r="N28" s="138"/>
      <c r="O28" s="101"/>
      <c r="P28" s="138"/>
    </row>
    <row r="29" spans="1:16" ht="20.100000000000001" customHeight="1">
      <c r="A29" s="323"/>
      <c r="B29" s="320"/>
      <c r="C29" s="320"/>
      <c r="D29" s="320"/>
      <c r="E29" s="24"/>
      <c r="G29" s="12"/>
      <c r="H29" s="309"/>
      <c r="I29" s="310"/>
      <c r="J29" s="311"/>
      <c r="K29" s="18"/>
      <c r="L29" s="138"/>
      <c r="M29" s="101"/>
      <c r="N29" s="138"/>
      <c r="O29" s="101"/>
      <c r="P29" s="138"/>
    </row>
    <row r="30" spans="1:16" ht="20.100000000000001" customHeight="1">
      <c r="A30" s="323"/>
      <c r="B30" s="320"/>
      <c r="C30" s="320"/>
      <c r="D30" s="320"/>
      <c r="E30" s="24"/>
      <c r="G30" s="12"/>
      <c r="H30" s="309"/>
      <c r="I30" s="310"/>
      <c r="J30" s="311"/>
      <c r="K30" s="18"/>
      <c r="L30" s="138"/>
      <c r="M30" s="101"/>
      <c r="N30" s="138"/>
      <c r="O30" s="101"/>
      <c r="P30" s="138"/>
    </row>
    <row r="31" spans="1:16" ht="20.100000000000001" customHeight="1" thickBot="1">
      <c r="A31" s="323"/>
      <c r="B31" s="320"/>
      <c r="C31" s="320"/>
      <c r="D31" s="320"/>
      <c r="E31" s="24"/>
      <c r="G31" s="12"/>
      <c r="H31" s="309"/>
      <c r="I31" s="310"/>
      <c r="J31" s="311"/>
      <c r="K31" s="18"/>
      <c r="L31" s="139"/>
      <c r="M31" s="101"/>
      <c r="N31" s="139"/>
      <c r="O31" s="101"/>
      <c r="P31" s="139"/>
    </row>
    <row r="32" spans="1:16" ht="20.100000000000001" customHeight="1" thickBot="1">
      <c r="A32" s="70"/>
      <c r="B32" s="71"/>
      <c r="C32" s="71"/>
      <c r="D32" s="71"/>
      <c r="E32" s="24"/>
      <c r="G32" s="12"/>
      <c r="I32" s="12"/>
      <c r="J32" s="72" t="s">
        <v>75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>
      <c r="B33" s="357"/>
      <c r="C33" s="357"/>
      <c r="D33" s="357"/>
      <c r="E33" s="238"/>
      <c r="G33" s="238"/>
      <c r="H33" s="17"/>
      <c r="I33" s="321"/>
      <c r="J33" s="12"/>
      <c r="K33" s="12"/>
      <c r="L33" s="66"/>
      <c r="M33" s="321"/>
      <c r="N33" s="66"/>
      <c r="O33" s="327"/>
      <c r="P33" s="66"/>
    </row>
    <row r="34" spans="1:16" ht="19.5" customHeight="1">
      <c r="B34" s="315" t="s">
        <v>66</v>
      </c>
      <c r="C34" s="315"/>
      <c r="D34" s="315"/>
      <c r="E34" s="238"/>
      <c r="G34" s="238"/>
      <c r="H34" s="17"/>
      <c r="I34" s="321"/>
      <c r="J34" s="308" t="s">
        <v>76</v>
      </c>
      <c r="K34" s="308"/>
      <c r="L34" s="308"/>
      <c r="M34" s="321"/>
      <c r="N34" s="5" t="s">
        <v>77</v>
      </c>
      <c r="O34" s="327"/>
      <c r="P34" s="5" t="s">
        <v>69</v>
      </c>
    </row>
    <row r="35" spans="1:16" s="61" customFormat="1" ht="12.95">
      <c r="B35" s="328"/>
      <c r="C35" s="328"/>
      <c r="D35" s="328"/>
      <c r="E35" s="62"/>
      <c r="F35" s="1"/>
      <c r="H35" s="63"/>
      <c r="I35" s="64"/>
      <c r="J35" s="64"/>
      <c r="K35" s="64"/>
      <c r="M35" s="64"/>
      <c r="N35" s="17" t="s">
        <v>16</v>
      </c>
      <c r="O35" s="12"/>
      <c r="P35" s="17" t="s">
        <v>16</v>
      </c>
    </row>
    <row r="36" spans="1:16" ht="20.100000000000001" customHeight="1">
      <c r="A36" s="322" t="s">
        <v>78</v>
      </c>
      <c r="B36" s="320"/>
      <c r="C36" s="320"/>
      <c r="D36" s="320"/>
      <c r="E36" s="24"/>
      <c r="G36" s="12"/>
      <c r="H36" s="17"/>
      <c r="I36" s="12"/>
      <c r="J36" s="312"/>
      <c r="K36" s="313"/>
      <c r="L36" s="314"/>
      <c r="M36" s="12"/>
      <c r="N36" s="126"/>
      <c r="O36" s="135"/>
      <c r="P36" s="126"/>
    </row>
    <row r="37" spans="1:16" ht="20.100000000000001" customHeight="1">
      <c r="A37" s="323"/>
      <c r="B37" s="320"/>
      <c r="C37" s="320"/>
      <c r="D37" s="320"/>
      <c r="E37" s="24"/>
      <c r="G37" s="12"/>
      <c r="H37" s="17"/>
      <c r="I37" s="12"/>
      <c r="J37" s="312"/>
      <c r="K37" s="313"/>
      <c r="L37" s="314"/>
      <c r="M37" s="12"/>
      <c r="N37" s="126"/>
      <c r="O37" s="135"/>
      <c r="P37" s="126"/>
    </row>
    <row r="38" spans="1:16" ht="20.100000000000001" customHeight="1">
      <c r="A38" s="323"/>
      <c r="B38" s="320"/>
      <c r="C38" s="320"/>
      <c r="D38" s="320"/>
      <c r="E38" s="24"/>
      <c r="G38" s="12"/>
      <c r="H38" s="17"/>
      <c r="I38" s="12"/>
      <c r="J38" s="312"/>
      <c r="K38" s="313"/>
      <c r="L38" s="314"/>
      <c r="M38" s="12"/>
      <c r="N38" s="126"/>
      <c r="O38" s="135"/>
      <c r="P38" s="126"/>
    </row>
    <row r="39" spans="1:16" ht="20.100000000000001" customHeight="1">
      <c r="A39" s="323"/>
      <c r="B39" s="320"/>
      <c r="C39" s="320"/>
      <c r="D39" s="320"/>
      <c r="E39" s="24"/>
      <c r="G39" s="12"/>
      <c r="H39" s="17"/>
      <c r="I39" s="12"/>
      <c r="J39" s="312"/>
      <c r="K39" s="313"/>
      <c r="L39" s="314"/>
      <c r="M39" s="12"/>
      <c r="N39" s="126"/>
      <c r="O39" s="135"/>
      <c r="P39" s="126"/>
    </row>
    <row r="40" spans="1:16" ht="20.100000000000001" customHeight="1" thickBot="1">
      <c r="A40" s="323"/>
      <c r="B40" s="320"/>
      <c r="C40" s="320"/>
      <c r="D40" s="320"/>
      <c r="E40" s="24"/>
      <c r="G40" s="12"/>
      <c r="H40" s="17"/>
      <c r="I40" s="12"/>
      <c r="J40" s="312"/>
      <c r="K40" s="313"/>
      <c r="L40" s="314"/>
      <c r="M40" s="12"/>
      <c r="N40" s="211"/>
      <c r="O40" s="135"/>
      <c r="P40" s="211"/>
    </row>
    <row r="41" spans="1:16" ht="20.100000000000001" customHeight="1" thickBot="1">
      <c r="A41" s="70"/>
      <c r="B41" s="71"/>
      <c r="C41" s="71"/>
      <c r="D41" s="71"/>
      <c r="E41" s="24"/>
      <c r="G41" s="12"/>
      <c r="H41" s="17"/>
      <c r="I41" s="12"/>
      <c r="K41" s="12"/>
      <c r="L41" s="72" t="s">
        <v>75</v>
      </c>
      <c r="M41" s="12"/>
      <c r="N41" s="212">
        <f>SUM(N36:N40)</f>
        <v>0</v>
      </c>
      <c r="O41" s="135"/>
      <c r="P41" s="212">
        <f>SUM(P36:P40)</f>
        <v>0</v>
      </c>
    </row>
    <row r="42" spans="1:16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.1">
      <c r="B43" s="315" t="s">
        <v>66</v>
      </c>
      <c r="C43" s="315"/>
      <c r="D43" s="315"/>
      <c r="E43" s="12"/>
      <c r="G43" s="12"/>
      <c r="H43" s="12"/>
      <c r="I43" s="12"/>
      <c r="J43" s="308" t="s">
        <v>76</v>
      </c>
      <c r="K43" s="308"/>
      <c r="L43" s="308"/>
      <c r="M43" s="12"/>
      <c r="N43" s="17" t="s">
        <v>79</v>
      </c>
      <c r="O43" s="12"/>
      <c r="P43" s="5" t="s">
        <v>69</v>
      </c>
    </row>
    <row r="44" spans="1:16" s="61" customFormat="1" ht="12.95">
      <c r="B44" s="328"/>
      <c r="C44" s="328"/>
      <c r="D44" s="328"/>
      <c r="E44" s="62"/>
      <c r="F44" s="63"/>
      <c r="H44" s="63"/>
      <c r="I44" s="64"/>
      <c r="J44" s="64"/>
      <c r="K44" s="64"/>
      <c r="L44" s="63"/>
      <c r="M44" s="64"/>
      <c r="N44" s="17" t="s">
        <v>16</v>
      </c>
      <c r="O44" s="12"/>
      <c r="P44" s="17" t="s">
        <v>16</v>
      </c>
    </row>
    <row r="45" spans="1:16" ht="20.100000000000001" customHeight="1">
      <c r="A45" s="322" t="s">
        <v>80</v>
      </c>
      <c r="B45" s="320"/>
      <c r="C45" s="320"/>
      <c r="D45" s="320"/>
      <c r="E45" s="24"/>
      <c r="G45" s="12"/>
      <c r="H45" s="12"/>
      <c r="I45" s="12"/>
      <c r="J45" s="312"/>
      <c r="K45" s="313"/>
      <c r="L45" s="314"/>
      <c r="M45" s="12"/>
      <c r="N45" s="102"/>
      <c r="O45" s="101"/>
      <c r="P45" s="102"/>
    </row>
    <row r="46" spans="1:16" ht="20.100000000000001" customHeight="1">
      <c r="A46" s="323"/>
      <c r="B46" s="320"/>
      <c r="C46" s="320"/>
      <c r="D46" s="320"/>
      <c r="E46" s="24"/>
      <c r="G46" s="12"/>
      <c r="H46" s="12"/>
      <c r="I46" s="12"/>
      <c r="J46" s="312"/>
      <c r="K46" s="313"/>
      <c r="L46" s="314"/>
      <c r="M46" s="12"/>
      <c r="N46" s="102"/>
      <c r="O46" s="101"/>
      <c r="P46" s="102"/>
    </row>
    <row r="47" spans="1:16" ht="20.100000000000001" customHeight="1" thickBot="1">
      <c r="A47" s="323"/>
      <c r="B47" s="320"/>
      <c r="C47" s="320"/>
      <c r="D47" s="320"/>
      <c r="E47" s="24"/>
      <c r="G47" s="12"/>
      <c r="H47" s="12"/>
      <c r="I47" s="12"/>
      <c r="J47" s="312"/>
      <c r="K47" s="313"/>
      <c r="L47" s="314"/>
      <c r="M47" s="12"/>
      <c r="N47" s="141"/>
      <c r="O47" s="101"/>
      <c r="P47" s="141"/>
    </row>
    <row r="48" spans="1:16" ht="20.100000000000001" customHeight="1" thickBot="1">
      <c r="A48" s="70"/>
      <c r="B48" s="71"/>
      <c r="C48" s="71"/>
      <c r="D48" s="71"/>
      <c r="E48" s="24"/>
      <c r="G48" s="12"/>
      <c r="H48" s="12"/>
      <c r="I48" s="12"/>
      <c r="K48" s="12"/>
      <c r="L48" s="72" t="s">
        <v>75</v>
      </c>
      <c r="M48" s="12"/>
      <c r="N48" s="140">
        <f>SUM(N45:N47)</f>
        <v>0</v>
      </c>
      <c r="O48" s="101"/>
      <c r="P48" s="140">
        <f>SUM(P45:P47)</f>
        <v>0</v>
      </c>
    </row>
    <row r="49" spans="1:16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>
      <c r="A50" s="73" t="s">
        <v>81</v>
      </c>
      <c r="B50" s="329" t="s">
        <v>82</v>
      </c>
      <c r="C50" s="329"/>
      <c r="D50" s="329"/>
      <c r="E50" s="329"/>
      <c r="F50" s="329"/>
      <c r="G50" s="74"/>
      <c r="H50" s="330" t="s">
        <v>83</v>
      </c>
      <c r="I50" s="330"/>
      <c r="J50" s="330"/>
      <c r="K50" s="330"/>
      <c r="L50" s="330"/>
      <c r="M50" s="75"/>
      <c r="N50" s="75"/>
      <c r="O50" s="76"/>
      <c r="P50" s="77" t="s">
        <v>84</v>
      </c>
    </row>
    <row r="51" spans="1:16" ht="33.75" customHeight="1">
      <c r="A51" s="51"/>
      <c r="B51" s="297"/>
      <c r="C51" s="298"/>
      <c r="D51" s="298"/>
      <c r="E51" s="298"/>
      <c r="F51" s="298"/>
      <c r="G51" s="65"/>
      <c r="H51" s="302" t="s">
        <v>85</v>
      </c>
      <c r="I51" s="303"/>
      <c r="J51" s="303"/>
      <c r="K51" s="303"/>
      <c r="L51" s="303"/>
      <c r="M51" s="303"/>
      <c r="N51" s="304"/>
      <c r="P51" s="78"/>
    </row>
    <row r="52" spans="1:16" ht="33.75" customHeight="1">
      <c r="A52" s="51"/>
      <c r="B52" s="299"/>
      <c r="C52" s="300"/>
      <c r="D52" s="300"/>
      <c r="E52" s="300"/>
      <c r="F52" s="301"/>
      <c r="G52" s="65"/>
      <c r="H52" s="305"/>
      <c r="I52" s="306"/>
      <c r="J52" s="306"/>
      <c r="K52" s="306"/>
      <c r="L52" s="306"/>
      <c r="M52" s="306"/>
      <c r="N52" s="307"/>
      <c r="P52" s="79"/>
    </row>
    <row r="53" spans="1:16" ht="14.1">
      <c r="F53" s="65"/>
      <c r="G53" s="65"/>
    </row>
    <row r="54" spans="1:16" ht="12.95">
      <c r="B54" s="230" t="s">
        <v>86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tabSelected="1" topLeftCell="A35" zoomScale="85" zoomScaleNormal="85" zoomScaleSheetLayoutView="80" workbookViewId="0">
      <selection activeCell="N42" sqref="N42"/>
    </sheetView>
  </sheetViews>
  <sheetFormatPr defaultColWidth="9.140625" defaultRowHeight="12.6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9" ht="27.75" customHeight="1">
      <c r="B1" s="239" t="str">
        <f>'R&amp;P Accounts'!B2</f>
        <v>Friends of Maud Railway Museum</v>
      </c>
      <c r="C1" s="239"/>
      <c r="D1" s="239"/>
      <c r="E1" s="239"/>
      <c r="F1" s="239"/>
      <c r="G1" s="239"/>
      <c r="H1" s="239"/>
      <c r="I1" s="239"/>
      <c r="J1" s="239"/>
      <c r="K1" s="236" t="str">
        <f>'R&amp;P Accounts'!L2</f>
        <v>SC048327</v>
      </c>
      <c r="L1" s="236"/>
    </row>
    <row r="2" spans="1:19" ht="10.5" customHeight="1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9" s="46" customFormat="1" ht="26.25" customHeight="1">
      <c r="A3" s="42" t="s">
        <v>87</v>
      </c>
      <c r="B3" s="43"/>
      <c r="C3" s="42"/>
      <c r="D3" s="42"/>
      <c r="E3" s="42"/>
      <c r="F3" s="42"/>
      <c r="G3" s="237"/>
      <c r="H3" s="237"/>
      <c r="I3" s="237"/>
      <c r="J3" s="237"/>
      <c r="K3" s="81"/>
    </row>
    <row r="4" spans="1:19" ht="15" customHeight="1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</row>
    <row r="5" spans="1:19" ht="20.100000000000001" customHeight="1">
      <c r="A5" s="231" t="s">
        <v>88</v>
      </c>
      <c r="B5" s="241"/>
      <c r="C5" s="242"/>
      <c r="D5" s="242"/>
      <c r="E5" s="242"/>
      <c r="F5" s="242"/>
      <c r="G5" s="242"/>
      <c r="H5" s="242"/>
      <c r="I5" s="242"/>
      <c r="J5" s="242"/>
      <c r="K5" s="243"/>
    </row>
    <row r="6" spans="1:19" ht="20.100000000000001" customHeight="1">
      <c r="A6" s="232"/>
      <c r="B6" s="244"/>
      <c r="C6" s="245"/>
      <c r="D6" s="245"/>
      <c r="E6" s="245"/>
      <c r="F6" s="245"/>
      <c r="G6" s="245"/>
      <c r="H6" s="245"/>
      <c r="I6" s="245"/>
      <c r="J6" s="245"/>
      <c r="K6" s="246"/>
    </row>
    <row r="7" spans="1:19" ht="29.25" customHeight="1">
      <c r="A7" s="232"/>
      <c r="B7" s="244"/>
      <c r="C7" s="245"/>
      <c r="D7" s="245"/>
      <c r="E7" s="245"/>
      <c r="F7" s="245"/>
      <c r="G7" s="245"/>
      <c r="H7" s="245"/>
      <c r="I7" s="245"/>
      <c r="J7" s="245"/>
      <c r="K7" s="246"/>
    </row>
    <row r="8" spans="1:19" ht="41.25" customHeight="1">
      <c r="A8" s="232"/>
      <c r="B8" s="244"/>
      <c r="C8" s="245"/>
      <c r="D8" s="245"/>
      <c r="E8" s="245"/>
      <c r="F8" s="245"/>
      <c r="G8" s="245"/>
      <c r="H8" s="245"/>
      <c r="I8" s="245"/>
      <c r="J8" s="245"/>
      <c r="K8" s="246"/>
    </row>
    <row r="9" spans="1:19" ht="64.5" customHeight="1">
      <c r="A9" s="232"/>
      <c r="B9" s="247"/>
      <c r="C9" s="248"/>
      <c r="D9" s="248"/>
      <c r="E9" s="248"/>
      <c r="F9" s="248"/>
      <c r="G9" s="248"/>
      <c r="H9" s="248"/>
      <c r="I9" s="248"/>
      <c r="J9" s="248"/>
      <c r="K9" s="249"/>
    </row>
    <row r="10" spans="1:19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spans="1:19" ht="27" customHeight="1">
      <c r="B11" s="250" t="s">
        <v>89</v>
      </c>
      <c r="C11" s="250"/>
      <c r="D11" s="250"/>
      <c r="E11" s="250"/>
      <c r="F11" s="250"/>
      <c r="G11" s="12"/>
      <c r="H11" s="17" t="s">
        <v>90</v>
      </c>
      <c r="I11" s="12"/>
      <c r="J11" s="17" t="s">
        <v>91</v>
      </c>
      <c r="K11" s="17" t="s">
        <v>92</v>
      </c>
    </row>
    <row r="12" spans="1:19" ht="20.100000000000001" customHeight="1">
      <c r="A12" s="231" t="s">
        <v>93</v>
      </c>
      <c r="B12" s="233"/>
      <c r="C12" s="234"/>
      <c r="D12" s="234"/>
      <c r="E12" s="234"/>
      <c r="F12" s="235"/>
      <c r="G12" s="18"/>
      <c r="H12" s="188"/>
      <c r="I12" s="189"/>
      <c r="J12" s="190"/>
      <c r="K12" s="191"/>
      <c r="S12" s="1" t="s">
        <v>19</v>
      </c>
    </row>
    <row r="13" spans="1:19" ht="20.100000000000001" customHeight="1">
      <c r="A13" s="232"/>
      <c r="B13" s="233"/>
      <c r="C13" s="234"/>
      <c r="D13" s="234"/>
      <c r="E13" s="234"/>
      <c r="F13" s="235"/>
      <c r="G13" s="18"/>
      <c r="H13" s="188"/>
      <c r="I13" s="189"/>
      <c r="J13" s="190"/>
      <c r="K13" s="191"/>
    </row>
    <row r="14" spans="1:19" ht="20.100000000000001" customHeight="1">
      <c r="A14" s="232"/>
      <c r="B14" s="233"/>
      <c r="C14" s="234"/>
      <c r="D14" s="234"/>
      <c r="E14" s="234"/>
      <c r="F14" s="235"/>
      <c r="G14" s="18"/>
      <c r="H14" s="188"/>
      <c r="I14" s="189"/>
      <c r="J14" s="190"/>
      <c r="K14" s="191"/>
    </row>
    <row r="15" spans="1:19" ht="20.100000000000001" customHeight="1">
      <c r="A15" s="232"/>
      <c r="B15" s="233"/>
      <c r="C15" s="234"/>
      <c r="D15" s="234"/>
      <c r="E15" s="234"/>
      <c r="F15" s="235"/>
      <c r="G15" s="18"/>
      <c r="H15" s="188"/>
      <c r="I15" s="189"/>
      <c r="J15" s="190"/>
      <c r="K15" s="191"/>
    </row>
    <row r="16" spans="1:19" ht="20.100000000000001" customHeight="1">
      <c r="A16" s="232"/>
      <c r="B16" s="251"/>
      <c r="C16" s="252"/>
      <c r="D16" s="252"/>
      <c r="E16" s="252"/>
      <c r="F16" s="253"/>
      <c r="G16" s="18"/>
      <c r="H16" s="188"/>
      <c r="I16" s="189"/>
      <c r="J16" s="190"/>
      <c r="K16" s="192"/>
    </row>
    <row r="17" spans="1:11" ht="20.25" customHeight="1">
      <c r="A17" s="12"/>
      <c r="B17" s="266" t="s">
        <v>71</v>
      </c>
      <c r="C17" s="266"/>
      <c r="D17" s="266"/>
      <c r="E17" s="266"/>
      <c r="F17" s="266"/>
      <c r="G17" s="266"/>
      <c r="H17" s="266"/>
      <c r="I17" s="266"/>
      <c r="J17" s="266"/>
      <c r="K17" s="213">
        <f>SUM(K12:K16)</f>
        <v>0</v>
      </c>
    </row>
    <row r="18" spans="1:11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>
      <c r="A19" s="60" t="s">
        <v>94</v>
      </c>
      <c r="B19" s="257" t="s">
        <v>95</v>
      </c>
      <c r="C19" s="258"/>
      <c r="D19" s="258"/>
      <c r="E19" s="258"/>
      <c r="F19" s="258"/>
      <c r="G19" s="258"/>
      <c r="H19" s="258"/>
      <c r="I19" s="258"/>
      <c r="J19" s="259"/>
      <c r="K19" s="273" t="s">
        <v>96</v>
      </c>
    </row>
    <row r="20" spans="1:11" ht="17.25" customHeight="1">
      <c r="A20" s="16"/>
      <c r="B20" s="260"/>
      <c r="C20" s="261"/>
      <c r="D20" s="261"/>
      <c r="E20" s="261"/>
      <c r="F20" s="261"/>
      <c r="G20" s="261"/>
      <c r="H20" s="261"/>
      <c r="I20" s="261"/>
      <c r="J20" s="262"/>
      <c r="K20" s="274"/>
    </row>
    <row r="21" spans="1:11" ht="12.75" customHeight="1">
      <c r="A21" s="238"/>
      <c r="B21" s="238"/>
      <c r="C21" s="238"/>
      <c r="D21" s="238"/>
      <c r="E21" s="238"/>
      <c r="F21" s="238"/>
      <c r="G21" s="238"/>
      <c r="H21" s="238"/>
      <c r="I21" s="238"/>
      <c r="J21" s="238"/>
      <c r="K21" s="238"/>
    </row>
    <row r="22" spans="1:11" ht="27" customHeight="1">
      <c r="B22" s="250" t="s">
        <v>97</v>
      </c>
      <c r="C22" s="250"/>
      <c r="D22" s="250"/>
      <c r="E22" s="250"/>
      <c r="F22" s="250"/>
      <c r="G22" s="250"/>
      <c r="H22" s="250"/>
      <c r="I22" s="250"/>
      <c r="J22" s="250"/>
      <c r="K22" s="17" t="s">
        <v>92</v>
      </c>
    </row>
    <row r="23" spans="1:11" ht="19.5" customHeight="1">
      <c r="A23" s="231" t="s">
        <v>98</v>
      </c>
      <c r="B23" s="233"/>
      <c r="C23" s="234"/>
      <c r="D23" s="234"/>
      <c r="E23" s="234"/>
      <c r="F23" s="234"/>
      <c r="G23" s="234"/>
      <c r="H23" s="234"/>
      <c r="I23" s="234"/>
      <c r="J23" s="235"/>
      <c r="K23" s="90"/>
    </row>
    <row r="24" spans="1:11" ht="20.100000000000001" customHeight="1">
      <c r="A24" s="232"/>
      <c r="B24" s="233"/>
      <c r="C24" s="234"/>
      <c r="D24" s="234"/>
      <c r="E24" s="234"/>
      <c r="F24" s="234"/>
      <c r="G24" s="234"/>
      <c r="H24" s="234"/>
      <c r="I24" s="234"/>
      <c r="J24" s="235"/>
      <c r="K24" s="90"/>
    </row>
    <row r="25" spans="1:11" ht="20.100000000000001" customHeight="1">
      <c r="A25" s="232"/>
      <c r="B25" s="233"/>
      <c r="C25" s="234"/>
      <c r="D25" s="234"/>
      <c r="E25" s="234"/>
      <c r="F25" s="234"/>
      <c r="G25" s="234"/>
      <c r="H25" s="234"/>
      <c r="I25" s="234"/>
      <c r="J25" s="235"/>
      <c r="K25" s="90"/>
    </row>
    <row r="26" spans="1:11" ht="20.100000000000001" customHeight="1">
      <c r="A26" s="232"/>
      <c r="B26" s="233"/>
      <c r="C26" s="234"/>
      <c r="D26" s="234"/>
      <c r="E26" s="234"/>
      <c r="F26" s="234"/>
      <c r="G26" s="234"/>
      <c r="H26" s="234"/>
      <c r="I26" s="234"/>
      <c r="J26" s="235"/>
      <c r="K26" s="90"/>
    </row>
    <row r="27" spans="1:11" ht="20.100000000000001" customHeight="1">
      <c r="A27" s="232"/>
      <c r="B27" s="251"/>
      <c r="C27" s="252"/>
      <c r="D27" s="252"/>
      <c r="E27" s="252"/>
      <c r="F27" s="252"/>
      <c r="G27" s="252"/>
      <c r="H27" s="252"/>
      <c r="I27" s="252"/>
      <c r="J27" s="253"/>
      <c r="K27" s="90"/>
    </row>
    <row r="28" spans="1:11">
      <c r="A28" s="238"/>
      <c r="B28" s="238"/>
      <c r="C28" s="238"/>
      <c r="D28" s="238"/>
      <c r="E28" s="238"/>
      <c r="F28" s="238"/>
      <c r="G28" s="238"/>
      <c r="H28" s="238"/>
      <c r="I28" s="238"/>
      <c r="J28" s="238"/>
      <c r="K28" s="238"/>
    </row>
    <row r="29" spans="1:11" ht="20.100000000000001" customHeight="1">
      <c r="A29" s="60" t="s">
        <v>99</v>
      </c>
      <c r="B29" s="257" t="s">
        <v>100</v>
      </c>
      <c r="C29" s="258"/>
      <c r="D29" s="258"/>
      <c r="E29" s="258"/>
      <c r="F29" s="258"/>
      <c r="G29" s="258"/>
      <c r="H29" s="258"/>
      <c r="I29" s="258"/>
      <c r="J29" s="259"/>
      <c r="K29" s="263" t="s">
        <v>101</v>
      </c>
    </row>
    <row r="30" spans="1:11" ht="17.25" customHeight="1">
      <c r="A30" s="16"/>
      <c r="B30" s="260"/>
      <c r="C30" s="261"/>
      <c r="D30" s="261"/>
      <c r="E30" s="261"/>
      <c r="F30" s="261"/>
      <c r="G30" s="261"/>
      <c r="H30" s="261"/>
      <c r="I30" s="261"/>
      <c r="J30" s="262"/>
      <c r="K30" s="264"/>
    </row>
    <row r="31" spans="1:11" ht="12.75" customHeight="1">
      <c r="A31" s="238"/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spans="1:11" ht="27" customHeight="1">
      <c r="A32" s="240"/>
      <c r="B32" s="240"/>
      <c r="C32" s="240"/>
      <c r="D32" s="240"/>
      <c r="E32" s="240"/>
      <c r="F32" s="240"/>
      <c r="G32" s="240"/>
      <c r="H32" s="240"/>
      <c r="I32" s="12"/>
      <c r="J32" s="17" t="s">
        <v>102</v>
      </c>
      <c r="K32" s="17" t="s">
        <v>92</v>
      </c>
    </row>
    <row r="33" spans="1:11" ht="20.100000000000001" customHeight="1">
      <c r="A33" s="231" t="s">
        <v>103</v>
      </c>
      <c r="B33" s="233"/>
      <c r="C33" s="234"/>
      <c r="D33" s="234"/>
      <c r="E33" s="234"/>
      <c r="F33" s="234"/>
      <c r="G33" s="234"/>
      <c r="H33" s="235"/>
      <c r="I33" s="18"/>
      <c r="J33" s="90"/>
      <c r="K33" s="90"/>
    </row>
    <row r="34" spans="1:11" ht="20.100000000000001" customHeight="1">
      <c r="A34" s="232"/>
      <c r="B34" s="233"/>
      <c r="C34" s="234"/>
      <c r="D34" s="234"/>
      <c r="E34" s="234"/>
      <c r="F34" s="234"/>
      <c r="G34" s="234"/>
      <c r="H34" s="235"/>
      <c r="I34" s="18"/>
      <c r="J34" s="90"/>
      <c r="K34" s="90"/>
    </row>
    <row r="35" spans="1:11" ht="20.100000000000001" customHeight="1">
      <c r="A35" s="232"/>
      <c r="B35" s="233"/>
      <c r="C35" s="234"/>
      <c r="D35" s="234"/>
      <c r="E35" s="234"/>
      <c r="F35" s="234"/>
      <c r="G35" s="234"/>
      <c r="H35" s="235"/>
      <c r="I35" s="18"/>
      <c r="J35" s="90"/>
      <c r="K35" s="90"/>
    </row>
    <row r="36" spans="1:11" ht="20.100000000000001" customHeight="1">
      <c r="A36" s="232"/>
      <c r="B36" s="233"/>
      <c r="C36" s="234"/>
      <c r="D36" s="234"/>
      <c r="E36" s="234"/>
      <c r="F36" s="234"/>
      <c r="G36" s="234"/>
      <c r="H36" s="235"/>
      <c r="I36" s="18"/>
      <c r="J36" s="90"/>
      <c r="K36" s="90"/>
    </row>
    <row r="37" spans="1:11" ht="20.100000000000001" customHeight="1">
      <c r="A37" s="232"/>
      <c r="B37" s="251"/>
      <c r="C37" s="252"/>
      <c r="D37" s="252"/>
      <c r="E37" s="252"/>
      <c r="F37" s="252"/>
      <c r="G37" s="252"/>
      <c r="H37" s="253"/>
      <c r="I37" s="18"/>
      <c r="J37" s="90"/>
      <c r="K37" s="90"/>
    </row>
    <row r="38" spans="1:11">
      <c r="A38" s="238"/>
      <c r="B38" s="238"/>
      <c r="C38" s="238"/>
      <c r="D38" s="238"/>
      <c r="E38" s="238"/>
      <c r="F38" s="238"/>
      <c r="G38" s="238"/>
      <c r="H38" s="238"/>
      <c r="I38" s="238"/>
      <c r="J38" s="238"/>
      <c r="K38" s="238"/>
    </row>
    <row r="39" spans="1:11" ht="34.5">
      <c r="B39" s="265" t="s">
        <v>104</v>
      </c>
      <c r="C39" s="265"/>
      <c r="D39" s="265"/>
      <c r="E39" s="12"/>
      <c r="F39" s="265" t="s">
        <v>105</v>
      </c>
      <c r="G39" s="265"/>
      <c r="H39" s="265"/>
      <c r="I39" s="12"/>
      <c r="J39" s="17" t="s">
        <v>106</v>
      </c>
      <c r="K39" s="17" t="s">
        <v>107</v>
      </c>
    </row>
    <row r="40" spans="1:11" ht="20.100000000000001" customHeight="1">
      <c r="A40" s="231" t="s">
        <v>108</v>
      </c>
      <c r="B40" s="233"/>
      <c r="C40" s="234"/>
      <c r="D40" s="235"/>
      <c r="E40" s="91"/>
      <c r="F40" s="254"/>
      <c r="G40" s="255"/>
      <c r="H40" s="256"/>
      <c r="I40" s="18"/>
      <c r="J40" s="90"/>
      <c r="K40" s="90"/>
    </row>
    <row r="41" spans="1:11" ht="20.100000000000001" customHeight="1">
      <c r="A41" s="232"/>
      <c r="B41" s="251"/>
      <c r="C41" s="252"/>
      <c r="D41" s="253"/>
      <c r="E41" s="91"/>
      <c r="F41" s="254"/>
      <c r="G41" s="255"/>
      <c r="H41" s="256"/>
      <c r="I41" s="18"/>
      <c r="J41" s="90"/>
      <c r="K41" s="90"/>
    </row>
    <row r="42" spans="1:11" ht="20.100000000000001" customHeight="1">
      <c r="A42" s="232"/>
      <c r="B42" s="233"/>
      <c r="C42" s="234"/>
      <c r="D42" s="235"/>
      <c r="E42" s="91"/>
      <c r="F42" s="254"/>
      <c r="G42" s="255"/>
      <c r="H42" s="256"/>
      <c r="I42" s="18"/>
      <c r="J42" s="90"/>
      <c r="K42" s="90"/>
    </row>
    <row r="43" spans="1:11" ht="20.100000000000001" customHeight="1">
      <c r="A43" s="232"/>
      <c r="B43" s="233"/>
      <c r="C43" s="234"/>
      <c r="D43" s="235"/>
      <c r="E43" s="91"/>
      <c r="F43" s="254"/>
      <c r="G43" s="255"/>
      <c r="H43" s="256"/>
      <c r="I43" s="18"/>
      <c r="J43" s="90"/>
      <c r="K43" s="90"/>
    </row>
    <row r="44" spans="1:11" ht="20.100000000000001" customHeight="1">
      <c r="A44" s="232"/>
      <c r="B44" s="251"/>
      <c r="C44" s="252"/>
      <c r="D44" s="253"/>
      <c r="E44" s="91"/>
      <c r="F44" s="254"/>
      <c r="G44" s="255"/>
      <c r="H44" s="256"/>
      <c r="I44" s="18"/>
      <c r="J44" s="90"/>
      <c r="K44" s="90"/>
    </row>
    <row r="45" spans="1:11">
      <c r="A45" s="240"/>
      <c r="B45" s="276"/>
      <c r="C45" s="276"/>
      <c r="D45" s="276"/>
      <c r="E45" s="276"/>
      <c r="F45" s="276"/>
      <c r="G45" s="276"/>
      <c r="H45" s="276"/>
      <c r="I45" s="276"/>
      <c r="J45" s="276"/>
      <c r="K45" s="276"/>
    </row>
    <row r="46" spans="1:11" ht="19.5" customHeight="1">
      <c r="A46" s="275" t="s">
        <v>109</v>
      </c>
      <c r="B46" s="267" t="s">
        <v>110</v>
      </c>
      <c r="C46" s="268"/>
      <c r="D46" s="268"/>
      <c r="E46" s="268"/>
      <c r="F46" s="268"/>
      <c r="G46" s="268"/>
      <c r="H46" s="268"/>
      <c r="I46" s="268"/>
      <c r="J46" s="268"/>
      <c r="K46" s="268"/>
    </row>
    <row r="47" spans="1:11" ht="19.5" customHeight="1">
      <c r="A47" s="275"/>
      <c r="B47" s="269" t="s">
        <v>111</v>
      </c>
      <c r="C47" s="270"/>
      <c r="D47" s="270"/>
      <c r="E47" s="270"/>
      <c r="F47" s="270"/>
      <c r="G47" s="270"/>
      <c r="H47" s="270"/>
      <c r="I47" s="270"/>
      <c r="J47" s="270"/>
      <c r="K47" s="270"/>
    </row>
    <row r="48" spans="1:11" ht="19.5" customHeight="1">
      <c r="A48" s="275"/>
      <c r="B48" s="271"/>
      <c r="C48" s="272"/>
      <c r="D48" s="272"/>
      <c r="E48" s="272"/>
      <c r="F48" s="272"/>
      <c r="G48" s="272"/>
      <c r="H48" s="272"/>
      <c r="I48" s="272"/>
      <c r="J48" s="272"/>
      <c r="K48" s="272"/>
    </row>
    <row r="49" spans="1:11" ht="19.5" customHeight="1">
      <c r="A49" s="275"/>
      <c r="B49" s="271"/>
      <c r="C49" s="272"/>
      <c r="D49" s="272"/>
      <c r="E49" s="272"/>
      <c r="F49" s="272"/>
      <c r="G49" s="272"/>
      <c r="H49" s="272"/>
      <c r="I49" s="272"/>
      <c r="J49" s="272"/>
      <c r="K49" s="272"/>
    </row>
    <row r="50" spans="1:11" ht="10.5" customHeight="1">
      <c r="A50" s="275"/>
      <c r="B50" s="271"/>
      <c r="C50" s="272"/>
      <c r="D50" s="272"/>
      <c r="E50" s="272"/>
      <c r="F50" s="272"/>
      <c r="G50" s="272"/>
      <c r="H50" s="272"/>
      <c r="I50" s="272"/>
      <c r="J50" s="272"/>
      <c r="K50" s="272"/>
    </row>
    <row r="51" spans="1:11" ht="11.25" customHeight="1">
      <c r="A51" s="275"/>
      <c r="B51" s="271"/>
      <c r="C51" s="272"/>
      <c r="D51" s="272"/>
      <c r="E51" s="272"/>
      <c r="F51" s="272"/>
      <c r="G51" s="272"/>
      <c r="H51" s="272"/>
      <c r="I51" s="272"/>
      <c r="J51" s="272"/>
      <c r="K51" s="272"/>
    </row>
    <row r="52" spans="1:11" ht="12.75" customHeight="1">
      <c r="A52" s="275"/>
      <c r="B52" s="271"/>
      <c r="C52" s="272"/>
      <c r="D52" s="272"/>
      <c r="E52" s="272"/>
      <c r="F52" s="272"/>
      <c r="G52" s="272"/>
      <c r="H52" s="272"/>
      <c r="I52" s="272"/>
      <c r="J52" s="272"/>
      <c r="K52" s="272"/>
    </row>
    <row r="53" spans="1:11" ht="5.25" customHeight="1">
      <c r="A53" s="275"/>
      <c r="B53" s="271"/>
      <c r="C53" s="272"/>
      <c r="D53" s="272"/>
      <c r="E53" s="272"/>
      <c r="F53" s="272"/>
      <c r="G53" s="272"/>
      <c r="H53" s="272"/>
      <c r="I53" s="272"/>
      <c r="J53" s="272"/>
      <c r="K53" s="272"/>
    </row>
    <row r="54" spans="1:11" ht="4.5" customHeight="1">
      <c r="A54" s="275"/>
      <c r="B54" s="271"/>
      <c r="C54" s="272"/>
      <c r="D54" s="272"/>
      <c r="E54" s="272"/>
      <c r="F54" s="272"/>
      <c r="G54" s="272"/>
      <c r="H54" s="272"/>
      <c r="I54" s="272"/>
      <c r="J54" s="272"/>
      <c r="K54" s="272"/>
    </row>
    <row r="55" spans="1:11" ht="4.5" customHeight="1">
      <c r="A55" s="275"/>
      <c r="B55" s="271"/>
      <c r="C55" s="272"/>
      <c r="D55" s="272"/>
      <c r="E55" s="272"/>
      <c r="F55" s="272"/>
      <c r="G55" s="272"/>
      <c r="H55" s="272"/>
      <c r="I55" s="272"/>
      <c r="J55" s="272"/>
      <c r="K55" s="272"/>
    </row>
    <row r="56" spans="1:11">
      <c r="B56" s="52"/>
    </row>
  </sheetData>
  <mergeCells count="56">
    <mergeCell ref="B46:K46"/>
    <mergeCell ref="B47:K47"/>
    <mergeCell ref="B48:K55"/>
    <mergeCell ref="F44:H44"/>
    <mergeCell ref="K19:K20"/>
    <mergeCell ref="A21:K21"/>
    <mergeCell ref="B22:J22"/>
    <mergeCell ref="A46:A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K29:K30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A28:K28"/>
    <mergeCell ref="B23:J23"/>
    <mergeCell ref="B24:J24"/>
    <mergeCell ref="B26:J26"/>
    <mergeCell ref="B27:J27"/>
    <mergeCell ref="F40:H40"/>
    <mergeCell ref="B34:H34"/>
    <mergeCell ref="B35:H35"/>
    <mergeCell ref="B36:H36"/>
    <mergeCell ref="B37:H3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25:J25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1"/>
  <sheetViews>
    <sheetView topLeftCell="B1" zoomScale="80" workbookViewId="0">
      <selection activeCell="X63" sqref="X63"/>
    </sheetView>
  </sheetViews>
  <sheetFormatPr defaultColWidth="9.140625" defaultRowHeight="12.6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>
      <c r="C1" s="239" t="str">
        <f>'R&amp;P Accounts'!B2</f>
        <v>Friends of Maud Railway Museum</v>
      </c>
      <c r="D1" s="239"/>
      <c r="E1" s="239"/>
      <c r="F1" s="239"/>
      <c r="G1" s="239"/>
      <c r="H1" s="239"/>
      <c r="I1" s="239"/>
      <c r="J1" s="239"/>
      <c r="K1" s="239"/>
      <c r="M1" s="236" t="str">
        <f>'R&amp;P Accounts'!L2</f>
        <v>SC048327</v>
      </c>
      <c r="N1" s="236"/>
    </row>
    <row r="2" spans="1:14" ht="10.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>
      <c r="A3" s="42" t="s">
        <v>112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4" ht="20.100000000000001" customHeight="1">
      <c r="A5" s="337" t="s">
        <v>113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</row>
    <row r="6" spans="1:14" ht="20.100000000000001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>
      <c r="A7" s="60" t="s">
        <v>114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>
      <c r="C8" s="72" t="s">
        <v>56</v>
      </c>
      <c r="D8" s="15"/>
      <c r="E8" s="72" t="s">
        <v>57</v>
      </c>
      <c r="F8" s="82"/>
      <c r="G8" s="72" t="s">
        <v>12</v>
      </c>
      <c r="H8" s="82"/>
      <c r="I8" s="72" t="s">
        <v>58</v>
      </c>
      <c r="J8" s="82"/>
      <c r="K8" s="72" t="s">
        <v>59</v>
      </c>
      <c r="L8" s="82"/>
      <c r="M8" s="72" t="s">
        <v>60</v>
      </c>
    </row>
    <row r="9" spans="1:14" ht="20.100000000000001" customHeight="1">
      <c r="A9" s="69"/>
      <c r="B9" s="69"/>
      <c r="C9" s="17" t="s">
        <v>16</v>
      </c>
      <c r="E9" s="17" t="s">
        <v>16</v>
      </c>
      <c r="F9" s="12"/>
      <c r="G9" s="17" t="s">
        <v>16</v>
      </c>
      <c r="H9" s="12"/>
      <c r="I9" s="17" t="s">
        <v>16</v>
      </c>
      <c r="J9" s="12"/>
      <c r="K9" s="17" t="s">
        <v>16</v>
      </c>
      <c r="L9" s="12"/>
      <c r="M9" s="17" t="s">
        <v>16</v>
      </c>
    </row>
    <row r="10" spans="1:14" ht="16.5" customHeight="1">
      <c r="A10" s="98" t="s">
        <v>115</v>
      </c>
      <c r="B10" s="18"/>
      <c r="C10" s="119">
        <v>2667</v>
      </c>
      <c r="D10" s="120"/>
      <c r="E10" s="119"/>
      <c r="F10" s="120"/>
      <c r="G10" s="119"/>
      <c r="H10" s="123"/>
      <c r="I10" s="119"/>
      <c r="J10" s="123"/>
      <c r="K10" s="119">
        <v>2667</v>
      </c>
      <c r="L10" s="120"/>
      <c r="M10" s="124">
        <v>4477</v>
      </c>
    </row>
    <row r="11" spans="1:14" ht="16.5" customHeight="1">
      <c r="A11" s="98" t="s">
        <v>116</v>
      </c>
      <c r="B11" s="18"/>
      <c r="C11" s="119">
        <v>1568</v>
      </c>
      <c r="D11" s="120"/>
      <c r="E11" s="119"/>
      <c r="F11" s="120"/>
      <c r="G11" s="119"/>
      <c r="H11" s="123"/>
      <c r="I11" s="119"/>
      <c r="J11" s="123"/>
      <c r="K11" s="119">
        <v>1568</v>
      </c>
      <c r="L11" s="120"/>
      <c r="M11" s="124">
        <v>1470</v>
      </c>
    </row>
    <row r="12" spans="1:14" ht="16.5" customHeight="1">
      <c r="A12" s="98" t="s">
        <v>117</v>
      </c>
      <c r="B12" s="18"/>
      <c r="C12" s="119">
        <v>220</v>
      </c>
      <c r="D12" s="120"/>
      <c r="E12" s="119"/>
      <c r="F12" s="120"/>
      <c r="G12" s="119"/>
      <c r="H12" s="123"/>
      <c r="I12" s="119"/>
      <c r="J12" s="123"/>
      <c r="K12" s="119">
        <v>220</v>
      </c>
      <c r="L12" s="120"/>
      <c r="M12" s="124">
        <v>220</v>
      </c>
    </row>
    <row r="13" spans="1:14" ht="16.5" customHeight="1">
      <c r="A13" s="86" t="s">
        <v>118</v>
      </c>
      <c r="B13" s="93"/>
      <c r="C13" s="121">
        <v>4801</v>
      </c>
      <c r="D13" s="120"/>
      <c r="E13" s="119"/>
      <c r="F13" s="120"/>
      <c r="G13" s="119"/>
      <c r="H13" s="120"/>
      <c r="I13" s="119"/>
      <c r="J13" s="120"/>
      <c r="K13" s="119">
        <v>4801</v>
      </c>
      <c r="L13" s="214"/>
      <c r="M13" s="124">
        <v>2032</v>
      </c>
    </row>
    <row r="14" spans="1:14" ht="20.25" customHeight="1" thickBot="1">
      <c r="A14" s="95" t="s">
        <v>71</v>
      </c>
      <c r="B14" s="95"/>
      <c r="C14" s="122">
        <f>SUM(C10:C13)</f>
        <v>9256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9256</v>
      </c>
      <c r="L14" s="214"/>
      <c r="M14" s="122">
        <f>SUM(M10:M13)</f>
        <v>8199</v>
      </c>
    </row>
    <row r="15" spans="1:14" ht="13.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>
      <c r="A18" s="337" t="s">
        <v>119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</row>
    <row r="19" spans="1:13" ht="20.100000000000001" customHeight="1">
      <c r="C19" s="72" t="s">
        <v>56</v>
      </c>
      <c r="D19" s="15"/>
      <c r="E19" s="72" t="s">
        <v>57</v>
      </c>
      <c r="F19" s="82"/>
      <c r="G19" s="72"/>
      <c r="H19" s="82"/>
      <c r="I19" s="72"/>
      <c r="J19" s="82"/>
      <c r="K19" s="72" t="s">
        <v>59</v>
      </c>
      <c r="L19" s="82"/>
      <c r="M19" s="72" t="s">
        <v>60</v>
      </c>
    </row>
    <row r="20" spans="1:13" ht="20.100000000000001" customHeight="1">
      <c r="A20" s="69"/>
      <c r="B20" s="69"/>
      <c r="C20" s="17" t="s">
        <v>16</v>
      </c>
      <c r="E20" s="17" t="s">
        <v>16</v>
      </c>
      <c r="F20" s="12"/>
      <c r="G20" s="17"/>
      <c r="H20" s="12"/>
      <c r="I20" s="17"/>
      <c r="J20" s="12"/>
      <c r="K20" s="17" t="s">
        <v>16</v>
      </c>
      <c r="L20" s="12"/>
      <c r="M20" s="17" t="s">
        <v>16</v>
      </c>
    </row>
    <row r="21" spans="1:13" ht="20.100000000000001" customHeight="1">
      <c r="A21" s="98" t="s">
        <v>120</v>
      </c>
      <c r="B21" s="18"/>
      <c r="C21" s="119">
        <v>200</v>
      </c>
      <c r="D21" s="120"/>
      <c r="E21" s="119"/>
      <c r="F21" s="120"/>
      <c r="G21" s="120"/>
      <c r="H21" s="123"/>
      <c r="I21" s="120"/>
      <c r="J21" s="123"/>
      <c r="K21" s="119">
        <f>SUM(C21:I21)</f>
        <v>200</v>
      </c>
      <c r="L21" s="120"/>
      <c r="M21" s="124"/>
    </row>
    <row r="22" spans="1:13" ht="20.100000000000001" customHeight="1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6"/>
      <c r="M24" s="124"/>
    </row>
    <row r="25" spans="1:13" ht="20.100000000000001" customHeight="1" thickBot="1">
      <c r="A25" s="95" t="s">
        <v>71</v>
      </c>
      <c r="B25" s="95"/>
      <c r="C25" s="122">
        <f>SUM(C21:C24)</f>
        <v>200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200</v>
      </c>
      <c r="L25" s="336"/>
      <c r="M25" s="122">
        <f>SUM(M21:M24)</f>
        <v>0</v>
      </c>
    </row>
    <row r="26" spans="1:13" ht="12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>
      <c r="A29" s="337" t="s">
        <v>121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</row>
    <row r="30" spans="1:13" ht="40.5" customHeight="1">
      <c r="C30" s="72" t="s">
        <v>56</v>
      </c>
      <c r="D30" s="15"/>
      <c r="E30" s="72" t="s">
        <v>57</v>
      </c>
      <c r="F30" s="82"/>
      <c r="G30" s="72" t="s">
        <v>12</v>
      </c>
      <c r="H30" s="82"/>
      <c r="I30" s="72" t="s">
        <v>58</v>
      </c>
      <c r="J30" s="82"/>
      <c r="K30" s="72" t="s">
        <v>59</v>
      </c>
      <c r="L30" s="82"/>
      <c r="M30" s="72" t="s">
        <v>60</v>
      </c>
    </row>
    <row r="31" spans="1:13" ht="20.100000000000001" customHeight="1">
      <c r="A31" s="69"/>
      <c r="B31" s="69"/>
      <c r="C31" s="17" t="s">
        <v>16</v>
      </c>
      <c r="E31" s="17" t="s">
        <v>16</v>
      </c>
      <c r="F31" s="12"/>
      <c r="G31" s="17" t="s">
        <v>16</v>
      </c>
      <c r="H31" s="12"/>
      <c r="I31" s="17" t="s">
        <v>16</v>
      </c>
      <c r="J31" s="12"/>
      <c r="K31" s="17" t="s">
        <v>16</v>
      </c>
      <c r="L31" s="12"/>
      <c r="M31" s="17" t="s">
        <v>16</v>
      </c>
    </row>
    <row r="32" spans="1:13" ht="16.5" customHeight="1">
      <c r="A32" s="98" t="s">
        <v>122</v>
      </c>
      <c r="B32" s="18"/>
      <c r="C32" s="119">
        <v>705</v>
      </c>
      <c r="D32" s="120"/>
      <c r="E32" s="119"/>
      <c r="F32" s="120"/>
      <c r="G32" s="119"/>
      <c r="H32" s="123"/>
      <c r="I32" s="119"/>
      <c r="J32" s="123"/>
      <c r="K32" s="119">
        <f>SUM(C32:I32)</f>
        <v>705</v>
      </c>
      <c r="L32" s="120"/>
      <c r="M32" s="124">
        <v>435</v>
      </c>
    </row>
    <row r="33" spans="1:13" ht="16.5" customHeight="1">
      <c r="A33" s="98" t="s">
        <v>123</v>
      </c>
      <c r="B33" s="18"/>
      <c r="C33" s="119">
        <v>467</v>
      </c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467</v>
      </c>
      <c r="L33" s="120"/>
      <c r="M33" s="124">
        <v>230</v>
      </c>
    </row>
    <row r="34" spans="1:13" ht="16.5" customHeight="1">
      <c r="A34" s="98" t="s">
        <v>124</v>
      </c>
      <c r="B34" s="18"/>
      <c r="C34" s="119">
        <v>446</v>
      </c>
      <c r="D34" s="120"/>
      <c r="E34" s="119"/>
      <c r="F34" s="120"/>
      <c r="G34" s="119"/>
      <c r="H34" s="123"/>
      <c r="I34" s="119"/>
      <c r="J34" s="123"/>
      <c r="K34" s="119">
        <f t="shared" si="0"/>
        <v>446</v>
      </c>
      <c r="L34" s="120"/>
      <c r="M34" s="124"/>
    </row>
    <row r="35" spans="1:13" ht="16.5" customHeight="1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6"/>
      <c r="M39" s="124"/>
    </row>
    <row r="40" spans="1:13" ht="20.25" customHeight="1" thickBot="1">
      <c r="A40" s="95" t="s">
        <v>71</v>
      </c>
      <c r="B40" s="95"/>
      <c r="C40" s="122">
        <f>SUM(C32:C39)</f>
        <v>1618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1618</v>
      </c>
      <c r="L40" s="336"/>
      <c r="M40" s="122">
        <f>SUM(M32:M39)</f>
        <v>665</v>
      </c>
    </row>
    <row r="41" spans="1:13" ht="10.5" customHeight="1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>
      <c r="A42" s="12"/>
      <c r="B42" s="12"/>
      <c r="C42" s="58" t="str">
        <f>IF(C40-'R&amp;P Accounts'!B19=0,0,"reference error")</f>
        <v>reference error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 t="str">
        <f>IF(K40-'R&amp;P Accounts'!J19=0,0,"reference error")</f>
        <v>reference error</v>
      </c>
      <c r="L42" s="58"/>
      <c r="M42" s="58" t="str">
        <f>IF(M40-'R&amp;P Accounts'!L19=0,0,"reference error")</f>
        <v>reference error</v>
      </c>
    </row>
    <row r="43" spans="1:13" ht="12.75" customHeight="1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>
      <c r="A44" s="334" t="s">
        <v>125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</row>
    <row r="45" spans="1:13" ht="40.5" customHeight="1">
      <c r="C45" s="72" t="s">
        <v>56</v>
      </c>
      <c r="D45" s="15"/>
      <c r="E45" s="72" t="s">
        <v>57</v>
      </c>
      <c r="F45" s="82"/>
      <c r="G45" s="72" t="s">
        <v>12</v>
      </c>
      <c r="H45" s="82"/>
      <c r="I45" s="72" t="s">
        <v>58</v>
      </c>
      <c r="J45" s="82"/>
      <c r="K45" s="72" t="s">
        <v>59</v>
      </c>
      <c r="L45" s="82"/>
      <c r="M45" s="72" t="s">
        <v>60</v>
      </c>
    </row>
    <row r="46" spans="1:13" ht="20.100000000000001" customHeight="1">
      <c r="A46" s="69"/>
      <c r="B46" s="69"/>
      <c r="C46" s="17" t="s">
        <v>16</v>
      </c>
      <c r="E46" s="17" t="s">
        <v>16</v>
      </c>
      <c r="F46" s="12"/>
      <c r="G46" s="17" t="s">
        <v>16</v>
      </c>
      <c r="H46" s="12"/>
      <c r="I46" s="17" t="s">
        <v>16</v>
      </c>
      <c r="J46" s="12"/>
      <c r="K46" s="17" t="s">
        <v>16</v>
      </c>
      <c r="L46" s="12"/>
      <c r="M46" s="17" t="s">
        <v>16</v>
      </c>
    </row>
    <row r="47" spans="1:13" ht="16.5" customHeight="1">
      <c r="A47" s="98" t="s">
        <v>126</v>
      </c>
      <c r="B47" s="18"/>
      <c r="C47" s="126">
        <v>1978</v>
      </c>
      <c r="D47" s="127"/>
      <c r="E47" s="126"/>
      <c r="F47" s="127"/>
      <c r="G47" s="126"/>
      <c r="H47" s="130"/>
      <c r="I47" s="126"/>
      <c r="J47" s="130"/>
      <c r="K47" s="126">
        <f>SUM(C47:I47)</f>
        <v>1978</v>
      </c>
      <c r="L47" s="127"/>
      <c r="M47" s="131">
        <v>1555</v>
      </c>
    </row>
    <row r="48" spans="1:13" ht="16.5" customHeight="1">
      <c r="A48" s="98" t="s">
        <v>127</v>
      </c>
      <c r="B48" s="18"/>
      <c r="C48" s="126">
        <v>985</v>
      </c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985</v>
      </c>
      <c r="L48" s="127"/>
      <c r="M48" s="131">
        <v>1219</v>
      </c>
    </row>
    <row r="49" spans="1:24" ht="16.5" customHeight="1">
      <c r="A49" s="98" t="s">
        <v>128</v>
      </c>
      <c r="B49" s="18"/>
      <c r="C49" s="126">
        <v>88</v>
      </c>
      <c r="D49" s="127"/>
      <c r="E49" s="126"/>
      <c r="F49" s="127"/>
      <c r="G49" s="126"/>
      <c r="H49" s="130"/>
      <c r="I49" s="126"/>
      <c r="J49" s="130"/>
      <c r="K49" s="126">
        <v>88</v>
      </c>
      <c r="L49" s="127"/>
      <c r="M49" s="131">
        <v>86</v>
      </c>
    </row>
    <row r="50" spans="1:24" ht="16.5" customHeight="1">
      <c r="A50" s="98" t="s">
        <v>129</v>
      </c>
      <c r="B50" s="18"/>
      <c r="C50" s="126">
        <v>380</v>
      </c>
      <c r="D50" s="127"/>
      <c r="E50" s="126"/>
      <c r="F50" s="127"/>
      <c r="G50" s="126"/>
      <c r="H50" s="130"/>
      <c r="I50" s="126"/>
      <c r="J50" s="130"/>
      <c r="K50" s="126">
        <f t="shared" si="1"/>
        <v>380</v>
      </c>
      <c r="L50" s="127"/>
      <c r="M50" s="131">
        <v>340</v>
      </c>
    </row>
    <row r="51" spans="1:24" ht="16.5" customHeight="1">
      <c r="A51" s="98" t="s">
        <v>130</v>
      </c>
      <c r="B51" s="18"/>
      <c r="C51" s="132">
        <v>522</v>
      </c>
      <c r="D51" s="130"/>
      <c r="E51" s="132"/>
      <c r="F51" s="130"/>
      <c r="G51" s="132"/>
      <c r="H51" s="130"/>
      <c r="I51" s="132"/>
      <c r="J51" s="130"/>
      <c r="K51" s="126">
        <f t="shared" si="1"/>
        <v>522</v>
      </c>
      <c r="L51" s="130"/>
      <c r="M51" s="131">
        <v>486</v>
      </c>
    </row>
    <row r="52" spans="1:24" ht="16.5" customHeight="1">
      <c r="A52" s="98" t="s">
        <v>131</v>
      </c>
      <c r="B52" s="18"/>
      <c r="C52" s="132">
        <v>3265</v>
      </c>
      <c r="D52" s="130"/>
      <c r="E52" s="132"/>
      <c r="F52" s="130"/>
      <c r="G52" s="132"/>
      <c r="H52" s="130"/>
      <c r="I52" s="132"/>
      <c r="J52" s="130"/>
      <c r="K52" s="126">
        <f t="shared" si="1"/>
        <v>3265</v>
      </c>
      <c r="L52" s="130"/>
      <c r="M52" s="131">
        <v>1422</v>
      </c>
    </row>
    <row r="53" spans="1:24" ht="16.5" customHeight="1">
      <c r="A53" s="98" t="s">
        <v>132</v>
      </c>
      <c r="B53" s="18"/>
      <c r="C53" s="132">
        <v>30</v>
      </c>
      <c r="D53" s="130"/>
      <c r="E53" s="132"/>
      <c r="F53" s="130"/>
      <c r="G53" s="132"/>
      <c r="H53" s="130"/>
      <c r="I53" s="132"/>
      <c r="J53" s="130"/>
      <c r="K53" s="126">
        <f t="shared" si="1"/>
        <v>30</v>
      </c>
      <c r="L53" s="130"/>
      <c r="M53" s="131">
        <v>30</v>
      </c>
    </row>
    <row r="54" spans="1:24" ht="16.5" customHeight="1">
      <c r="A54" s="98" t="s">
        <v>133</v>
      </c>
      <c r="B54" s="18"/>
      <c r="C54" s="132">
        <v>3420</v>
      </c>
      <c r="D54" s="130"/>
      <c r="E54" s="132"/>
      <c r="F54" s="130"/>
      <c r="G54" s="132"/>
      <c r="H54" s="130"/>
      <c r="I54" s="132"/>
      <c r="J54" s="130"/>
      <c r="K54" s="126">
        <f t="shared" si="1"/>
        <v>3420</v>
      </c>
      <c r="L54" s="130"/>
      <c r="M54" s="131"/>
    </row>
    <row r="55" spans="1:24" ht="16.5" customHeight="1">
      <c r="A55" s="98" t="s">
        <v>134</v>
      </c>
      <c r="B55" s="18"/>
      <c r="C55" s="132">
        <v>440</v>
      </c>
      <c r="D55" s="130"/>
      <c r="E55" s="132"/>
      <c r="F55" s="130"/>
      <c r="G55" s="132"/>
      <c r="H55" s="130"/>
      <c r="I55" s="132"/>
      <c r="J55" s="130"/>
      <c r="K55" s="126">
        <f t="shared" si="1"/>
        <v>440</v>
      </c>
      <c r="L55" s="130"/>
      <c r="M55" s="131"/>
    </row>
    <row r="56" spans="1:24" ht="16.5" customHeight="1">
      <c r="A56" s="98" t="s">
        <v>135</v>
      </c>
      <c r="B56" s="18"/>
      <c r="C56" s="132"/>
      <c r="D56" s="130"/>
      <c r="E56" s="132"/>
      <c r="F56" s="130"/>
      <c r="G56" s="132"/>
      <c r="H56" s="130"/>
      <c r="I56" s="132"/>
      <c r="J56" s="130"/>
      <c r="K56" s="126"/>
      <c r="L56" s="130"/>
      <c r="M56" s="131">
        <v>2061</v>
      </c>
    </row>
    <row r="57" spans="1:24" ht="16.5" customHeight="1">
      <c r="A57" s="86" t="s">
        <v>136</v>
      </c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5"/>
      <c r="M57" s="131">
        <v>113</v>
      </c>
    </row>
    <row r="58" spans="1:24" ht="20.100000000000001" customHeight="1" thickBot="1">
      <c r="A58" s="95" t="s">
        <v>71</v>
      </c>
      <c r="B58" s="95"/>
      <c r="C58" s="129">
        <f>SUM(C47:C57)</f>
        <v>11108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11108</v>
      </c>
      <c r="L58" s="335"/>
      <c r="M58" s="129">
        <f>SUM(M47:M57)</f>
        <v>7312</v>
      </c>
    </row>
    <row r="59" spans="1:24" ht="9" customHeight="1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24" ht="11.25" customHeight="1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 t="str">
        <f>IF(M58-'R&amp;P Accounts'!L34=0,0,"reference error")</f>
        <v>reference error</v>
      </c>
      <c r="T60" s="1" t="s">
        <v>137</v>
      </c>
    </row>
    <row r="61" spans="1:24" ht="11.25" customHeight="1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24" ht="20.100000000000001" customHeight="1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24" ht="20.100000000000001" customHeight="1">
      <c r="X63" s="1" t="s">
        <v>138</v>
      </c>
    </row>
    <row r="64" spans="1:24" ht="54" customHeight="1"/>
    <row r="65" ht="54" customHeight="1"/>
    <row r="66" ht="19.5" customHeight="1"/>
    <row r="67" ht="17.25" customHeight="1"/>
    <row r="68" ht="17.25" customHeight="1"/>
    <row r="69" ht="18" customHeight="1"/>
    <row r="70" ht="17.25" customHeight="1"/>
    <row r="71" ht="16.5" customHeight="1"/>
    <row r="72" ht="29.25" customHeight="1"/>
    <row r="73" ht="18" customHeight="1"/>
    <row r="74" ht="17.25" customHeight="1"/>
    <row r="75" ht="19.5" customHeight="1"/>
    <row r="76" ht="16.5" customHeight="1"/>
    <row r="77" ht="29.25" customHeight="1"/>
    <row r="78" ht="16.5" customHeight="1"/>
    <row r="79" ht="17.25" customHeight="1"/>
    <row r="80" ht="19.5" customHeight="1"/>
    <row r="81" ht="5.25" customHeight="1"/>
    <row r="82" ht="19.5" customHeight="1"/>
    <row r="83" ht="19.5" customHeight="1"/>
    <row r="84" ht="19.5" customHeight="1"/>
    <row r="85" ht="19.5" customHeight="1"/>
    <row r="86" ht="17.25" customHeight="1"/>
    <row r="87" ht="16.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100" ht="17.25" customHeight="1"/>
    <row r="101" ht="17.25" customHeight="1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2.6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>
      <c r="A1" s="1"/>
      <c r="B1" s="1"/>
      <c r="C1" s="347" t="str">
        <f>'R&amp;P Accounts'!B2</f>
        <v>Friends of Maud Railway Museum</v>
      </c>
      <c r="D1" s="347"/>
      <c r="E1" s="347"/>
      <c r="F1" s="347"/>
      <c r="G1" s="347"/>
      <c r="H1" s="347"/>
      <c r="I1" s="347"/>
      <c r="J1" s="347"/>
      <c r="K1" s="347"/>
      <c r="L1" s="1"/>
      <c r="M1" s="236" t="str">
        <f>'R&amp;P Accounts'!L2</f>
        <v>SC048327</v>
      </c>
      <c r="N1" s="236"/>
    </row>
    <row r="2" spans="1:14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4" ht="26.25" customHeight="1">
      <c r="A3" s="42" t="s">
        <v>139</v>
      </c>
      <c r="B3" s="42"/>
      <c r="C3" s="43"/>
      <c r="D3" s="42"/>
      <c r="E3" s="42"/>
      <c r="F3" s="42"/>
      <c r="G3" s="42"/>
      <c r="H3" s="237"/>
      <c r="I3" s="237"/>
      <c r="J3" s="237"/>
      <c r="K3" s="237"/>
      <c r="L3" s="81"/>
      <c r="M3" s="183"/>
    </row>
    <row r="5" spans="1:14" ht="15.6">
      <c r="A5" s="337" t="s">
        <v>140</v>
      </c>
      <c r="B5" s="337"/>
      <c r="C5" s="337"/>
      <c r="D5" s="337"/>
      <c r="E5" s="337"/>
      <c r="F5" s="38"/>
      <c r="G5" s="38"/>
      <c r="H5" s="38"/>
      <c r="I5" s="38"/>
      <c r="J5" s="12"/>
      <c r="K5" s="84"/>
      <c r="L5" s="84"/>
      <c r="M5" s="1"/>
    </row>
    <row r="6" spans="1:14" ht="54.75" customHeight="1">
      <c r="A6" s="70"/>
      <c r="B6" s="70"/>
      <c r="C6" s="115" t="s">
        <v>141</v>
      </c>
      <c r="D6" s="112"/>
      <c r="E6" s="115" t="s">
        <v>142</v>
      </c>
      <c r="F6" s="107"/>
      <c r="G6" s="115" t="s">
        <v>143</v>
      </c>
      <c r="H6" s="107"/>
      <c r="I6" s="115" t="s">
        <v>144</v>
      </c>
      <c r="J6" s="106"/>
      <c r="K6" s="1"/>
      <c r="L6" s="1"/>
      <c r="M6" s="1"/>
    </row>
    <row r="7" spans="1:14" ht="54" customHeight="1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145</v>
      </c>
      <c r="L7" s="84"/>
      <c r="M7" s="114" t="s">
        <v>146</v>
      </c>
    </row>
    <row r="8" spans="1:14" ht="16.5" customHeight="1">
      <c r="A8" s="108" t="s">
        <v>147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>
      <c r="A9" s="85" t="s">
        <v>18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>
      <c r="A10" s="85" t="s">
        <v>20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>
      <c r="A11" s="85" t="s">
        <v>21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>
      <c r="A12" s="85" t="s">
        <v>22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>
      <c r="A13" s="85" t="s">
        <v>23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>
      <c r="A14" s="85" t="s">
        <v>24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>
      <c r="A15" s="85" t="s">
        <v>25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>
      <c r="A16" s="85" t="s">
        <v>26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5.95" thickBot="1">
      <c r="A17" s="109" t="s">
        <v>148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.6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>
      <c r="A19" s="67" t="s">
        <v>149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>
      <c r="A20" s="85" t="s">
        <v>29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>
      <c r="A21" s="85" t="s">
        <v>30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5.95" thickBot="1">
      <c r="A22" s="109" t="s">
        <v>148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5.95" thickBot="1">
      <c r="A24" s="109" t="s">
        <v>150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1">
      <c r="A27" s="27" t="s">
        <v>151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>
      <c r="A28" s="86" t="s">
        <v>34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>
      <c r="A29" s="86" t="s">
        <v>35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>
      <c r="A30" s="86" t="s">
        <v>36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>
      <c r="A31" s="86" t="s">
        <v>37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>
      <c r="A32" s="86" t="s">
        <v>38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>
      <c r="A33" s="86" t="s">
        <v>39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>
      <c r="A34" s="87" t="s">
        <v>40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>
      <c r="A35" s="87" t="s">
        <v>41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>
      <c r="A36" s="87" t="s">
        <v>42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.1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45" thickBot="1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>
      <c r="A39" s="13" t="s">
        <v>148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>
      <c r="A41" s="67" t="s">
        <v>152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>
      <c r="A42" s="86" t="s">
        <v>46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>
      <c r="A43" s="86" t="s">
        <v>47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>
      <c r="A44" s="13" t="s">
        <v>153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>
      <c r="A46" s="111" t="s">
        <v>49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>
      <c r="A48" s="40" t="s">
        <v>50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>
      <c r="A50" s="97" t="s">
        <v>154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>
      <c r="A52" s="13" t="s">
        <v>52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6">
      <c r="A55" s="182" t="s">
        <v>155</v>
      </c>
    </row>
    <row r="56" spans="1:13">
      <c r="A56" s="338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40"/>
    </row>
    <row r="57" spans="1:13">
      <c r="A57" s="341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3"/>
    </row>
    <row r="58" spans="1:13">
      <c r="A58" s="341"/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3"/>
    </row>
    <row r="59" spans="1:13">
      <c r="A59" s="341"/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3"/>
    </row>
    <row r="60" spans="1:13">
      <c r="A60" s="341"/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3"/>
    </row>
    <row r="61" spans="1:13">
      <c r="A61" s="341"/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3"/>
    </row>
    <row r="62" spans="1:13">
      <c r="A62" s="341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3"/>
    </row>
    <row r="63" spans="1:13">
      <c r="A63" s="341"/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3"/>
    </row>
    <row r="64" spans="1:13">
      <c r="A64" s="344"/>
      <c r="B64" s="345"/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6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40625" defaultRowHeight="12.6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>
      <c r="C1" s="239" t="str">
        <f>'R&amp;P Accounts'!B2</f>
        <v>Friends of Maud Railway Museum</v>
      </c>
      <c r="D1" s="239"/>
      <c r="E1" s="239"/>
      <c r="F1" s="239"/>
      <c r="G1" s="239"/>
      <c r="H1" s="239"/>
      <c r="I1" s="239"/>
      <c r="J1" s="239"/>
      <c r="K1" s="239"/>
      <c r="M1" s="236" t="str">
        <f>'R&amp;P Accounts'!L2</f>
        <v>SC048327</v>
      </c>
      <c r="N1" s="236"/>
    </row>
    <row r="2" spans="1:14" ht="10.5" customHeight="1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4" s="46" customFormat="1" ht="26.25" customHeight="1">
      <c r="A3" s="42" t="s">
        <v>156</v>
      </c>
      <c r="B3" s="42"/>
      <c r="C3" s="43"/>
      <c r="D3" s="42"/>
      <c r="E3" s="42"/>
      <c r="F3" s="42"/>
      <c r="G3" s="42"/>
      <c r="H3" s="237"/>
      <c r="I3" s="237"/>
      <c r="J3" s="237"/>
      <c r="K3" s="237"/>
      <c r="L3" s="81"/>
      <c r="M3" s="45"/>
    </row>
    <row r="4" spans="1:14" ht="15" customHeight="1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4" ht="20.100000000000001" customHeight="1">
      <c r="A5" s="337" t="s">
        <v>157</v>
      </c>
      <c r="B5" s="337"/>
      <c r="C5" s="337"/>
      <c r="D5" s="337"/>
      <c r="E5" s="337"/>
      <c r="F5" s="38"/>
      <c r="G5" s="38"/>
      <c r="H5" s="38"/>
      <c r="I5" s="38"/>
      <c r="J5" s="12"/>
      <c r="K5" s="84"/>
      <c r="L5" s="84"/>
    </row>
    <row r="6" spans="1:14" ht="54" customHeight="1">
      <c r="A6" s="70"/>
      <c r="B6" s="70"/>
      <c r="C6" s="115" t="s">
        <v>158</v>
      </c>
      <c r="D6" s="115"/>
      <c r="E6" s="115" t="s">
        <v>159</v>
      </c>
      <c r="F6" s="116"/>
      <c r="G6" s="115" t="s">
        <v>160</v>
      </c>
      <c r="H6" s="116"/>
      <c r="I6" s="115" t="s">
        <v>161</v>
      </c>
      <c r="J6" s="106"/>
    </row>
    <row r="7" spans="1:14" ht="54" customHeight="1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162</v>
      </c>
      <c r="L7" s="84"/>
      <c r="M7" s="114" t="s">
        <v>163</v>
      </c>
    </row>
    <row r="8" spans="1:14" ht="19.5" customHeight="1">
      <c r="A8" s="108" t="s">
        <v>147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>
      <c r="A9" s="85" t="s">
        <v>18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>
      <c r="A10" s="85" t="s">
        <v>20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>
      <c r="A11" s="85" t="s">
        <v>21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>
      <c r="A12" s="85" t="s">
        <v>22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>
      <c r="A13" s="85" t="s">
        <v>23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>
      <c r="A14" s="85" t="s">
        <v>24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>
      <c r="A15" s="85" t="s">
        <v>25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>
      <c r="A16" s="85" t="s">
        <v>26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>
      <c r="A17" s="109" t="s">
        <v>148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>
      <c r="A19" s="67" t="s">
        <v>149</v>
      </c>
      <c r="C19" s="1"/>
    </row>
    <row r="20" spans="1:13" ht="16.5" customHeight="1">
      <c r="A20" s="85" t="s">
        <v>29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>
      <c r="A21" s="85" t="s">
        <v>30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>
      <c r="A22" s="109" t="s">
        <v>148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>
      <c r="A24" s="109" t="s">
        <v>150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>
      <c r="C25" s="1"/>
      <c r="K25" s="221">
        <f>IF(K24='R&amp;P Accounts'!D28,0,"cross ref error")</f>
        <v>0</v>
      </c>
    </row>
    <row r="26" spans="1:13" ht="19.5" customHeight="1">
      <c r="C26" s="1"/>
    </row>
    <row r="27" spans="1:13" ht="19.5" customHeight="1">
      <c r="A27" s="27" t="s">
        <v>151</v>
      </c>
      <c r="C27" s="1"/>
    </row>
    <row r="28" spans="1:13" ht="17.25" customHeight="1">
      <c r="A28" s="86" t="s">
        <v>34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>
      <c r="A29" s="86" t="s">
        <v>35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>
      <c r="A30" s="86" t="s">
        <v>36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>
      <c r="A31" s="86" t="s">
        <v>37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>
      <c r="A32" s="86" t="s">
        <v>38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>
      <c r="A33" s="86" t="s">
        <v>39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>
      <c r="A34" s="87" t="s">
        <v>40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>
      <c r="A35" s="87" t="s">
        <v>41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>
      <c r="A36" s="87" t="s">
        <v>42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>
      <c r="A39" s="13" t="s">
        <v>148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>
      <c r="K40" s="221">
        <f>IF(K39='R&amp;P Accounts'!D42,0,"cross ref error")</f>
        <v>0</v>
      </c>
    </row>
    <row r="41" spans="1:13" ht="27.95">
      <c r="A41" s="67" t="s">
        <v>152</v>
      </c>
    </row>
    <row r="42" spans="1:13" ht="17.25" customHeight="1">
      <c r="A42" s="86" t="s">
        <v>46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>
      <c r="A43" s="86" t="s">
        <v>47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>
      <c r="A44" s="13" t="s">
        <v>153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2.95" thickBot="1">
      <c r="K45" s="221">
        <f>IF(K44='R&amp;P Accounts'!D47,0,"cross ref error")</f>
        <v>0</v>
      </c>
    </row>
    <row r="46" spans="1:13" ht="17.25" customHeight="1" thickBot="1">
      <c r="A46" s="111" t="s">
        <v>49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2.95" thickBot="1">
      <c r="K47" s="221">
        <f>IF(K46='R&amp;P Accounts'!D49,0,"cross ref error")</f>
        <v>0</v>
      </c>
    </row>
    <row r="48" spans="1:13" ht="17.25" customHeight="1" thickBot="1">
      <c r="A48" s="40" t="s">
        <v>50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>
      <c r="A50" s="97" t="s">
        <v>154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>
      <c r="A52" s="13" t="s">
        <v>52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>
      <c r="K53" s="221">
        <f>IF(K52='R&amp;P Accounts'!D55,0,"cross ref error")</f>
        <v>0</v>
      </c>
    </row>
    <row r="55" spans="1:13" ht="15.6">
      <c r="A55" s="182" t="s">
        <v>155</v>
      </c>
    </row>
    <row r="56" spans="1:13">
      <c r="A56" s="348"/>
      <c r="B56" s="349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50"/>
    </row>
    <row r="57" spans="1:13">
      <c r="A57" s="351"/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3"/>
    </row>
    <row r="58" spans="1:13">
      <c r="A58" s="351"/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3"/>
    </row>
    <row r="59" spans="1:13">
      <c r="A59" s="351"/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3"/>
    </row>
    <row r="60" spans="1:13">
      <c r="A60" s="351"/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3"/>
    </row>
    <row r="61" spans="1:13">
      <c r="A61" s="351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3"/>
    </row>
    <row r="62" spans="1:13">
      <c r="A62" s="351"/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3"/>
    </row>
    <row r="63" spans="1:13">
      <c r="A63" s="351"/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3"/>
    </row>
    <row r="64" spans="1:13">
      <c r="A64" s="354"/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6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30100A3E-930A-4932-836C-483813F784EC}"/>
</file>

<file path=customXml/itemProps2.xml><?xml version="1.0" encoding="utf-8"?>
<ds:datastoreItem xmlns:ds="http://schemas.openxmlformats.org/officeDocument/2006/customXml" ds:itemID="{C6F51077-60E7-4454-AE87-01B73BFDE712}"/>
</file>

<file path=customXml/itemProps3.xml><?xml version="1.0" encoding="utf-8"?>
<ds:datastoreItem xmlns:ds="http://schemas.openxmlformats.org/officeDocument/2006/customXml" ds:itemID="{F88BA1A9-9E25-4155-8C43-5C57225A34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Karen Reilly</cp:lastModifiedBy>
  <cp:revision/>
  <dcterms:created xsi:type="dcterms:W3CDTF">2007-04-10T16:51:52Z</dcterms:created>
  <dcterms:modified xsi:type="dcterms:W3CDTF">2026-05-19T13:52:50Z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