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&amp;P Accounts" sheetId="1" r:id="rId4"/>
    <sheet state="visible" name="Statement of balances" sheetId="2" r:id="rId5"/>
    <sheet state="visible" name="Notes" sheetId="3" r:id="rId6"/>
    <sheet state="visible" name="Additional notes (1)  " sheetId="4" r:id="rId7"/>
    <sheet state="visible" name="Additional notes (2)" sheetId="5" r:id="rId8"/>
    <sheet state="visible" name="Additional notes (3)" sheetId="6" r:id="rId9"/>
  </sheets>
  <definedNames/>
  <calcPr/>
  <extLst>
    <ext uri="GoogleSheetsCustomDataVersion2">
      <go:sheetsCustomData xmlns:go="http://customooxmlschemas.google.com/" r:id="rId10" roundtripDataChecksum="JuNZAdauWCw/946Wy2zqCDG/MPcHHkJwsgwpt7g2czE="/>
    </ext>
  </extLst>
</workbook>
</file>

<file path=xl/sharedStrings.xml><?xml version="1.0" encoding="utf-8"?>
<sst xmlns="http://schemas.openxmlformats.org/spreadsheetml/2006/main" count="305" uniqueCount="166">
  <si>
    <t xml:space="preserve">Enter charity name below </t>
  </si>
  <si>
    <t xml:space="preserve">Enter SC No. below   </t>
  </si>
  <si>
    <t>Finechty Men's Shed</t>
  </si>
  <si>
    <t>SC050187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</si>
  <si>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</si>
  <si>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</si>
  <si>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</si>
  <si>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</si>
  <si>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</si>
  <si>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</si>
  <si>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</si>
  <si>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</si>
  <si>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</si>
  <si>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</si>
  <si>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</si>
  <si>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</si>
  <si>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</si>
  <si>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</si>
  <si>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</si>
  <si>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Solar Panel Generation Income</t>
  </si>
  <si>
    <t>Grants</t>
  </si>
  <si>
    <t>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</si>
  <si>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</si>
  <si>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</si>
  <si>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</si>
  <si>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</si>
  <si>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</si>
  <si>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</si>
  <si>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</si>
  <si>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</si>
  <si>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</si>
  <si>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</si>
  <si>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</si>
  <si>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</si>
  <si>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Insurance</t>
  </si>
  <si>
    <t>Membership Fees</t>
  </si>
  <si>
    <t>Equipment</t>
  </si>
  <si>
    <t>Rent</t>
  </si>
  <si>
    <t>Site Mobile Phone (Tesco Mobile)</t>
  </si>
  <si>
    <t>PlusNet Broadband</t>
  </si>
  <si>
    <t>Solar Panel Installation</t>
  </si>
  <si>
    <t>PolyCrub Installation</t>
  </si>
  <si>
    <t>Elgin Strathspey &amp; Reel Society</t>
  </si>
  <si>
    <t xml:space="preserve">Polycrub Community Garden related purchaces </t>
  </si>
  <si>
    <t>IT Computer and Printer</t>
  </si>
  <si>
    <t>HSE Kit and Fire Extinguishers</t>
  </si>
  <si>
    <t>Electricity Bills eOn-Next</t>
  </si>
  <si>
    <t>Workshop Consumables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</si>
  <si>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</si>
  <si>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</si>
  <si>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</si>
  <si>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</si>
  <si>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</si>
  <si>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</si>
  <si>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</si>
  <si>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</si>
  <si>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</si>
  <si>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</si>
  <si>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</si>
  <si>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</si>
  <si>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</si>
  <si>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</si>
  <si>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</si>
  <si>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</si>
  <si>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</si>
  <si>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</si>
  <si>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</si>
  <si>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</si>
  <si>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</si>
  <si>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</si>
  <si>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</si>
  <si>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</si>
  <si>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</si>
  <si>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</si>
  <si>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</si>
  <si>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</si>
  <si>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</si>
  <si>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</si>
  <si>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</si>
  <si>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</si>
  <si>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</si>
  <si>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</si>
  <si>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</si>
  <si>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</si>
  <si>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</si>
  <si>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</si>
  <si>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</si>
  <si>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</si>
  <si>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rFont val="Arial"/>
        <b/>
        <color theme="1"/>
        <sz val="10.0"/>
      </rPr>
      <t>Signed by one or two trustees on behalf of all the trustees</t>
    </r>
    <r>
      <rPr>
        <rFont val="Arial"/>
        <b/>
        <color rgb="FF00FF00"/>
        <sz val="10.0"/>
      </rPr>
      <t xml:space="preserve"> </t>
    </r>
  </si>
  <si>
    <t>Signature</t>
  </si>
  <si>
    <t>Print Name</t>
  </si>
  <si>
    <t>Date of approval</t>
  </si>
  <si>
    <t>Steven Lambie</t>
  </si>
  <si>
    <t xml:space="preserve">Section C Notes to the Accounts </t>
  </si>
  <si>
    <r>
      <rPr>
        <rFont val="Arial"/>
        <b/>
        <color theme="1"/>
        <sz val="12.0"/>
      </rPr>
      <t xml:space="preserve">C1 Nature and purpose of funds </t>
    </r>
    <r>
      <rPr>
        <rFont val="Arial"/>
        <b val="0"/>
        <i/>
        <color theme="1"/>
        <sz val="12.0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</si>
  <si>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</si>
  <si>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</si>
  <si>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</si>
  <si>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</si>
  <si>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</si>
  <si>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</si>
  <si>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</si>
  <si>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</si>
  <si>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</si>
  <si>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</si>
  <si>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</si>
  <si>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</si>
  <si>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</si>
  <si>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</si>
  <si>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</si>
  <si>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</si>
  <si>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</si>
  <si>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</si>
  <si>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</si>
  <si>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</si>
  <si>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</si>
  <si>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</si>
  <si>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</si>
  <si>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>Various Donations</t>
  </si>
  <si>
    <t xml:space="preserve">2 Grants </t>
  </si>
  <si>
    <t>Third Sector Intern (Grant Application)</t>
  </si>
  <si>
    <t>Tesco Blue Token</t>
  </si>
  <si>
    <t>National Lottery</t>
  </si>
  <si>
    <t xml:space="preserve">3  Gross receipts from other charitable activities </t>
  </si>
  <si>
    <t>Solar Panel Electricity Generation Income</t>
  </si>
  <si>
    <t xml:space="preserve">4  Payments relating directly to charitable activities </t>
  </si>
  <si>
    <t xml:space="preserve">Polycrub/Community Garden related purchaces </t>
  </si>
  <si>
    <t>Tesco Mobile Phone</t>
  </si>
  <si>
    <t>Equipment Tools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</si>
  <si>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</si>
  <si>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</si>
  <si>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</si>
  <si>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</si>
  <si>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</si>
  <si>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</si>
  <si>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</si>
  <si>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</si>
  <si>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</si>
  <si>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>Fundraising</t>
  </si>
  <si>
    <t>Receipts from fundraising activities</t>
  </si>
  <si>
    <t xml:space="preserve">Sub total </t>
  </si>
  <si>
    <t>Receipts from asset &amp; investment sales</t>
  </si>
  <si>
    <t xml:space="preserve">Total receipts </t>
  </si>
  <si>
    <t>Payments</t>
  </si>
  <si>
    <t>Moray Council - Planning Application 23/00769/APP</t>
  </si>
  <si>
    <t>Payments relating directly to charitable activities</t>
  </si>
  <si>
    <t xml:space="preserve">Grants and donations </t>
  </si>
  <si>
    <t>Payments relating to asset and investment movements</t>
  </si>
  <si>
    <t>Purchases of fixed assets</t>
  </si>
  <si>
    <t>Purchase of investments</t>
  </si>
  <si>
    <t xml:space="preserve"> Sub total</t>
  </si>
  <si>
    <t xml:space="preserve">Transfers to / (from) funds </t>
  </si>
  <si>
    <t xml:space="preserve">Nature and purpose of funds </t>
  </si>
  <si>
    <t>Donations and fundraising used for the development and operations of the site, workshops and meeting room,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</si>
  <si>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</si>
  <si>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</si>
  <si>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</si>
  <si>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</si>
  <si>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</si>
  <si>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</si>
  <si>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</si>
  <si>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</si>
  <si>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Third Sector Intern</t>
  </si>
  <si>
    <t>Buckie CO-OP Foundation</t>
  </si>
  <si>
    <t>Gross trading payments</t>
  </si>
  <si>
    <t>Investment management costs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</si>
</sst>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-F800]dddd\,\ mmmm\ dd\,\ yyyy"/>
    <numFmt numFmtId="165" formatCode="_-* #,##0_-;\-* #,##0_-;_-* &quot;-&quot;_-;_-@"/>
    <numFmt numFmtId="166" formatCode="* #,##0_-;\(* #,##0\)_-;_-* &quot;-&quot;??_-;_-@"/>
    <numFmt numFmtId="167" formatCode="D/M/YYYY"/>
    <numFmt numFmtId="168" formatCode="_-* #,##0_-;\-* #,##0_-;_-* &quot;-&quot;??_-;_-@"/>
    <numFmt numFmtId="169" formatCode="[$-809]dd\ mmmm\ yyyy"/>
    <numFmt numFmtId="170" formatCode="_-* #,##0.00_-;\-* #,##0.00_-;_-* &quot;-&quot;??_-;_-@"/>
  </numFmts>
  <fonts count="32">
    <font>
      <sz val="10.0"/>
      <color rgb="FF000000"/>
      <name val="Arial"/>
      <scheme val="minor"/>
    </font>
    <font>
      <b/>
      <i/>
      <sz val="10.0"/>
      <color theme="1"/>
      <name val="Arial"/>
    </font>
    <font>
      <sz val="10.0"/>
      <color rgb="FFC0C0C0"/>
      <name val="Arial"/>
    </font>
    <font>
      <sz val="10.0"/>
      <color theme="1"/>
      <name val="Arial"/>
    </font>
    <font>
      <b/>
      <sz val="16.0"/>
      <color theme="1"/>
      <name val="Arial"/>
    </font>
    <font>
      <b/>
      <sz val="12.0"/>
      <color theme="1"/>
      <name val="Arial"/>
    </font>
    <font>
      <b/>
      <sz val="18.0"/>
      <color theme="1"/>
      <name val="Arial"/>
    </font>
    <font/>
    <font>
      <b/>
      <sz val="11.0"/>
      <color theme="1"/>
      <name val="Arial"/>
    </font>
    <font>
      <b/>
      <sz val="16.0"/>
      <color rgb="FFFFFFFF"/>
      <name val="Arial"/>
    </font>
    <font>
      <b/>
      <sz val="11.0"/>
      <color rgb="FF969696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8.0"/>
      <color rgb="FF0000FF"/>
      <name val="Arial"/>
    </font>
    <font>
      <sz val="8.0"/>
      <color theme="1"/>
      <name val="Arial"/>
    </font>
    <font>
      <sz val="11.0"/>
      <color theme="1"/>
      <name val="Arial"/>
    </font>
    <font>
      <b/>
      <i/>
      <sz val="12.0"/>
      <color theme="1"/>
      <name val="Arial"/>
    </font>
    <font>
      <b/>
      <sz val="8.0"/>
      <color theme="1"/>
      <name val="Arial"/>
    </font>
    <font>
      <sz val="11.0"/>
      <color rgb="FF000000"/>
      <name val="Arial"/>
    </font>
    <font>
      <b/>
      <sz val="10.0"/>
      <color theme="1"/>
      <name val="Arial"/>
    </font>
    <font>
      <sz val="9.0"/>
      <color rgb="FFC0C0C0"/>
      <name val="Arial"/>
    </font>
    <font>
      <sz val="11.0"/>
      <color rgb="FFC0C0C0"/>
      <name val="Arial"/>
    </font>
    <font>
      <b/>
      <sz val="11.0"/>
      <color rgb="FF808080"/>
      <name val="Arial"/>
    </font>
    <font>
      <i/>
      <sz val="10.0"/>
      <color theme="1"/>
      <name val="Arial"/>
    </font>
    <font>
      <b/>
      <i/>
      <sz val="9.0"/>
      <color theme="1"/>
      <name val="Arial"/>
    </font>
    <font>
      <i/>
      <sz val="9.0"/>
      <color theme="1"/>
      <name val="Arial"/>
    </font>
    <font>
      <sz val="12.0"/>
      <color theme="1"/>
      <name val="Arial"/>
    </font>
    <font>
      <sz val="10.0"/>
      <color rgb="FF808080"/>
      <name val="Arial"/>
    </font>
    <font>
      <b/>
      <sz val="11.0"/>
      <color rgb="FF1F1F1F"/>
      <name val="Arial"/>
    </font>
    <font>
      <b/>
      <sz val="10.0"/>
      <color rgb="FFC0C0C0"/>
      <name val="Arial"/>
    </font>
    <font>
      <sz val="11.0"/>
      <color rgb="FF1F1F1F"/>
      <name val="Arial"/>
    </font>
    <font>
      <b/>
      <sz val="9.0"/>
      <color rgb="FFC0C0C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3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top/>
      <bottom/>
    </border>
    <border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3" numFmtId="0" xfId="0" applyFont="1"/>
    <xf borderId="0" fillId="0" fontId="2" numFmtId="0" xfId="0" applyAlignment="1" applyFont="1">
      <alignment horizontal="center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2" fillId="0" fontId="7" numFmtId="0" xfId="0" applyBorder="1" applyFont="1"/>
    <xf borderId="3" fillId="0" fontId="7" numFmtId="0" xfId="0" applyBorder="1" applyFont="1"/>
    <xf borderId="0" fillId="0" fontId="4" numFmtId="0" xfId="0" applyAlignment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top" wrapText="1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0" fillId="0" fontId="2" numFmtId="0" xfId="0" applyAlignment="1" applyFont="1">
      <alignment horizontal="left" shrinkToFit="0" vertical="top" wrapText="1"/>
    </xf>
    <xf borderId="9" fillId="0" fontId="7" numFmtId="0" xfId="0" applyBorder="1" applyFont="1"/>
    <xf borderId="7" fillId="0" fontId="8" numFmtId="164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shrinkToFit="0" vertical="center" wrapText="1"/>
    </xf>
    <xf borderId="0" fillId="0" fontId="3" numFmtId="165" xfId="0" applyFont="1" applyNumberFormat="1"/>
    <xf borderId="10" fillId="2" fontId="9" numFmtId="0" xfId="0" applyBorder="1" applyFill="1" applyFont="1"/>
    <xf borderId="10" fillId="2" fontId="9" numFmtId="165" xfId="0" applyBorder="1" applyFont="1" applyNumberFormat="1"/>
    <xf borderId="10" fillId="2" fontId="4" numFmtId="0" xfId="0" applyBorder="1" applyFont="1"/>
    <xf borderId="10" fillId="2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right"/>
    </xf>
    <xf borderId="0" fillId="0" fontId="11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8" numFmtId="0" xfId="0" applyAlignment="1" applyFont="1">
      <alignment horizontal="left"/>
    </xf>
    <xf borderId="0" fillId="0" fontId="13" numFmtId="165" xfId="0" applyAlignment="1" applyFont="1" applyNumberFormat="1">
      <alignment horizontal="righ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11" fillId="0" fontId="15" numFmtId="0" xfId="0" applyAlignment="1" applyBorder="1" applyFont="1">
      <alignment horizontal="left" shrinkToFit="0" wrapText="1"/>
    </xf>
    <xf borderId="11" fillId="0" fontId="8" numFmtId="165" xfId="0" applyAlignment="1" applyBorder="1" applyFont="1" applyNumberFormat="1">
      <alignment readingOrder="0" shrinkToFit="0" wrapText="1"/>
    </xf>
    <xf borderId="0" fillId="0" fontId="8" numFmtId="165" xfId="0" applyAlignment="1" applyFont="1" applyNumberFormat="1">
      <alignment shrinkToFit="0" wrapText="1"/>
    </xf>
    <xf borderId="11" fillId="0" fontId="8" numFmtId="165" xfId="0" applyAlignment="1" applyBorder="1" applyFont="1" applyNumberFormat="1">
      <alignment shrinkToFit="0" wrapText="1"/>
    </xf>
    <xf borderId="11" fillId="3" fontId="8" numFmtId="165" xfId="0" applyAlignment="1" applyBorder="1" applyFill="1" applyFont="1" applyNumberFormat="1">
      <alignment shrinkToFit="0" wrapText="1"/>
    </xf>
    <xf borderId="0" fillId="0" fontId="15" numFmtId="165" xfId="0" applyAlignment="1" applyFont="1" applyNumberFormat="1">
      <alignment shrinkToFit="0" wrapText="1"/>
    </xf>
    <xf borderId="11" fillId="0" fontId="15" numFmtId="0" xfId="0" applyAlignment="1" applyBorder="1" applyFont="1">
      <alignment horizontal="left" readingOrder="0" shrinkToFit="0" wrapText="1"/>
    </xf>
    <xf borderId="0" fillId="0" fontId="16" numFmtId="0" xfId="0" applyAlignment="1" applyFont="1">
      <alignment horizontal="right" shrinkToFit="0" wrapText="1"/>
    </xf>
    <xf borderId="12" fillId="3" fontId="8" numFmtId="165" xfId="0" applyAlignment="1" applyBorder="1" applyFont="1" applyNumberFormat="1">
      <alignment shrinkToFit="0" wrapText="1"/>
    </xf>
    <xf borderId="13" fillId="0" fontId="8" numFmtId="165" xfId="0" applyAlignment="1" applyBorder="1" applyFont="1" applyNumberFormat="1">
      <alignment shrinkToFit="0" wrapText="1"/>
    </xf>
    <xf borderId="14" fillId="3" fontId="8" numFmtId="165" xfId="0" applyAlignment="1" applyBorder="1" applyFont="1" applyNumberFormat="1">
      <alignment shrinkToFit="0" wrapText="1"/>
    </xf>
    <xf borderId="0" fillId="0" fontId="12" numFmtId="0" xfId="0" applyAlignment="1" applyFont="1">
      <alignment shrinkToFit="0" wrapText="1"/>
    </xf>
    <xf borderId="0" fillId="0" fontId="12" numFmtId="165" xfId="0" applyAlignment="1" applyFont="1" applyNumberFormat="1">
      <alignment shrinkToFit="0" wrapText="1"/>
    </xf>
    <xf borderId="0" fillId="0" fontId="14" numFmtId="165" xfId="0" applyFont="1" applyNumberFormat="1"/>
    <xf borderId="0" fillId="0" fontId="8" numFmtId="0" xfId="0" applyAlignment="1" applyFont="1">
      <alignment horizontal="left" shrinkToFit="0" wrapText="1"/>
    </xf>
    <xf borderId="0" fillId="0" fontId="13" numFmtId="165" xfId="0" applyAlignment="1" applyFont="1" applyNumberForma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5" numFmtId="165" xfId="0" applyFont="1" applyNumberFormat="1"/>
    <xf borderId="15" fillId="3" fontId="8" numFmtId="165" xfId="0" applyAlignment="1" applyBorder="1" applyFont="1" applyNumberFormat="1">
      <alignment shrinkToFit="0" wrapText="1"/>
    </xf>
    <xf borderId="0" fillId="0" fontId="8" numFmtId="0" xfId="0" applyAlignment="1" applyFont="1">
      <alignment horizontal="left" vertical="top"/>
    </xf>
    <xf borderId="0" fillId="0" fontId="17" numFmtId="165" xfId="0" applyAlignment="1" applyFont="1" applyNumberFormat="1">
      <alignment shrinkToFit="0" wrapText="1"/>
    </xf>
    <xf borderId="0" fillId="0" fontId="14" numFmtId="165" xfId="0" applyAlignment="1" applyFont="1" applyNumberFormat="1">
      <alignment shrinkToFit="0" wrapText="1"/>
    </xf>
    <xf borderId="11" fillId="0" fontId="15" numFmtId="0" xfId="0" applyAlignment="1" applyBorder="1" applyFont="1">
      <alignment horizontal="left" readingOrder="0" shrinkToFit="0" vertical="top" wrapText="1"/>
    </xf>
    <xf borderId="11" fillId="0" fontId="15" numFmtId="0" xfId="0" applyAlignment="1" applyBorder="1" applyFont="1">
      <alignment horizontal="left" shrinkToFit="0" vertical="top" wrapText="1"/>
    </xf>
    <xf borderId="11" fillId="0" fontId="15" numFmtId="0" xfId="0" applyAlignment="1" applyBorder="1" applyFont="1">
      <alignment shrinkToFit="0" vertical="top" wrapText="1"/>
    </xf>
    <xf borderId="9" fillId="0" fontId="15" numFmtId="0" xfId="0" applyAlignment="1" applyBorder="1" applyFont="1">
      <alignment shrinkToFit="0" vertical="top" wrapText="1"/>
    </xf>
    <xf borderId="16" fillId="0" fontId="15" numFmtId="0" xfId="0" applyAlignment="1" applyBorder="1" applyFont="1">
      <alignment horizontal="left" shrinkToFit="0" vertical="top" wrapText="1"/>
    </xf>
    <xf borderId="3" fillId="0" fontId="8" numFmtId="165" xfId="0" applyAlignment="1" applyBorder="1" applyFont="1" applyNumberFormat="1">
      <alignment shrinkToFit="0" wrapText="1"/>
    </xf>
    <xf borderId="3" fillId="0" fontId="8" numFmtId="165" xfId="0" applyAlignment="1" applyBorder="1" applyFont="1" applyNumberFormat="1">
      <alignment readingOrder="0" shrinkToFit="0" wrapText="1"/>
    </xf>
    <xf borderId="10" fillId="4" fontId="18" numFmtId="0" xfId="0" applyAlignment="1" applyBorder="1" applyFill="1" applyFont="1">
      <alignment horizontal="left"/>
    </xf>
    <xf borderId="11" fillId="0" fontId="15" numFmtId="0" xfId="0" applyAlignment="1" applyBorder="1" applyFont="1">
      <alignment horizontal="right" shrinkToFit="0" vertical="top" wrapText="1"/>
    </xf>
    <xf borderId="17" fillId="0" fontId="8" numFmtId="165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vertical="top" wrapText="1"/>
    </xf>
    <xf borderId="18" fillId="0" fontId="8" numFmtId="165" xfId="0" applyAlignment="1" applyBorder="1" applyFont="1" applyNumberFormat="1">
      <alignment shrinkToFit="0" wrapText="1"/>
    </xf>
    <xf borderId="0" fillId="0" fontId="14" numFmtId="0" xfId="0" applyFont="1"/>
    <xf borderId="19" fillId="0" fontId="14" numFmtId="165" xfId="0" applyBorder="1" applyFont="1" applyNumberFormat="1"/>
    <xf borderId="2" fillId="0" fontId="19" numFmtId="165" xfId="0" applyBorder="1" applyFont="1" applyNumberFormat="1"/>
    <xf borderId="13" fillId="0" fontId="16" numFmtId="0" xfId="0" applyAlignment="1" applyBorder="1" applyFont="1">
      <alignment horizontal="right" vertical="center"/>
    </xf>
    <xf borderId="20" fillId="3" fontId="8" numFmtId="165" xfId="0" applyAlignment="1" applyBorder="1" applyFont="1" applyNumberFormat="1">
      <alignment shrinkToFit="0" wrapText="1"/>
    </xf>
    <xf borderId="0" fillId="0" fontId="3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165" xfId="0" applyAlignment="1" applyFont="1" applyNumberFormat="1">
      <alignment shrinkToFit="0" vertical="top" wrapText="1"/>
    </xf>
    <xf borderId="0" fillId="0" fontId="16" numFmtId="0" xfId="0" applyAlignment="1" applyFont="1">
      <alignment horizontal="right" vertical="top"/>
    </xf>
    <xf borderId="21" fillId="3" fontId="8" numFmtId="166" xfId="0" applyAlignment="1" applyBorder="1" applyFont="1" applyNumberFormat="1">
      <alignment horizontal="right" shrinkToFit="1" wrapText="0"/>
    </xf>
    <xf borderId="0" fillId="0" fontId="8" numFmtId="165" xfId="0" applyAlignment="1" applyFont="1" applyNumberFormat="1">
      <alignment horizontal="right" shrinkToFit="0" wrapText="1"/>
    </xf>
    <xf borderId="0" fillId="0" fontId="15" numFmtId="165" xfId="0" applyAlignment="1" applyFont="1" applyNumberFormat="1">
      <alignment horizontal="right" shrinkToFit="0" vertical="top" wrapText="1"/>
    </xf>
    <xf borderId="0" fillId="0" fontId="15" numFmtId="0" xfId="0" applyFont="1"/>
    <xf borderId="0" fillId="0" fontId="8" numFmtId="166" xfId="0" applyAlignment="1" applyFont="1" applyNumberFormat="1">
      <alignment horizontal="right" shrinkToFit="1" wrapText="0"/>
    </xf>
    <xf borderId="0" fillId="0" fontId="5" numFmtId="0" xfId="0" applyAlignment="1" applyFont="1">
      <alignment vertical="top"/>
    </xf>
    <xf borderId="22" fillId="3" fontId="8" numFmtId="166" xfId="0" applyAlignment="1" applyBorder="1" applyFont="1" applyNumberFormat="1">
      <alignment horizontal="right" shrinkToFit="1" wrapText="0"/>
    </xf>
    <xf borderId="23" fillId="3" fontId="8" numFmtId="166" xfId="0" applyAlignment="1" applyBorder="1" applyFont="1" applyNumberFormat="1">
      <alignment horizontal="right" shrinkToFit="1" wrapText="0"/>
    </xf>
    <xf borderId="0" fillId="0" fontId="8" numFmtId="0" xfId="0" applyAlignment="1" applyFont="1">
      <alignment vertical="top"/>
    </xf>
    <xf borderId="19" fillId="0" fontId="8" numFmtId="166" xfId="0" applyAlignment="1" applyBorder="1" applyFont="1" applyNumberFormat="1">
      <alignment horizontal="right" shrinkToFit="1" wrapText="0"/>
    </xf>
    <xf borderId="20" fillId="3" fontId="8" numFmtId="166" xfId="0" applyAlignment="1" applyBorder="1" applyFont="1" applyNumberFormat="1">
      <alignment horizontal="right" shrinkToFit="1" wrapText="0"/>
    </xf>
    <xf borderId="0" fillId="0" fontId="4" numFmtId="165" xfId="0" applyAlignment="1" applyFont="1" applyNumberFormat="1">
      <alignment horizontal="left"/>
    </xf>
    <xf borderId="10" fillId="2" fontId="9" numFmtId="0" xfId="0" applyAlignment="1" applyBorder="1" applyFont="1">
      <alignment horizontal="left" vertical="center"/>
    </xf>
    <xf borderId="10" fillId="2" fontId="9" numFmtId="165" xfId="0" applyAlignment="1" applyBorder="1" applyFont="1" applyNumberFormat="1">
      <alignment vertical="center"/>
    </xf>
    <xf borderId="10" fillId="2" fontId="9" numFmtId="0" xfId="0" applyAlignment="1" applyBorder="1" applyFont="1">
      <alignment vertical="center"/>
    </xf>
    <xf borderId="24" fillId="2" fontId="9" numFmtId="167" xfId="0" applyAlignment="1" applyBorder="1" applyFont="1" applyNumberFormat="1">
      <alignment horizontal="left" vertical="center"/>
    </xf>
    <xf borderId="25" fillId="0" fontId="7" numFmtId="0" xfId="0" applyBorder="1" applyFont="1"/>
    <xf borderId="10" fillId="2" fontId="4" numFmtId="0" xfId="0" applyAlignment="1" applyBorder="1" applyFont="1">
      <alignment vertical="center"/>
    </xf>
    <xf borderId="10" fillId="2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shrinkToFit="0" wrapText="1"/>
    </xf>
    <xf borderId="0" fillId="0" fontId="10" numFmtId="165" xfId="0" applyAlignment="1" applyFont="1" applyNumberFormat="1">
      <alignment horizontal="center" shrinkToFit="0" wrapText="1"/>
    </xf>
    <xf borderId="0" fillId="0" fontId="15" numFmtId="0" xfId="0" applyAlignment="1" applyFont="1">
      <alignment shrinkToFit="0" vertical="top" wrapText="1"/>
    </xf>
    <xf borderId="0" fillId="0" fontId="19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1" numFmtId="165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26" fillId="0" fontId="5" numFmtId="0" xfId="0" applyAlignment="1" applyBorder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vertical="top" wrapText="1"/>
    </xf>
    <xf borderId="0" fillId="0" fontId="12" numFmtId="168" xfId="0" applyAlignment="1" applyFont="1" applyNumberFormat="1">
      <alignment shrinkToFit="0" vertical="center" wrapText="1"/>
    </xf>
    <xf borderId="11" fillId="0" fontId="8" numFmtId="166" xfId="0" applyAlignment="1" applyBorder="1" applyFont="1" applyNumberFormat="1">
      <alignment horizontal="right" readingOrder="0" shrinkToFit="1" vertical="center" wrapText="0"/>
    </xf>
    <xf borderId="0" fillId="0" fontId="15" numFmtId="166" xfId="0" applyAlignment="1" applyFont="1" applyNumberFormat="1">
      <alignment horizontal="right" shrinkToFit="1" vertical="top" wrapText="0"/>
    </xf>
    <xf borderId="11" fillId="0" fontId="8" numFmtId="166" xfId="0" applyAlignment="1" applyBorder="1" applyFont="1" applyNumberFormat="1">
      <alignment horizontal="right" shrinkToFit="1" vertical="center" wrapText="0"/>
    </xf>
    <xf borderId="11" fillId="3" fontId="8" numFmtId="166" xfId="0" applyAlignment="1" applyBorder="1" applyFont="1" applyNumberFormat="1">
      <alignment horizontal="right" shrinkToFit="1" vertical="center" wrapText="0"/>
    </xf>
    <xf borderId="26" fillId="0" fontId="7" numFmtId="0" xfId="0" applyBorder="1" applyFont="1"/>
    <xf borderId="16" fillId="0" fontId="8" numFmtId="166" xfId="0" applyAlignment="1" applyBorder="1" applyFont="1" applyNumberFormat="1">
      <alignment horizontal="right" shrinkToFit="1" vertical="center" wrapText="0"/>
    </xf>
    <xf borderId="17" fillId="0" fontId="8" numFmtId="166" xfId="0" applyAlignment="1" applyBorder="1" applyFont="1" applyNumberFormat="1">
      <alignment horizontal="right" shrinkToFit="1" vertical="center" wrapText="0"/>
    </xf>
    <xf borderId="27" fillId="3" fontId="8" numFmtId="166" xfId="0" applyAlignment="1" applyBorder="1" applyFont="1" applyNumberFormat="1">
      <alignment horizontal="right" shrinkToFit="1" vertical="center" wrapText="0"/>
    </xf>
    <xf borderId="28" fillId="0" fontId="8" numFmtId="165" xfId="0" applyAlignment="1" applyBorder="1" applyFont="1" applyNumberFormat="1">
      <alignment horizontal="left" shrinkToFit="0" vertical="center" wrapText="1"/>
    </xf>
    <xf borderId="28" fillId="0" fontId="7" numFmtId="0" xfId="0" applyBorder="1" applyFont="1"/>
    <xf borderId="13" fillId="0" fontId="12" numFmtId="168" xfId="0" applyAlignment="1" applyBorder="1" applyFont="1" applyNumberFormat="1">
      <alignment shrinkToFit="0" vertical="center" wrapText="1"/>
    </xf>
    <xf borderId="20" fillId="3" fontId="8" numFmtId="166" xfId="0" applyAlignment="1" applyBorder="1" applyFont="1" applyNumberFormat="1">
      <alignment horizontal="right" shrinkToFit="1" vertical="center" wrapText="0"/>
    </xf>
    <xf borderId="29" fillId="0" fontId="15" numFmtId="0" xfId="0" applyAlignment="1" applyBorder="1" applyFont="1">
      <alignment horizontal="right" shrinkToFit="0" vertical="top" wrapText="1"/>
    </xf>
    <xf borderId="0" fillId="0" fontId="15" numFmtId="0" xfId="0" applyAlignment="1" applyFont="1">
      <alignment horizontal="right" shrinkToFit="0" vertical="top" wrapText="1"/>
    </xf>
    <xf borderId="22" fillId="3" fontId="8" numFmtId="166" xfId="0" applyAlignment="1" applyBorder="1" applyFont="1" applyNumberFormat="1">
      <alignment horizontal="right" shrinkToFit="1" vertical="center" wrapText="0"/>
    </xf>
    <xf borderId="0" fillId="0" fontId="3" numFmtId="0" xfId="0" applyAlignment="1" applyFont="1">
      <alignment horizontal="left" shrinkToFit="0" wrapText="1"/>
    </xf>
    <xf borderId="0" fillId="0" fontId="20" numFmtId="0" xfId="0" applyAlignment="1" applyFont="1">
      <alignment shrinkToFit="0" vertical="top" wrapText="1"/>
    </xf>
    <xf borderId="10" fillId="3" fontId="21" numFmtId="168" xfId="0" applyAlignment="1" applyBorder="1" applyFont="1" applyNumberFormat="1">
      <alignment horizontal="right" shrinkToFit="0" wrapText="1"/>
    </xf>
    <xf borderId="0" fillId="0" fontId="12" numFmtId="0" xfId="0" applyAlignment="1" applyFont="1">
      <alignment vertical="top"/>
    </xf>
    <xf borderId="0" fillId="0" fontId="22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23" numFmtId="0" xfId="0" applyFont="1"/>
    <xf borderId="7" fillId="0" fontId="24" numFmtId="165" xfId="0" applyAlignment="1" applyBorder="1" applyFont="1" applyNumberFormat="1">
      <alignment horizontal="right" shrinkToFit="0" vertical="top" wrapText="1"/>
    </xf>
    <xf borderId="0" fillId="0" fontId="25" numFmtId="0" xfId="0" applyAlignment="1" applyFont="1">
      <alignment horizontal="center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25" numFmtId="0" xfId="0" applyAlignment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wrapText="1"/>
    </xf>
    <xf borderId="0" fillId="0" fontId="11" numFmtId="168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1" fillId="0" fontId="8" numFmtId="168" xfId="0" applyAlignment="1" applyBorder="1" applyFont="1" applyNumberFormat="1">
      <alignment horizontal="right" shrinkToFit="0" vertical="top" wrapText="1"/>
    </xf>
    <xf borderId="16" fillId="0" fontId="8" numFmtId="168" xfId="0" applyAlignment="1" applyBorder="1" applyFont="1" applyNumberFormat="1">
      <alignment horizontal="right" shrinkToFit="0" vertical="top" wrapText="1"/>
    </xf>
    <xf borderId="0" fillId="0" fontId="26" numFmtId="0" xfId="0" applyAlignment="1" applyFont="1">
      <alignment shrinkToFit="0" vertical="top" wrapText="1"/>
    </xf>
    <xf borderId="0" fillId="0" fontId="12" numFmtId="165" xfId="0" applyAlignment="1" applyFont="1" applyNumberFormat="1">
      <alignment horizontal="left" shrinkToFit="0" vertical="top" wrapText="1"/>
    </xf>
    <xf borderId="0" fillId="0" fontId="19" numFmtId="168" xfId="0" applyAlignment="1" applyFont="1" applyNumberFormat="1">
      <alignment horizontal="center" shrinkToFit="0" vertical="center" wrapText="1"/>
    </xf>
    <xf borderId="22" fillId="0" fontId="8" numFmtId="168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center" wrapText="1"/>
    </xf>
    <xf borderId="1" fillId="0" fontId="15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11" fillId="0" fontId="8" numFmtId="165" xfId="0" applyAlignment="1" applyBorder="1" applyFont="1" applyNumberFormat="1">
      <alignment horizontal="right" shrinkToFit="0" vertical="top" wrapText="1"/>
    </xf>
    <xf borderId="16" fillId="0" fontId="8" numFmtId="165" xfId="0" applyAlignment="1" applyBorder="1" applyFont="1" applyNumberFormat="1">
      <alignment horizontal="right" shrinkToFit="0" vertical="top" wrapText="1"/>
    </xf>
    <xf borderId="22" fillId="0" fontId="8" numFmtId="165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right" shrinkToFit="0" vertical="top" wrapText="1"/>
    </xf>
    <xf borderId="11" fillId="0" fontId="8" numFmtId="3" xfId="0" applyAlignment="1" applyBorder="1" applyFont="1" applyNumberFormat="1">
      <alignment horizontal="right" shrinkToFit="0" vertical="top" wrapText="1"/>
    </xf>
    <xf borderId="16" fillId="0" fontId="8" numFmtId="3" xfId="0" applyAlignment="1" applyBorder="1" applyFont="1" applyNumberFormat="1">
      <alignment horizontal="right" shrinkToFit="0" vertical="top" wrapText="1"/>
    </xf>
    <xf borderId="0" fillId="0" fontId="19" numFmtId="0" xfId="0" applyAlignment="1" applyFont="1">
      <alignment shrinkToFit="0" vertical="top" wrapText="1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7" fillId="0" fontId="8" numFmtId="0" xfId="0" applyAlignment="1" applyBorder="1" applyFont="1">
      <alignment horizontal="center" vertical="center"/>
    </xf>
    <xf borderId="0" fillId="0" fontId="8" numFmtId="0" xfId="0" applyFont="1"/>
    <xf borderId="7" fillId="0" fontId="8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11" fillId="0" fontId="3" numFmtId="15" xfId="0" applyAlignment="1" applyBorder="1" applyFont="1" applyNumberFormat="1">
      <alignment readingOrder="0"/>
    </xf>
    <xf borderId="1" fillId="0" fontId="27" numFmtId="0" xfId="0" applyAlignment="1" applyBorder="1" applyFont="1">
      <alignment horizontal="center" shrinkToFit="0" vertical="top" wrapText="1"/>
    </xf>
    <xf borderId="1" fillId="0" fontId="15" numFmtId="0" xfId="0" applyAlignment="1" applyBorder="1" applyFont="1">
      <alignment horizontal="center" vertical="top"/>
    </xf>
    <xf borderId="11" fillId="0" fontId="19" numFmtId="164" xfId="0" applyAlignment="1" applyBorder="1" applyFont="1" applyNumberFormat="1">
      <alignment horizontal="center"/>
    </xf>
    <xf borderId="0" fillId="0" fontId="4" numFmtId="0" xfId="0" applyAlignment="1" applyFont="1">
      <alignment horizontal="left"/>
    </xf>
    <xf borderId="0" fillId="0" fontId="3" numFmtId="0" xfId="0" applyAlignment="1" applyFont="1">
      <alignment horizontal="center"/>
    </xf>
    <xf borderId="24" fillId="2" fontId="9" numFmtId="164" xfId="0" applyAlignment="1" applyBorder="1" applyFont="1" applyNumberFormat="1">
      <alignment horizontal="left" vertical="center"/>
    </xf>
    <xf borderId="10" fillId="2" fontId="9" numFmtId="167" xfId="0" applyAlignment="1" applyBorder="1" applyFont="1" applyNumberFormat="1">
      <alignment vertical="center"/>
    </xf>
    <xf borderId="30" fillId="0" fontId="15" numFmtId="0" xfId="0" applyAlignment="1" applyBorder="1" applyFont="1">
      <alignment horizontal="left" shrinkToFit="0" vertical="center" wrapText="1"/>
    </xf>
    <xf borderId="31" fillId="0" fontId="7" numFmtId="0" xfId="0" applyBorder="1" applyFont="1"/>
    <xf borderId="6" fillId="0" fontId="7" numFmtId="0" xfId="0" applyBorder="1" applyFont="1"/>
    <xf borderId="7" fillId="0" fontId="22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shrinkToFit="0" wrapText="1"/>
    </xf>
    <xf borderId="0" fillId="0" fontId="15" numFmtId="0" xfId="0" applyAlignment="1" applyFont="1">
      <alignment shrinkToFit="0" wrapText="1"/>
    </xf>
    <xf borderId="11" fillId="0" fontId="8" numFmtId="3" xfId="0" applyAlignment="1" applyBorder="1" applyFont="1" applyNumberFormat="1">
      <alignment shrinkToFit="0" wrapText="1"/>
    </xf>
    <xf borderId="11" fillId="0" fontId="8" numFmtId="3" xfId="0" applyAlignment="1" applyBorder="1" applyFont="1" applyNumberFormat="1">
      <alignment horizontal="right" shrinkToFit="0" wrapText="1"/>
    </xf>
    <xf borderId="6" fillId="0" fontId="15" numFmtId="165" xfId="0" applyAlignment="1" applyBorder="1" applyFont="1" applyNumberFormat="1">
      <alignment horizontal="left" shrinkToFit="0" wrapText="1"/>
    </xf>
    <xf borderId="11" fillId="0" fontId="8" numFmtId="169" xfId="0" applyAlignment="1" applyBorder="1" applyFont="1" applyNumberFormat="1">
      <alignment shrinkToFit="0" wrapText="1"/>
    </xf>
    <xf borderId="16" fillId="0" fontId="8" numFmtId="3" xfId="0" applyAlignment="1" applyBorder="1" applyFont="1" applyNumberFormat="1">
      <alignment horizontal="right" shrinkToFit="0" wrapText="1"/>
    </xf>
    <xf borderId="0" fillId="0" fontId="8" numFmtId="0" xfId="0" applyAlignment="1" applyFont="1">
      <alignment horizontal="right" shrinkToFit="0" vertical="top" wrapText="1"/>
    </xf>
    <xf borderId="11" fillId="0" fontId="8" numFmtId="165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left" shrinkToFit="0" vertical="top" wrapText="1"/>
    </xf>
    <xf borderId="30" fillId="0" fontId="15" numFmtId="165" xfId="0" applyAlignment="1" applyBorder="1" applyFont="1" applyNumberFormat="1">
      <alignment horizontal="left" shrinkToFit="0" vertical="top" wrapText="1"/>
    </xf>
    <xf borderId="16" fillId="0" fontId="8" numFmtId="11" xfId="0" applyAlignment="1" applyBorder="1" applyFont="1" applyNumberFormat="1">
      <alignment horizontal="center" shrinkToFit="0" vertical="center" wrapText="1"/>
    </xf>
    <xf borderId="11" fillId="0" fontId="8" numFmtId="3" xfId="0" applyAlignment="1" applyBorder="1" applyFont="1" applyNumberFormat="1">
      <alignment shrinkToFit="0" vertical="top" wrapText="1"/>
    </xf>
    <xf borderId="16" fillId="0" fontId="8" numFmtId="0" xfId="0" applyAlignment="1" applyBorder="1" applyFont="1">
      <alignment horizontal="center" shrinkToFit="0" vertical="center" wrapText="1"/>
    </xf>
    <xf borderId="7" fillId="0" fontId="22" numFmtId="0" xfId="0" applyAlignment="1" applyBorder="1" applyFont="1">
      <alignment horizontal="center" shrinkToFit="0" wrapText="1"/>
    </xf>
    <xf borderId="0" fillId="0" fontId="8" numFmtId="168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center"/>
    </xf>
    <xf borderId="0" fillId="0" fontId="5" numFmtId="0" xfId="0" applyAlignment="1" applyFont="1">
      <alignment horizontal="left" vertical="top"/>
    </xf>
    <xf borderId="30" fillId="0" fontId="15" numFmtId="0" xfId="0" applyAlignment="1" applyBorder="1" applyFont="1">
      <alignment horizontal="center"/>
    </xf>
    <xf borderId="10" fillId="2" fontId="9" numFmtId="164" xfId="0" applyAlignment="1" applyBorder="1" applyFont="1" applyNumberFormat="1">
      <alignment horizontal="left" vertical="center"/>
    </xf>
    <xf borderId="11" fillId="0" fontId="8" numFmtId="165" xfId="0" applyAlignment="1" applyBorder="1" applyFont="1" applyNumberFormat="1">
      <alignment readingOrder="0" shrinkToFit="0" vertical="top" wrapText="1"/>
    </xf>
    <xf borderId="0" fillId="0" fontId="8" numFmtId="165" xfId="0" applyAlignment="1" applyFont="1" applyNumberFormat="1">
      <alignment shrinkToFit="0" vertical="top" wrapText="1"/>
    </xf>
    <xf borderId="11" fillId="0" fontId="8" numFmtId="165" xfId="0" applyAlignment="1" applyBorder="1" applyFont="1" applyNumberFormat="1">
      <alignment shrinkToFit="0" vertical="top" wrapText="1"/>
    </xf>
    <xf borderId="11" fillId="0" fontId="8" numFmtId="165" xfId="0" applyAlignment="1" applyBorder="1" applyFont="1" applyNumberFormat="1">
      <alignment readingOrder="0"/>
    </xf>
    <xf borderId="11" fillId="0" fontId="8" numFmtId="165" xfId="0" applyBorder="1" applyFont="1" applyNumberFormat="1"/>
    <xf borderId="0" fillId="0" fontId="8" numFmtId="0" xfId="0" applyAlignment="1" applyFont="1">
      <alignment horizontal="left" shrinkToFit="0" vertical="top" wrapText="1"/>
    </xf>
    <xf borderId="9" fillId="0" fontId="8" numFmtId="165" xfId="0" applyAlignment="1" applyBorder="1" applyFont="1" applyNumberFormat="1">
      <alignment shrinkToFit="0" vertical="top" wrapText="1"/>
    </xf>
    <xf borderId="0" fillId="0" fontId="8" numFmtId="165" xfId="0" applyAlignment="1" applyFont="1" applyNumberFormat="1">
      <alignment horizontal="center" shrinkToFit="0" vertical="top" wrapText="1"/>
    </xf>
    <xf borderId="0" fillId="0" fontId="8" numFmtId="0" xfId="0" applyAlignment="1" applyFont="1">
      <alignment horizontal="center" shrinkToFit="0" vertical="top" wrapText="1"/>
    </xf>
    <xf borderId="14" fillId="3" fontId="8" numFmtId="165" xfId="0" applyAlignment="1" applyBorder="1" applyFont="1" applyNumberFormat="1">
      <alignment shrinkToFit="0" vertical="top" wrapText="1"/>
    </xf>
    <xf borderId="11" fillId="0" fontId="15" numFmtId="0" xfId="0" applyAlignment="1" applyBorder="1" applyFont="1">
      <alignment readingOrder="0" shrinkToFit="0" vertical="top" wrapText="1"/>
    </xf>
    <xf borderId="11" fillId="0" fontId="8" numFmtId="0" xfId="0" applyAlignment="1" applyBorder="1" applyFont="1">
      <alignment horizontal="left" shrinkToFit="0" vertical="top" wrapText="1"/>
    </xf>
    <xf borderId="0" fillId="0" fontId="15" numFmtId="165" xfId="0" applyAlignment="1" applyFont="1" applyNumberFormat="1">
      <alignment shrinkToFit="0" vertical="top" wrapText="1"/>
    </xf>
    <xf borderId="0" fillId="0" fontId="8" numFmtId="169" xfId="0" applyAlignment="1" applyFont="1" applyNumberFormat="1">
      <alignment horizontal="center" shrinkToFit="0" vertical="top" wrapText="1"/>
    </xf>
    <xf borderId="0" fillId="0" fontId="5" numFmtId="0" xfId="0" applyAlignment="1" applyFont="1">
      <alignment horizontal="left"/>
    </xf>
    <xf borderId="11" fillId="0" fontId="8" numFmtId="165" xfId="0" applyAlignment="1" applyBorder="1" applyFont="1" applyNumberFormat="1">
      <alignment horizontal="right" readingOrder="0" shrinkToFit="0" vertical="top" wrapText="1"/>
    </xf>
    <xf borderId="0" fillId="0" fontId="8" numFmtId="165" xfId="0" applyAlignment="1" applyFont="1" applyNumberFormat="1">
      <alignment horizontal="right" shrinkToFit="0" vertical="top" wrapText="1"/>
    </xf>
    <xf borderId="11" fillId="0" fontId="8" numFmtId="165" xfId="0" applyAlignment="1" applyBorder="1" applyFont="1" applyNumberFormat="1">
      <alignment horizontal="right" readingOrder="0"/>
    </xf>
    <xf borderId="11" fillId="0" fontId="8" numFmtId="165" xfId="0" applyAlignment="1" applyBorder="1" applyFont="1" applyNumberFormat="1">
      <alignment horizontal="right"/>
    </xf>
    <xf borderId="11" fillId="4" fontId="28" numFmtId="165" xfId="0" applyBorder="1" applyFont="1" applyNumberFormat="1"/>
    <xf borderId="9" fillId="0" fontId="8" numFmtId="165" xfId="0" applyAlignment="1" applyBorder="1" applyFont="1" applyNumberFormat="1">
      <alignment horizontal="right" readingOrder="0" shrinkToFit="0" vertical="top" wrapText="1"/>
    </xf>
    <xf borderId="9" fillId="0" fontId="8" numFmtId="165" xfId="0" applyAlignment="1" applyBorder="1" applyFont="1" applyNumberFormat="1">
      <alignment horizontal="right" shrinkToFit="0" vertical="top" wrapText="1"/>
    </xf>
    <xf borderId="14" fillId="3" fontId="8" numFmtId="165" xfId="0" applyAlignment="1" applyBorder="1" applyFont="1" applyNumberFormat="1">
      <alignment horizontal="right" shrinkToFit="0" vertical="top" wrapText="1"/>
    </xf>
    <xf borderId="0" fillId="0" fontId="8" numFmtId="169" xfId="0" applyAlignment="1" applyFont="1" applyNumberFormat="1">
      <alignment horizontal="right" shrinkToFit="0" vertical="top" wrapText="1"/>
    </xf>
    <xf borderId="0" fillId="0" fontId="11" numFmtId="3" xfId="0" applyAlignment="1" applyFont="1" applyNumberFormat="1">
      <alignment shrinkToFit="0" vertical="top" wrapText="1"/>
    </xf>
    <xf borderId="0" fillId="0" fontId="9" numFmtId="165" xfId="0" applyAlignment="1" applyFont="1" applyNumberFormat="1">
      <alignment horizontal="center"/>
    </xf>
    <xf borderId="0" fillId="0" fontId="29" numFmtId="165" xfId="0" applyAlignment="1" applyFont="1" applyNumberFormat="1">
      <alignment horizontal="center" shrinkToFit="0" vertical="top" wrapText="1"/>
    </xf>
    <xf borderId="0" fillId="0" fontId="19" numFmtId="165" xfId="0" applyAlignment="1" applyFont="1" applyNumberFormat="1">
      <alignment horizontal="center" shrinkToFit="0" vertical="top" wrapText="1"/>
    </xf>
    <xf borderId="0" fillId="0" fontId="11" numFmtId="165" xfId="0" applyAlignment="1" applyFont="1" applyNumberFormat="1">
      <alignment horizontal="center" shrinkToFit="0" vertical="top" wrapText="1"/>
    </xf>
    <xf borderId="0" fillId="0" fontId="11" numFmtId="0" xfId="0" applyAlignment="1" applyFont="1">
      <alignment shrinkToFit="0" vertical="top" wrapText="1"/>
    </xf>
    <xf borderId="0" fillId="0" fontId="19" numFmtId="3" xfId="0" applyAlignment="1" applyFont="1" applyNumberFormat="1">
      <alignment horizontal="center" shrinkToFit="0" vertical="top" wrapText="1"/>
    </xf>
    <xf borderId="0" fillId="0" fontId="19" numFmtId="0" xfId="0" applyAlignment="1" applyFont="1">
      <alignment horizontal="center" shrinkToFit="0" vertical="top" wrapText="1"/>
    </xf>
    <xf borderId="0" fillId="0" fontId="8" numFmtId="0" xfId="0" applyAlignment="1" applyFont="1">
      <alignment shrinkToFit="0" vertical="top" wrapText="1"/>
    </xf>
    <xf borderId="11" fillId="0" fontId="8" numFmtId="165" xfId="0" applyAlignment="1" applyBorder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vertical="top" wrapText="1"/>
    </xf>
    <xf borderId="11" fillId="0" fontId="8" numFmtId="165" xfId="0" applyAlignment="1" applyBorder="1" applyFont="1" applyNumberFormat="1">
      <alignment horizontal="left" shrinkToFit="0" vertical="top" wrapText="1"/>
    </xf>
    <xf borderId="10" fillId="4" fontId="30" numFmtId="0" xfId="0" applyBorder="1" applyFont="1"/>
    <xf borderId="11" fillId="0" fontId="8" numFmtId="165" xfId="0" applyAlignment="1" applyBorder="1" applyFont="1" applyNumberFormat="1">
      <alignment horizontal="left" readingOrder="0" shrinkToFit="0" vertical="top" wrapText="1"/>
    </xf>
    <xf borderId="11" fillId="0" fontId="15" numFmtId="0" xfId="0" applyAlignment="1" applyBorder="1" applyFont="1">
      <alignment shrinkToFit="0" wrapText="1"/>
    </xf>
    <xf borderId="9" fillId="0" fontId="15" numFmtId="0" xfId="0" applyAlignment="1" applyBorder="1" applyFont="1">
      <alignment readingOrder="0" shrinkToFit="0" wrapText="1"/>
    </xf>
    <xf borderId="9" fillId="0" fontId="15" numFmtId="0" xfId="0" applyAlignment="1" applyBorder="1" applyFont="1">
      <alignment shrinkToFit="0" wrapText="1"/>
    </xf>
    <xf borderId="11" fillId="0" fontId="8" numFmtId="165" xfId="0" applyAlignment="1" applyBorder="1" applyFont="1" applyNumberFormat="1">
      <alignment horizontal="left"/>
    </xf>
    <xf borderId="0" fillId="0" fontId="8" numFmtId="165" xfId="0" applyAlignment="1" applyFont="1" applyNumberFormat="1">
      <alignment horizontal="left"/>
    </xf>
    <xf borderId="16" fillId="0" fontId="8" numFmtId="165" xfId="0" applyAlignment="1" applyBorder="1" applyFont="1" applyNumberFormat="1">
      <alignment horizontal="left"/>
    </xf>
    <xf borderId="0" fillId="0" fontId="16" numFmtId="0" xfId="0" applyAlignment="1" applyFont="1">
      <alignment horizontal="right"/>
    </xf>
    <xf borderId="22" fillId="0" fontId="8" numFmtId="165" xfId="0" applyAlignment="1" applyBorder="1" applyFont="1" applyNumberFormat="1">
      <alignment horizontal="left"/>
    </xf>
    <xf borderId="0" fillId="0" fontId="26" numFmtId="0" xfId="0" applyAlignment="1" applyFont="1">
      <alignment vertical="top"/>
    </xf>
    <xf borderId="0" fillId="0" fontId="3" numFmtId="165" xfId="0" applyAlignment="1" applyFont="1" applyNumberFormat="1">
      <alignment vertical="top"/>
    </xf>
    <xf borderId="0" fillId="0" fontId="8" numFmtId="165" xfId="0" applyFont="1" applyNumberFormat="1"/>
    <xf borderId="9" fillId="0" fontId="8" numFmtId="165" xfId="0" applyBorder="1" applyFont="1" applyNumberFormat="1"/>
    <xf borderId="14" fillId="3" fontId="8" numFmtId="165" xfId="0" applyBorder="1" applyFont="1" applyNumberFormat="1"/>
    <xf borderId="22" fillId="3" fontId="8" numFmtId="165" xfId="0" applyBorder="1" applyFont="1" applyNumberFormat="1"/>
    <xf borderId="0" fillId="0" fontId="3" numFmtId="170" xfId="0" applyFont="1" applyNumberFormat="1"/>
    <xf borderId="9" fillId="0" fontId="15" numFmtId="0" xfId="0" applyAlignment="1" applyBorder="1" applyFont="1">
      <alignment horizontal="left" shrinkToFit="0" vertical="top" wrapText="1"/>
    </xf>
    <xf borderId="0" fillId="0" fontId="19" numFmtId="165" xfId="0" applyFont="1" applyNumberFormat="1"/>
    <xf borderId="0" fillId="0" fontId="19" numFmtId="0" xfId="0" applyFont="1"/>
    <xf borderId="0" fillId="0" fontId="16" numFmtId="0" xfId="0" applyAlignment="1" applyFont="1">
      <alignment horizontal="right" vertical="center"/>
    </xf>
    <xf borderId="16" fillId="0" fontId="5" numFmtId="0" xfId="0" applyBorder="1" applyFont="1"/>
    <xf borderId="30" fillId="0" fontId="15" numFmtId="0" xfId="0" applyAlignment="1" applyBorder="1" applyFont="1">
      <alignment horizontal="center" readingOrder="0"/>
    </xf>
    <xf borderId="0" fillId="0" fontId="31" numFmtId="165" xfId="0" applyAlignment="1" applyFont="1" applyNumberFormat="1">
      <alignment horizontal="center" shrinkToFit="0" vertical="top" wrapText="1"/>
    </xf>
    <xf borderId="11" fillId="0" fontId="15" numFmtId="165" xfId="0" applyAlignment="1" applyBorder="1" applyFont="1" applyNumberFormat="1">
      <alignment shrinkToFit="0" vertical="top" wrapText="1"/>
    </xf>
    <xf borderId="11" fillId="0" fontId="15" numFmtId="165" xfId="0" applyBorder="1" applyFont="1" applyNumberFormat="1"/>
    <xf borderId="16" fillId="0" fontId="8" numFmtId="165" xfId="0" applyBorder="1" applyFont="1" applyNumberFormat="1"/>
    <xf borderId="16" fillId="0" fontId="15" numFmtId="165" xfId="0" applyBorder="1" applyFont="1" applyNumberFormat="1"/>
    <xf borderId="0" fillId="0" fontId="3" numFmtId="170" xfId="0" applyAlignment="1" applyFont="1" applyNumberFormat="1">
      <alignment vertical="top"/>
    </xf>
    <xf borderId="0" fillId="0" fontId="15" numFmtId="166" xfId="0" applyAlignment="1" applyFont="1" applyNumberFormat="1">
      <alignment horizontal="right" shrinkToFit="1" wrapText="0"/>
    </xf>
    <xf borderId="30" fillId="0" fontId="15" numFmtId="0" xfId="0" applyAlignment="1" applyBorder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238125</xdr:colOff>
      <xdr:row>29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114300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152400</xdr:colOff>
      <xdr:row>77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152400</xdr:colOff>
      <xdr:row>77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590550" cy="219075"/>
    <xdr:sp>
      <xdr:nvSpPr>
        <xdr:cNvPr id="5" name="Shape 5"/>
        <xdr:cNvSpPr txBox="1"/>
      </xdr:nvSpPr>
      <xdr:spPr>
        <a:xfrm>
          <a:off x="5055488" y="3675225"/>
          <a:ext cx="581025" cy="2095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3</xdr:col>
      <xdr:colOff>590550</xdr:colOff>
      <xdr:row>4</xdr:row>
      <xdr:rowOff>0</xdr:rowOff>
    </xdr:from>
    <xdr:ext cx="981075" cy="209550"/>
    <xdr:sp>
      <xdr:nvSpPr>
        <xdr:cNvPr id="6" name="Shape 6"/>
        <xdr:cNvSpPr txBox="1"/>
      </xdr:nvSpPr>
      <xdr:spPr>
        <a:xfrm>
          <a:off x="4860225" y="3679988"/>
          <a:ext cx="971550" cy="2000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619125" cy="209550"/>
    <xdr:sp>
      <xdr:nvSpPr>
        <xdr:cNvPr id="7" name="Shape 7"/>
        <xdr:cNvSpPr txBox="1"/>
      </xdr:nvSpPr>
      <xdr:spPr>
        <a:xfrm>
          <a:off x="5041200" y="3679988"/>
          <a:ext cx="609600" cy="2000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7</xdr:col>
      <xdr:colOff>609600</xdr:colOff>
      <xdr:row>4</xdr:row>
      <xdr:rowOff>0</xdr:rowOff>
    </xdr:from>
    <xdr:ext cx="1000125" cy="209550"/>
    <xdr:sp>
      <xdr:nvSpPr>
        <xdr:cNvPr id="8" name="Shape 8"/>
        <xdr:cNvSpPr txBox="1"/>
      </xdr:nvSpPr>
      <xdr:spPr>
        <a:xfrm>
          <a:off x="4850700" y="3679988"/>
          <a:ext cx="990600" cy="2000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9</xdr:col>
      <xdr:colOff>323850</xdr:colOff>
      <xdr:row>4</xdr:row>
      <xdr:rowOff>0</xdr:rowOff>
    </xdr:from>
    <xdr:ext cx="733425" cy="209550"/>
    <xdr:sp>
      <xdr:nvSpPr>
        <xdr:cNvPr id="9" name="Shape 9"/>
        <xdr:cNvSpPr txBox="1"/>
      </xdr:nvSpPr>
      <xdr:spPr>
        <a:xfrm>
          <a:off x="4984050" y="3679988"/>
          <a:ext cx="723900" cy="2000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400"/>
        </a:p>
      </xdr:txBody>
    </xdr:sp>
    <xdr:clientData fLocksWithSheet="0"/>
  </xdr:oneCellAnchor>
  <xdr:oneCellAnchor>
    <xdr:from>
      <xdr:col>7</xdr:col>
      <xdr:colOff>609600</xdr:colOff>
      <xdr:row>5</xdr:row>
      <xdr:rowOff>0</xdr:rowOff>
    </xdr:from>
    <xdr:ext cx="990600" cy="295275"/>
    <xdr:sp>
      <xdr:nvSpPr>
        <xdr:cNvPr id="10" name="Shape 10"/>
        <xdr:cNvSpPr txBox="1"/>
      </xdr:nvSpPr>
      <xdr:spPr>
        <a:xfrm>
          <a:off x="4855463" y="3637125"/>
          <a:ext cx="981075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05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609600" cy="295275"/>
    <xdr:sp>
      <xdr:nvSpPr>
        <xdr:cNvPr id="11" name="Shape 11"/>
        <xdr:cNvSpPr txBox="1"/>
      </xdr:nvSpPr>
      <xdr:spPr>
        <a:xfrm>
          <a:off x="5045963" y="3637125"/>
          <a:ext cx="600075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31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590550" cy="295275"/>
    <xdr:sp>
      <xdr:nvSpPr>
        <xdr:cNvPr id="12" name="Shape 12"/>
        <xdr:cNvSpPr txBox="1"/>
      </xdr:nvSpPr>
      <xdr:spPr>
        <a:xfrm>
          <a:off x="5055488" y="3637125"/>
          <a:ext cx="581025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01</a:t>
          </a:r>
          <a:endParaRPr sz="1400"/>
        </a:p>
      </xdr:txBody>
    </xdr:sp>
    <xdr:clientData fLocksWithSheet="0"/>
  </xdr:oneCellAnchor>
  <xdr:oneCellAnchor>
    <xdr:from>
      <xdr:col>3</xdr:col>
      <xdr:colOff>590550</xdr:colOff>
      <xdr:row>5</xdr:row>
      <xdr:rowOff>0</xdr:rowOff>
    </xdr:from>
    <xdr:ext cx="981075" cy="295275"/>
    <xdr:sp>
      <xdr:nvSpPr>
        <xdr:cNvPr id="13" name="Shape 13"/>
        <xdr:cNvSpPr txBox="1"/>
      </xdr:nvSpPr>
      <xdr:spPr>
        <a:xfrm>
          <a:off x="4860225" y="3637125"/>
          <a:ext cx="971550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06</a:t>
          </a:r>
          <a:endParaRPr sz="1400"/>
        </a:p>
      </xdr:txBody>
    </xdr:sp>
    <xdr:clientData fLocksWithSheet="0"/>
  </xdr:oneCellAnchor>
  <xdr:oneCellAnchor>
    <xdr:from>
      <xdr:col>9</xdr:col>
      <xdr:colOff>323850</xdr:colOff>
      <xdr:row>4</xdr:row>
      <xdr:rowOff>200025</xdr:rowOff>
    </xdr:from>
    <xdr:ext cx="762000" cy="295275"/>
    <xdr:sp>
      <xdr:nvSpPr>
        <xdr:cNvPr id="14" name="Shape 14"/>
        <xdr:cNvSpPr txBox="1"/>
      </xdr:nvSpPr>
      <xdr:spPr>
        <a:xfrm>
          <a:off x="4974525" y="3637125"/>
          <a:ext cx="742950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202</a:t>
          </a:r>
          <a:r>
            <a:rPr b="1" lang="en-US" sz="1000"/>
            <a:t>6</a:t>
          </a:r>
          <a:endParaRPr b="1" sz="10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t/>
          </a:r>
          <a:endParaRPr b="1" sz="1000"/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b="1" sz="1000"/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295275</xdr:colOff>
      <xdr:row>4</xdr:row>
      <xdr:rowOff>209550</xdr:rowOff>
    </xdr:from>
    <xdr:ext cx="676275" cy="295275"/>
    <xdr:sp>
      <xdr:nvSpPr>
        <xdr:cNvPr id="15" name="Shape 15"/>
        <xdr:cNvSpPr txBox="1"/>
      </xdr:nvSpPr>
      <xdr:spPr>
        <a:xfrm>
          <a:off x="5022150" y="3637125"/>
          <a:ext cx="647700" cy="285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2025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247650</xdr:colOff>
      <xdr:row>2</xdr:row>
      <xdr:rowOff>19050</xdr:rowOff>
    </xdr:from>
    <xdr:ext cx="16383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142875</xdr:colOff>
      <xdr:row>2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152400</xdr:colOff>
      <xdr:row>10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142875</xdr:colOff>
      <xdr:row>2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152400</xdr:colOff>
      <xdr:row>10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142875</xdr:colOff>
      <xdr:row>2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152400</xdr:colOff>
      <xdr:row>10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152400</xdr:colOff>
      <xdr:row>3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3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33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33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33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47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47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47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7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19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19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19</xdr:row>
      <xdr:rowOff>171450</xdr:rowOff>
    </xdr:from>
    <xdr:ext cx="57150" cy="114300"/>
    <xdr:sp>
      <xdr:nvSpPr>
        <xdr:cNvPr id="4" name="Shape 4"/>
        <xdr:cNvSpPr/>
      </xdr:nvSpPr>
      <xdr:spPr>
        <a:xfrm flipH="1">
          <a:off x="5322188" y="3727613"/>
          <a:ext cx="47625" cy="1047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238125</xdr:colOff>
      <xdr:row>0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3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152400</xdr:colOff>
      <xdr:row>4</xdr:row>
      <xdr:rowOff>-19050</xdr:rowOff>
    </xdr:from>
    <xdr:ext cx="47625" cy="47625"/>
    <xdr:sp>
      <xdr:nvSpPr>
        <xdr:cNvPr id="3" name="Shape 3"/>
        <xdr:cNvSpPr/>
      </xdr:nvSpPr>
      <xdr:spPr>
        <a:xfrm rot="10800000">
          <a:off x="5326950" y="3760950"/>
          <a:ext cx="38100" cy="381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7.63"/>
    <col customWidth="1" min="2" max="2" width="16.13"/>
    <col customWidth="1" min="3" max="3" width="1.63"/>
    <col customWidth="1" min="4" max="4" width="16.38"/>
    <col customWidth="1" min="5" max="5" width="1.5"/>
    <col customWidth="1" min="6" max="6" width="13.88"/>
    <col customWidth="1" min="7" max="7" width="3.5"/>
    <col customWidth="1" min="8" max="8" width="15.5"/>
    <col customWidth="1" min="9" max="9" width="1.5"/>
    <col customWidth="1" min="10" max="10" width="16.0"/>
    <col customWidth="1" min="11" max="11" width="1.5"/>
    <col customWidth="1" min="12" max="12" width="16.88"/>
    <col customWidth="1" min="13" max="26" width="9.13"/>
  </cols>
  <sheetData>
    <row r="1" ht="18.0" customHeight="1">
      <c r="A1" s="1"/>
      <c r="B1" s="2" t="s">
        <v>0</v>
      </c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75" customHeight="1">
      <c r="B2" s="5" t="s">
        <v>2</v>
      </c>
      <c r="K2" s="3"/>
      <c r="L2" s="6" t="s">
        <v>3</v>
      </c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0" customHeight="1">
      <c r="B3" s="8" t="s">
        <v>4</v>
      </c>
      <c r="C3" s="9"/>
      <c r="D3" s="9"/>
      <c r="E3" s="9"/>
      <c r="F3" s="9"/>
      <c r="G3" s="9"/>
      <c r="H3" s="9"/>
      <c r="I3" s="9"/>
      <c r="J3" s="10"/>
      <c r="K3" s="3"/>
      <c r="L3" s="1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B4" s="12" t="s">
        <v>5</v>
      </c>
      <c r="C4" s="13"/>
      <c r="D4" s="14" t="s">
        <v>6</v>
      </c>
      <c r="E4" s="15"/>
      <c r="F4" s="16"/>
      <c r="G4" s="17" t="s">
        <v>7</v>
      </c>
      <c r="H4" s="14" t="s">
        <v>8</v>
      </c>
      <c r="I4" s="15"/>
      <c r="J4" s="16"/>
      <c r="K4" s="3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B5" s="18"/>
      <c r="C5" s="19"/>
      <c r="D5" s="4"/>
      <c r="H5" s="20"/>
      <c r="K5" s="3"/>
      <c r="L5" s="1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B6" s="21"/>
      <c r="C6" s="19"/>
      <c r="D6" s="22"/>
      <c r="E6" s="15"/>
      <c r="F6" s="15"/>
      <c r="H6" s="23"/>
      <c r="K6" s="3"/>
      <c r="L6" s="1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3"/>
      <c r="B7" s="2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75" customHeight="1">
      <c r="A8" s="25" t="s">
        <v>9</v>
      </c>
      <c r="B8" s="26"/>
      <c r="C8" s="25"/>
      <c r="D8" s="25"/>
      <c r="E8" s="25"/>
      <c r="F8" s="25"/>
      <c r="G8" s="25"/>
      <c r="H8" s="25"/>
      <c r="I8" s="25"/>
      <c r="J8" s="25"/>
      <c r="K8" s="27"/>
      <c r="L8" s="2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29"/>
      <c r="B9" s="30" t="s">
        <v>10</v>
      </c>
      <c r="C9" s="17"/>
      <c r="D9" s="17" t="s">
        <v>11</v>
      </c>
      <c r="E9" s="17"/>
      <c r="F9" s="17" t="s">
        <v>12</v>
      </c>
      <c r="G9" s="17"/>
      <c r="H9" s="17" t="s">
        <v>13</v>
      </c>
      <c r="I9" s="17"/>
      <c r="J9" s="17" t="s">
        <v>14</v>
      </c>
      <c r="K9" s="31"/>
      <c r="L9" s="17" t="s">
        <v>15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32"/>
      <c r="B10" s="33" t="s">
        <v>16</v>
      </c>
      <c r="C10" s="34"/>
      <c r="D10" s="33" t="s">
        <v>16</v>
      </c>
      <c r="E10" s="33"/>
      <c r="F10" s="33" t="s">
        <v>16</v>
      </c>
      <c r="G10" s="33"/>
      <c r="H10" s="33" t="s">
        <v>16</v>
      </c>
      <c r="I10" s="33"/>
      <c r="J10" s="33" t="s">
        <v>16</v>
      </c>
      <c r="K10" s="33"/>
      <c r="L10" s="33" t="s">
        <v>16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35" t="s">
        <v>17</v>
      </c>
      <c r="B11" s="36"/>
      <c r="C11" s="37"/>
      <c r="D11" s="37"/>
      <c r="E11" s="37"/>
      <c r="F11" s="37"/>
      <c r="G11" s="37"/>
      <c r="H11" s="37"/>
      <c r="I11" s="37"/>
      <c r="J11" s="37"/>
      <c r="K11" s="3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39" t="s">
        <v>18</v>
      </c>
      <c r="B12" s="40">
        <v>4550.07</v>
      </c>
      <c r="C12" s="41"/>
      <c r="D12" s="42"/>
      <c r="E12" s="41"/>
      <c r="F12" s="42"/>
      <c r="G12" s="41"/>
      <c r="H12" s="42"/>
      <c r="I12" s="41"/>
      <c r="J12" s="43">
        <f t="shared" ref="J12:J21" si="1">H12+D12+B12+F12</f>
        <v>4550.07</v>
      </c>
      <c r="K12" s="44"/>
      <c r="L12" s="40">
        <v>6462.0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45" t="s">
        <v>19</v>
      </c>
      <c r="B13" s="40">
        <v>605.67</v>
      </c>
      <c r="C13" s="41"/>
      <c r="D13" s="42"/>
      <c r="E13" s="41"/>
      <c r="F13" s="42"/>
      <c r="G13" s="41"/>
      <c r="H13" s="42"/>
      <c r="I13" s="41"/>
      <c r="J13" s="43">
        <f t="shared" si="1"/>
        <v>605.67</v>
      </c>
      <c r="K13" s="44"/>
      <c r="L13" s="4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9" t="s">
        <v>20</v>
      </c>
      <c r="B14" s="42"/>
      <c r="C14" s="41"/>
      <c r="D14" s="42"/>
      <c r="E14" s="41"/>
      <c r="F14" s="42"/>
      <c r="G14" s="41"/>
      <c r="H14" s="42"/>
      <c r="I14" s="41"/>
      <c r="J14" s="43">
        <f t="shared" si="1"/>
        <v>0</v>
      </c>
      <c r="K14" s="44"/>
      <c r="L14" s="40">
        <v>33613.0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9" t="s">
        <v>21</v>
      </c>
      <c r="B15" s="40">
        <v>1379.02</v>
      </c>
      <c r="C15" s="41"/>
      <c r="D15" s="42"/>
      <c r="E15" s="41"/>
      <c r="F15" s="42"/>
      <c r="G15" s="41"/>
      <c r="H15" s="42"/>
      <c r="I15" s="41"/>
      <c r="J15" s="43">
        <f t="shared" si="1"/>
        <v>1379.02</v>
      </c>
      <c r="K15" s="44"/>
      <c r="L15" s="40">
        <v>1524.0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9" t="s">
        <v>22</v>
      </c>
      <c r="B16" s="42"/>
      <c r="C16" s="41"/>
      <c r="D16" s="42"/>
      <c r="E16" s="41"/>
      <c r="F16" s="42"/>
      <c r="G16" s="41"/>
      <c r="H16" s="42"/>
      <c r="I16" s="41"/>
      <c r="J16" s="43">
        <f t="shared" si="1"/>
        <v>0</v>
      </c>
      <c r="K16" s="44"/>
      <c r="L16" s="4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9" t="s">
        <v>23</v>
      </c>
      <c r="B17" s="42"/>
      <c r="C17" s="41"/>
      <c r="D17" s="42"/>
      <c r="E17" s="41"/>
      <c r="F17" s="42"/>
      <c r="G17" s="41"/>
      <c r="H17" s="42"/>
      <c r="I17" s="41"/>
      <c r="J17" s="43">
        <f t="shared" si="1"/>
        <v>0</v>
      </c>
      <c r="K17" s="44"/>
      <c r="L17" s="4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9" t="s">
        <v>24</v>
      </c>
      <c r="B18" s="42"/>
      <c r="C18" s="41"/>
      <c r="D18" s="42"/>
      <c r="E18" s="41"/>
      <c r="F18" s="42"/>
      <c r="G18" s="41"/>
      <c r="H18" s="42"/>
      <c r="I18" s="41"/>
      <c r="J18" s="43">
        <f t="shared" si="1"/>
        <v>0</v>
      </c>
      <c r="K18" s="44"/>
      <c r="L18" s="4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9" t="s">
        <v>25</v>
      </c>
      <c r="B19" s="42"/>
      <c r="C19" s="41"/>
      <c r="D19" s="42"/>
      <c r="E19" s="41"/>
      <c r="F19" s="42"/>
      <c r="G19" s="41"/>
      <c r="H19" s="42"/>
      <c r="I19" s="41"/>
      <c r="J19" s="43">
        <f t="shared" si="1"/>
        <v>0</v>
      </c>
      <c r="K19" s="44"/>
      <c r="L19" s="4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9"/>
      <c r="B20" s="42"/>
      <c r="C20" s="41"/>
      <c r="D20" s="42"/>
      <c r="E20" s="41"/>
      <c r="F20" s="42"/>
      <c r="G20" s="41"/>
      <c r="H20" s="42"/>
      <c r="I20" s="41"/>
      <c r="J20" s="43">
        <f t="shared" si="1"/>
        <v>0</v>
      </c>
      <c r="K20" s="44"/>
      <c r="L20" s="4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46" t="s">
        <v>26</v>
      </c>
      <c r="B21" s="47">
        <f>SUM(B12:B20)</f>
        <v>6534.76</v>
      </c>
      <c r="C21" s="48"/>
      <c r="D21" s="47">
        <f>SUM(D12:D20)</f>
        <v>0</v>
      </c>
      <c r="E21" s="41"/>
      <c r="F21" s="47">
        <f>SUM(F12:F20)</f>
        <v>0</v>
      </c>
      <c r="G21" s="41"/>
      <c r="H21" s="47">
        <f>SUM(H12:H20)</f>
        <v>0</v>
      </c>
      <c r="I21" s="41"/>
      <c r="J21" s="49">
        <f t="shared" si="1"/>
        <v>6534.76</v>
      </c>
      <c r="K21" s="44"/>
      <c r="L21" s="47">
        <f>SUM(L12:L20)</f>
        <v>41599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50"/>
      <c r="B22" s="51"/>
      <c r="C22" s="51"/>
      <c r="D22" s="51"/>
      <c r="E22" s="51"/>
      <c r="F22" s="51"/>
      <c r="G22" s="51"/>
      <c r="H22" s="51"/>
      <c r="I22" s="51"/>
      <c r="J22" s="52" t="str">
        <f>IF(B21+D21+F21+H21-J21=0," ","error")</f>
        <v> </v>
      </c>
      <c r="K22" s="51"/>
      <c r="L22" s="2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53" t="s">
        <v>27</v>
      </c>
      <c r="B23" s="54"/>
      <c r="C23" s="38"/>
      <c r="D23" s="38"/>
      <c r="E23" s="38"/>
      <c r="F23" s="38"/>
      <c r="G23" s="38"/>
      <c r="H23" s="38"/>
      <c r="I23" s="38"/>
      <c r="J23" s="38"/>
      <c r="K23" s="3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9" t="s">
        <v>28</v>
      </c>
      <c r="B24" s="42"/>
      <c r="C24" s="41"/>
      <c r="D24" s="42"/>
      <c r="E24" s="41"/>
      <c r="F24" s="42"/>
      <c r="G24" s="41"/>
      <c r="H24" s="42"/>
      <c r="I24" s="41"/>
      <c r="J24" s="43">
        <f t="shared" ref="J24:J25" si="2">H24+D24+B24+F24</f>
        <v>0</v>
      </c>
      <c r="K24" s="44"/>
      <c r="L24" s="4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9" t="s">
        <v>29</v>
      </c>
      <c r="B25" s="42"/>
      <c r="C25" s="41"/>
      <c r="D25" s="42"/>
      <c r="E25" s="41"/>
      <c r="F25" s="42"/>
      <c r="G25" s="41"/>
      <c r="H25" s="42"/>
      <c r="I25" s="41"/>
      <c r="J25" s="43">
        <f t="shared" si="2"/>
        <v>0</v>
      </c>
      <c r="K25" s="44"/>
      <c r="L25" s="4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46" t="s">
        <v>30</v>
      </c>
      <c r="B26" s="47">
        <f>SUM(B24:B25)</f>
        <v>0</v>
      </c>
      <c r="C26" s="48"/>
      <c r="D26" s="47">
        <f>SUM(D24:D25)</f>
        <v>0</v>
      </c>
      <c r="E26" s="41"/>
      <c r="F26" s="47">
        <f>SUM(F24:F25)</f>
        <v>0</v>
      </c>
      <c r="G26" s="41"/>
      <c r="H26" s="47">
        <f>SUM(H24:H25)</f>
        <v>0</v>
      </c>
      <c r="I26" s="41"/>
      <c r="J26" s="47">
        <f>SUM(J24:J25)</f>
        <v>0</v>
      </c>
      <c r="K26" s="44"/>
      <c r="L26" s="47">
        <f>SUM(L24:L25)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.25" customHeight="1">
      <c r="A27" s="55"/>
      <c r="B27" s="41"/>
      <c r="C27" s="44"/>
      <c r="D27" s="41"/>
      <c r="E27" s="44"/>
      <c r="F27" s="41"/>
      <c r="G27" s="44"/>
      <c r="H27" s="41"/>
      <c r="I27" s="44"/>
      <c r="J27" s="56" t="str">
        <f>IF(B26+D26+F26+H26-J26=0," ","error")</f>
        <v> </v>
      </c>
      <c r="K27" s="44"/>
      <c r="L27" s="5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46" t="s">
        <v>31</v>
      </c>
      <c r="B28" s="57">
        <f>B26+B21</f>
        <v>6534.76</v>
      </c>
      <c r="C28" s="44"/>
      <c r="D28" s="57">
        <f>D26+D21</f>
        <v>0</v>
      </c>
      <c r="E28" s="44"/>
      <c r="F28" s="57">
        <f>F26+F21</f>
        <v>0</v>
      </c>
      <c r="G28" s="44"/>
      <c r="H28" s="57">
        <f>H26+H21</f>
        <v>0</v>
      </c>
      <c r="I28" s="44"/>
      <c r="J28" s="57">
        <f>J26+J21</f>
        <v>6534.76</v>
      </c>
      <c r="K28" s="44"/>
      <c r="L28" s="57">
        <f>L26+L21</f>
        <v>41599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3"/>
      <c r="B29" s="24"/>
      <c r="C29" s="24"/>
      <c r="D29" s="24"/>
      <c r="E29" s="24"/>
      <c r="F29" s="24"/>
      <c r="G29" s="24"/>
      <c r="H29" s="24"/>
      <c r="I29" s="24"/>
      <c r="J29" s="52" t="str">
        <f>IF(B28+D28+H28-J28=0," ","error")</f>
        <v> </v>
      </c>
      <c r="K29" s="24"/>
      <c r="L29" s="2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58" t="s">
        <v>32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61" t="s">
        <v>33</v>
      </c>
      <c r="B31" s="40">
        <v>98.6</v>
      </c>
      <c r="C31" s="41"/>
      <c r="D31" s="42"/>
      <c r="E31" s="41"/>
      <c r="F31" s="42"/>
      <c r="G31" s="41"/>
      <c r="H31" s="42"/>
      <c r="I31" s="41"/>
      <c r="J31" s="43">
        <f t="shared" ref="J31:J62" si="3">H31+D31+B31+F31</f>
        <v>98.6</v>
      </c>
      <c r="K31" s="56"/>
      <c r="L31" s="4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62" t="s">
        <v>34</v>
      </c>
      <c r="B32" s="40">
        <v>1318.24</v>
      </c>
      <c r="C32" s="41"/>
      <c r="D32" s="42"/>
      <c r="E32" s="41"/>
      <c r="F32" s="42"/>
      <c r="G32" s="41"/>
      <c r="H32" s="42"/>
      <c r="I32" s="41"/>
      <c r="J32" s="43">
        <f t="shared" si="3"/>
        <v>1318.24</v>
      </c>
      <c r="K32" s="56"/>
      <c r="L32" s="40">
        <v>964.0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62" t="s">
        <v>35</v>
      </c>
      <c r="B33" s="40">
        <v>50.0</v>
      </c>
      <c r="C33" s="41"/>
      <c r="D33" s="42"/>
      <c r="E33" s="41"/>
      <c r="F33" s="42"/>
      <c r="G33" s="41"/>
      <c r="H33" s="42"/>
      <c r="I33" s="41"/>
      <c r="J33" s="43">
        <f t="shared" si="3"/>
        <v>50</v>
      </c>
      <c r="K33" s="56"/>
      <c r="L33" s="40">
        <v>25.0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6.5" customHeight="1">
      <c r="A34" s="62" t="s">
        <v>36</v>
      </c>
      <c r="B34" s="40">
        <v>1668.64</v>
      </c>
      <c r="C34" s="41"/>
      <c r="D34" s="42"/>
      <c r="E34" s="41"/>
      <c r="F34" s="42"/>
      <c r="G34" s="41"/>
      <c r="H34" s="42"/>
      <c r="I34" s="41"/>
      <c r="J34" s="43">
        <f t="shared" si="3"/>
        <v>1668.64</v>
      </c>
      <c r="K34" s="56"/>
      <c r="L34" s="40">
        <v>3801.0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62" t="s">
        <v>37</v>
      </c>
      <c r="B35" s="42">
        <v>5.0</v>
      </c>
      <c r="C35" s="41"/>
      <c r="D35" s="42"/>
      <c r="E35" s="41"/>
      <c r="F35" s="42"/>
      <c r="G35" s="41"/>
      <c r="H35" s="42"/>
      <c r="I35" s="41"/>
      <c r="J35" s="43">
        <f t="shared" si="3"/>
        <v>5</v>
      </c>
      <c r="K35" s="56"/>
      <c r="L35" s="42">
        <v>5.0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63"/>
      <c r="B36" s="42"/>
      <c r="C36" s="41"/>
      <c r="D36" s="42"/>
      <c r="E36" s="41"/>
      <c r="F36" s="42"/>
      <c r="G36" s="41"/>
      <c r="H36" s="42"/>
      <c r="I36" s="41"/>
      <c r="J36" s="43">
        <f t="shared" si="3"/>
        <v>0</v>
      </c>
      <c r="K36" s="56"/>
      <c r="L36" s="4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64"/>
      <c r="B37" s="42"/>
      <c r="C37" s="41"/>
      <c r="D37" s="42"/>
      <c r="E37" s="41"/>
      <c r="F37" s="42"/>
      <c r="G37" s="41"/>
      <c r="H37" s="42"/>
      <c r="I37" s="41"/>
      <c r="J37" s="43">
        <f t="shared" si="3"/>
        <v>0</v>
      </c>
      <c r="K37" s="56"/>
      <c r="L37" s="4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64"/>
      <c r="B38" s="42"/>
      <c r="C38" s="41"/>
      <c r="D38" s="42"/>
      <c r="E38" s="41"/>
      <c r="F38" s="42"/>
      <c r="G38" s="41"/>
      <c r="H38" s="42"/>
      <c r="I38" s="41"/>
      <c r="J38" s="43">
        <f t="shared" si="3"/>
        <v>0</v>
      </c>
      <c r="K38" s="56"/>
      <c r="L38" s="4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64" t="s">
        <v>38</v>
      </c>
      <c r="B39" s="40">
        <v>99.95</v>
      </c>
      <c r="C39" s="41"/>
      <c r="D39" s="42"/>
      <c r="E39" s="41"/>
      <c r="F39" s="42"/>
      <c r="G39" s="41"/>
      <c r="H39" s="42"/>
      <c r="I39" s="41"/>
      <c r="J39" s="43">
        <f t="shared" si="3"/>
        <v>99.95</v>
      </c>
      <c r="K39" s="56"/>
      <c r="L39" s="40">
        <v>108.0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62" t="s">
        <v>39</v>
      </c>
      <c r="B40" s="40">
        <v>353.88</v>
      </c>
      <c r="C40" s="41"/>
      <c r="D40" s="42"/>
      <c r="E40" s="41"/>
      <c r="F40" s="42"/>
      <c r="G40" s="41"/>
      <c r="H40" s="42"/>
      <c r="I40" s="41"/>
      <c r="J40" s="43">
        <f t="shared" si="3"/>
        <v>353.88</v>
      </c>
      <c r="K40" s="56"/>
      <c r="L40" s="40">
        <v>264.0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62" t="s">
        <v>40</v>
      </c>
      <c r="B41" s="42"/>
      <c r="C41" s="41"/>
      <c r="D41" s="42"/>
      <c r="E41" s="41"/>
      <c r="F41" s="42"/>
      <c r="G41" s="41"/>
      <c r="H41" s="42"/>
      <c r="I41" s="41"/>
      <c r="J41" s="43">
        <f t="shared" si="3"/>
        <v>0</v>
      </c>
      <c r="K41" s="56"/>
      <c r="L41" s="40">
        <v>22332.0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62" t="s">
        <v>41</v>
      </c>
      <c r="B42" s="42"/>
      <c r="C42" s="41"/>
      <c r="D42" s="42"/>
      <c r="E42" s="41"/>
      <c r="F42" s="42"/>
      <c r="G42" s="41"/>
      <c r="H42" s="42"/>
      <c r="I42" s="41"/>
      <c r="J42" s="43">
        <f t="shared" si="3"/>
        <v>0</v>
      </c>
      <c r="K42" s="56"/>
      <c r="L42" s="40">
        <v>9492.0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62"/>
      <c r="B43" s="42"/>
      <c r="C43" s="41"/>
      <c r="D43" s="42"/>
      <c r="E43" s="41"/>
      <c r="F43" s="42"/>
      <c r="G43" s="41"/>
      <c r="H43" s="42"/>
      <c r="I43" s="41"/>
      <c r="J43" s="43">
        <f t="shared" si="3"/>
        <v>0</v>
      </c>
      <c r="K43" s="56"/>
      <c r="L43" s="42">
        <v>0.0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62"/>
      <c r="B44" s="42"/>
      <c r="C44" s="41"/>
      <c r="D44" s="42"/>
      <c r="E44" s="41"/>
      <c r="F44" s="42"/>
      <c r="G44" s="41"/>
      <c r="H44" s="42"/>
      <c r="I44" s="41"/>
      <c r="J44" s="43">
        <f t="shared" si="3"/>
        <v>0</v>
      </c>
      <c r="K44" s="56"/>
      <c r="L44" s="42">
        <v>0.0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65" t="s">
        <v>42</v>
      </c>
      <c r="B45" s="42"/>
      <c r="C45" s="41"/>
      <c r="D45" s="42"/>
      <c r="E45" s="41"/>
      <c r="F45" s="42"/>
      <c r="G45" s="41"/>
      <c r="H45" s="42"/>
      <c r="I45" s="41"/>
      <c r="J45" s="43">
        <f t="shared" si="3"/>
        <v>0</v>
      </c>
      <c r="K45" s="56"/>
      <c r="L45" s="40">
        <v>200.0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62"/>
      <c r="B46" s="66"/>
      <c r="C46" s="41"/>
      <c r="D46" s="42"/>
      <c r="E46" s="41"/>
      <c r="F46" s="42"/>
      <c r="G46" s="41"/>
      <c r="H46" s="42"/>
      <c r="I46" s="41"/>
      <c r="J46" s="43">
        <f t="shared" si="3"/>
        <v>0</v>
      </c>
      <c r="K46" s="56"/>
      <c r="L46" s="4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62"/>
      <c r="B47" s="66"/>
      <c r="C47" s="41"/>
      <c r="D47" s="42"/>
      <c r="E47" s="41"/>
      <c r="F47" s="42"/>
      <c r="G47" s="41"/>
      <c r="H47" s="42"/>
      <c r="I47" s="41"/>
      <c r="J47" s="43">
        <f t="shared" si="3"/>
        <v>0</v>
      </c>
      <c r="K47" s="56"/>
      <c r="L47" s="4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62"/>
      <c r="B48" s="66"/>
      <c r="C48" s="41"/>
      <c r="D48" s="42"/>
      <c r="E48" s="41"/>
      <c r="F48" s="42"/>
      <c r="G48" s="41"/>
      <c r="H48" s="42"/>
      <c r="I48" s="41"/>
      <c r="J48" s="43">
        <f t="shared" si="3"/>
        <v>0</v>
      </c>
      <c r="K48" s="56"/>
      <c r="L48" s="4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62"/>
      <c r="B49" s="66"/>
      <c r="C49" s="41"/>
      <c r="D49" s="42"/>
      <c r="E49" s="41"/>
      <c r="F49" s="42"/>
      <c r="G49" s="41"/>
      <c r="H49" s="42"/>
      <c r="I49" s="41"/>
      <c r="J49" s="43">
        <f t="shared" si="3"/>
        <v>0</v>
      </c>
      <c r="K49" s="56"/>
      <c r="L49" s="4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62"/>
      <c r="B50" s="66"/>
      <c r="C50" s="41"/>
      <c r="D50" s="42"/>
      <c r="E50" s="41"/>
      <c r="F50" s="42"/>
      <c r="G50" s="41"/>
      <c r="H50" s="42"/>
      <c r="I50" s="41"/>
      <c r="J50" s="43">
        <f t="shared" si="3"/>
        <v>0</v>
      </c>
      <c r="K50" s="56"/>
      <c r="L50" s="4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61"/>
      <c r="B51" s="67"/>
      <c r="C51" s="41"/>
      <c r="D51" s="42"/>
      <c r="E51" s="41"/>
      <c r="F51" s="42"/>
      <c r="G51" s="41"/>
      <c r="H51" s="42"/>
      <c r="I51" s="41"/>
      <c r="J51" s="43">
        <f t="shared" si="3"/>
        <v>0</v>
      </c>
      <c r="K51" s="56"/>
      <c r="L51" s="4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61" t="s">
        <v>43</v>
      </c>
      <c r="B52" s="67">
        <v>2451.56</v>
      </c>
      <c r="C52" s="41"/>
      <c r="D52" s="42"/>
      <c r="E52" s="41"/>
      <c r="F52" s="42"/>
      <c r="G52" s="41"/>
      <c r="H52" s="42"/>
      <c r="I52" s="41"/>
      <c r="J52" s="43">
        <f t="shared" si="3"/>
        <v>2451.56</v>
      </c>
      <c r="K52" s="56"/>
      <c r="L52" s="4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62" t="s">
        <v>44</v>
      </c>
      <c r="B53" s="66"/>
      <c r="C53" s="41"/>
      <c r="D53" s="42"/>
      <c r="E53" s="41"/>
      <c r="F53" s="42"/>
      <c r="G53" s="41"/>
      <c r="H53" s="42"/>
      <c r="I53" s="41"/>
      <c r="J53" s="43">
        <f t="shared" si="3"/>
        <v>0</v>
      </c>
      <c r="K53" s="56"/>
      <c r="L53" s="40">
        <v>798.0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68" t="s">
        <v>45</v>
      </c>
      <c r="B54" s="40">
        <v>94.45</v>
      </c>
      <c r="C54" s="41"/>
      <c r="D54" s="42"/>
      <c r="E54" s="41"/>
      <c r="F54" s="42"/>
      <c r="G54" s="41"/>
      <c r="H54" s="42"/>
      <c r="I54" s="41"/>
      <c r="J54" s="43">
        <f t="shared" si="3"/>
        <v>94.45</v>
      </c>
      <c r="K54" s="56"/>
      <c r="L54" s="40">
        <v>277.0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62" t="s">
        <v>46</v>
      </c>
      <c r="B55" s="40">
        <v>1212.76</v>
      </c>
      <c r="C55" s="41"/>
      <c r="D55" s="42"/>
      <c r="E55" s="41"/>
      <c r="F55" s="42"/>
      <c r="G55" s="41"/>
      <c r="H55" s="42"/>
      <c r="I55" s="41"/>
      <c r="J55" s="43">
        <f t="shared" si="3"/>
        <v>1212.76</v>
      </c>
      <c r="K55" s="56"/>
      <c r="L55" s="40">
        <v>1326.0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61" t="s">
        <v>47</v>
      </c>
      <c r="B56" s="40">
        <v>1616.16</v>
      </c>
      <c r="C56" s="41"/>
      <c r="D56" s="42"/>
      <c r="E56" s="41"/>
      <c r="F56" s="42"/>
      <c r="G56" s="41"/>
      <c r="H56" s="42"/>
      <c r="I56" s="41"/>
      <c r="J56" s="43">
        <f t="shared" si="3"/>
        <v>1616.16</v>
      </c>
      <c r="K56" s="56"/>
      <c r="L56" s="40">
        <v>3425.0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62" t="s">
        <v>48</v>
      </c>
      <c r="B57" s="42"/>
      <c r="C57" s="41"/>
      <c r="D57" s="42"/>
      <c r="E57" s="41"/>
      <c r="F57" s="42"/>
      <c r="G57" s="41"/>
      <c r="H57" s="42"/>
      <c r="I57" s="41"/>
      <c r="J57" s="43">
        <f t="shared" si="3"/>
        <v>0</v>
      </c>
      <c r="K57" s="56"/>
      <c r="L57" s="4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69" t="s">
        <v>49</v>
      </c>
      <c r="B58" s="42"/>
      <c r="C58" s="41"/>
      <c r="D58" s="42"/>
      <c r="E58" s="41"/>
      <c r="F58" s="42"/>
      <c r="G58" s="41"/>
      <c r="H58" s="42"/>
      <c r="I58" s="41"/>
      <c r="J58" s="43">
        <f t="shared" si="3"/>
        <v>0</v>
      </c>
      <c r="K58" s="56"/>
      <c r="L58" s="4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69" t="s">
        <v>50</v>
      </c>
      <c r="B59" s="42"/>
      <c r="C59" s="41"/>
      <c r="D59" s="42"/>
      <c r="E59" s="41"/>
      <c r="F59" s="42"/>
      <c r="G59" s="41"/>
      <c r="H59" s="42"/>
      <c r="I59" s="41"/>
      <c r="J59" s="43">
        <f t="shared" si="3"/>
        <v>0</v>
      </c>
      <c r="K59" s="56"/>
      <c r="L59" s="4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69" t="s">
        <v>51</v>
      </c>
      <c r="B60" s="42"/>
      <c r="C60" s="41"/>
      <c r="D60" s="42"/>
      <c r="E60" s="41"/>
      <c r="F60" s="42"/>
      <c r="G60" s="41"/>
      <c r="H60" s="42"/>
      <c r="I60" s="41"/>
      <c r="J60" s="43">
        <f t="shared" si="3"/>
        <v>0</v>
      </c>
      <c r="K60" s="56"/>
      <c r="L60" s="4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69" t="s">
        <v>52</v>
      </c>
      <c r="B61" s="42"/>
      <c r="C61" s="41"/>
      <c r="D61" s="42"/>
      <c r="E61" s="41"/>
      <c r="F61" s="42"/>
      <c r="G61" s="41"/>
      <c r="H61" s="42"/>
      <c r="I61" s="41"/>
      <c r="J61" s="43">
        <f t="shared" si="3"/>
        <v>0</v>
      </c>
      <c r="K61" s="56"/>
      <c r="L61" s="4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62"/>
      <c r="B62" s="70"/>
      <c r="C62" s="41"/>
      <c r="D62" s="70"/>
      <c r="E62" s="41"/>
      <c r="F62" s="70"/>
      <c r="G62" s="41"/>
      <c r="H62" s="70"/>
      <c r="I62" s="41"/>
      <c r="J62" s="43">
        <f t="shared" si="3"/>
        <v>0</v>
      </c>
      <c r="K62" s="56"/>
      <c r="L62" s="70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71" t="s">
        <v>53</v>
      </c>
      <c r="B63" s="47">
        <f>SUM(B31:B62)</f>
        <v>8969.24</v>
      </c>
      <c r="C63" s="72"/>
      <c r="D63" s="47">
        <f>SUM(D31:D62)</f>
        <v>0</v>
      </c>
      <c r="E63" s="41"/>
      <c r="F63" s="47">
        <f>SUM(F31:F62)</f>
        <v>0</v>
      </c>
      <c r="G63" s="41"/>
      <c r="H63" s="47">
        <f>SUM(H31:H62)</f>
        <v>0</v>
      </c>
      <c r="I63" s="41"/>
      <c r="J63" s="47">
        <f>SUM(J31:J62)</f>
        <v>8969.24</v>
      </c>
      <c r="K63" s="56"/>
      <c r="L63" s="47">
        <f>SUM(L31:L62)</f>
        <v>43017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7.25" customHeight="1">
      <c r="A64" s="73"/>
      <c r="B64" s="52"/>
      <c r="C64" s="52"/>
      <c r="D64" s="74"/>
      <c r="E64" s="52"/>
      <c r="F64" s="52"/>
      <c r="G64" s="52"/>
      <c r="H64" s="52"/>
      <c r="I64" s="52"/>
      <c r="J64" s="52"/>
      <c r="K64" s="52"/>
      <c r="L64" s="52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2.75" customHeight="1">
      <c r="A65" s="53" t="s">
        <v>54</v>
      </c>
      <c r="B65" s="54"/>
      <c r="C65" s="38"/>
      <c r="D65" s="38"/>
      <c r="E65" s="38"/>
      <c r="F65" s="38"/>
      <c r="G65" s="38"/>
      <c r="H65" s="38"/>
      <c r="I65" s="38"/>
      <c r="J65" s="38"/>
      <c r="K65" s="38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7.0" customHeight="1">
      <c r="A66" s="62"/>
      <c r="B66" s="42"/>
      <c r="C66" s="41"/>
      <c r="D66" s="42"/>
      <c r="E66" s="41"/>
      <c r="F66" s="42"/>
      <c r="G66" s="41"/>
      <c r="H66" s="42"/>
      <c r="I66" s="41"/>
      <c r="J66" s="43">
        <f t="shared" ref="J66:J67" si="4">H66+D66+F66+B66</f>
        <v>0</v>
      </c>
      <c r="K66" s="56"/>
      <c r="L66" s="4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62"/>
      <c r="B67" s="70"/>
      <c r="C67" s="41"/>
      <c r="D67" s="70"/>
      <c r="E67" s="41"/>
      <c r="F67" s="70"/>
      <c r="G67" s="41"/>
      <c r="H67" s="70"/>
      <c r="I67" s="41"/>
      <c r="J67" s="43">
        <f t="shared" si="4"/>
        <v>0</v>
      </c>
      <c r="K67" s="56"/>
      <c r="L67" s="7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71" t="s">
        <v>55</v>
      </c>
      <c r="B68" s="47">
        <f>SUM(B66:B67)</f>
        <v>0</v>
      </c>
      <c r="C68" s="72"/>
      <c r="D68" s="47">
        <f>SUM(D66:D67)</f>
        <v>0</v>
      </c>
      <c r="E68" s="41"/>
      <c r="F68" s="47">
        <f>SUM(F66:F67)</f>
        <v>0</v>
      </c>
      <c r="G68" s="41"/>
      <c r="H68" s="47">
        <f>SUM(H66:H67)</f>
        <v>0</v>
      </c>
      <c r="I68" s="41"/>
      <c r="J68" s="47">
        <f>SUM(J66:J67)</f>
        <v>0</v>
      </c>
      <c r="K68" s="56"/>
      <c r="L68" s="47">
        <f>SUM(L66:L67)</f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75"/>
      <c r="C69" s="24"/>
      <c r="D69" s="75"/>
      <c r="E69" s="24"/>
      <c r="F69" s="24"/>
      <c r="G69" s="24"/>
      <c r="H69" s="75"/>
      <c r="I69" s="24"/>
      <c r="J69" s="52" t="str">
        <f>IF(B68+D68+F68+H68-J68=0," ","error")</f>
        <v> </v>
      </c>
      <c r="K69" s="24"/>
      <c r="L69" s="2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76" t="s">
        <v>56</v>
      </c>
      <c r="B70" s="77">
        <f>+B68+B63</f>
        <v>8969.24</v>
      </c>
      <c r="C70" s="44"/>
      <c r="D70" s="77">
        <f>+D68+D63</f>
        <v>0</v>
      </c>
      <c r="E70" s="44"/>
      <c r="F70" s="77">
        <f>+F68+F63</f>
        <v>0</v>
      </c>
      <c r="G70" s="44"/>
      <c r="H70" s="77">
        <f>+H68+H63</f>
        <v>0</v>
      </c>
      <c r="I70" s="44"/>
      <c r="J70" s="77">
        <f>+J68+J63</f>
        <v>8969.24</v>
      </c>
      <c r="K70" s="44"/>
      <c r="L70" s="77">
        <f>+L68+L63</f>
        <v>43017</v>
      </c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ht="12.75" customHeight="1">
      <c r="A71" s="3"/>
      <c r="B71" s="79"/>
      <c r="C71" s="79"/>
      <c r="D71" s="79"/>
      <c r="E71" s="79"/>
      <c r="F71" s="79"/>
      <c r="G71" s="79"/>
      <c r="H71" s="79"/>
      <c r="I71" s="79"/>
      <c r="J71" s="52"/>
      <c r="K71" s="80"/>
      <c r="L71" s="2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81" t="s">
        <v>57</v>
      </c>
      <c r="B72" s="82">
        <f>+B28-B70</f>
        <v>-2434.48</v>
      </c>
      <c r="C72" s="83"/>
      <c r="D72" s="82">
        <f>+D28-D70</f>
        <v>0</v>
      </c>
      <c r="E72" s="83"/>
      <c r="F72" s="82">
        <f>+F28-F70</f>
        <v>0</v>
      </c>
      <c r="G72" s="83"/>
      <c r="H72" s="82">
        <f>+H28-H70</f>
        <v>0</v>
      </c>
      <c r="I72" s="83"/>
      <c r="J72" s="82">
        <f>+J28-J70</f>
        <v>-2434.48</v>
      </c>
      <c r="K72" s="84"/>
      <c r="L72" s="82">
        <f>+L28-L70</f>
        <v>-1418</v>
      </c>
      <c r="M72" s="85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81"/>
      <c r="B73" s="86"/>
      <c r="C73" s="83"/>
      <c r="D73" s="86"/>
      <c r="E73" s="83"/>
      <c r="F73" s="86"/>
      <c r="G73" s="83"/>
      <c r="H73" s="86"/>
      <c r="I73" s="83"/>
      <c r="J73" s="86"/>
      <c r="K73" s="84"/>
      <c r="L73" s="86"/>
      <c r="M73" s="85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87" t="s">
        <v>58</v>
      </c>
      <c r="B74" s="88"/>
      <c r="C74" s="83"/>
      <c r="D74" s="88"/>
      <c r="E74" s="83"/>
      <c r="F74" s="88"/>
      <c r="G74" s="83"/>
      <c r="H74" s="88"/>
      <c r="I74" s="83"/>
      <c r="J74" s="89">
        <f>IF(H74+F74+D74+B74=0,0,"Transfer error")</f>
        <v>0</v>
      </c>
      <c r="K74" s="84"/>
      <c r="L74" s="88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90"/>
      <c r="B75" s="86"/>
      <c r="C75" s="83"/>
      <c r="D75" s="86"/>
      <c r="E75" s="83"/>
      <c r="F75" s="86"/>
      <c r="G75" s="83"/>
      <c r="H75" s="86"/>
      <c r="I75" s="83"/>
      <c r="J75" s="91"/>
      <c r="K75" s="84"/>
      <c r="L75" s="8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9.25" customHeight="1">
      <c r="A76" s="71" t="s">
        <v>59</v>
      </c>
      <c r="B76" s="92">
        <f>+B72+B74</f>
        <v>-2434.48</v>
      </c>
      <c r="C76" s="83"/>
      <c r="D76" s="92">
        <f>+D72+D74</f>
        <v>0</v>
      </c>
      <c r="E76" s="83"/>
      <c r="F76" s="92">
        <f>+F72+F74</f>
        <v>0</v>
      </c>
      <c r="G76" s="83"/>
      <c r="H76" s="92">
        <f>+H72+H74</f>
        <v>0</v>
      </c>
      <c r="I76" s="83"/>
      <c r="J76" s="92">
        <f>+J72+J74</f>
        <v>-2434.48</v>
      </c>
      <c r="K76" s="84"/>
      <c r="L76" s="92">
        <f>+L72+L74</f>
        <v>-1418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5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2.75" customHeight="1">
      <c r="A1001" s="3"/>
      <c r="B1001" s="2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2.75" customHeight="1">
      <c r="A1002" s="3"/>
      <c r="B1002" s="2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2.75" customHeight="1">
      <c r="A1003" s="3"/>
      <c r="B1003" s="2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2.75" customHeight="1">
      <c r="A1004" s="3"/>
      <c r="B1004" s="2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2.75" customHeight="1">
      <c r="A1005" s="3"/>
      <c r="B1005" s="2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2.75" customHeight="1">
      <c r="A1006" s="3"/>
      <c r="B1006" s="2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2.75" customHeight="1">
      <c r="A1007" s="3"/>
      <c r="B1007" s="2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2.75" customHeight="1">
      <c r="A1008" s="3"/>
      <c r="B1008" s="2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2.75" customHeight="1">
      <c r="A1009" s="3"/>
      <c r="B1009" s="2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2.75" customHeight="1">
      <c r="A1010" s="3"/>
      <c r="B1010" s="2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2.75" customHeight="1">
      <c r="A1011" s="3"/>
      <c r="B1011" s="24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</sheetData>
  <mergeCells count="13">
    <mergeCell ref="D4:F4"/>
    <mergeCell ref="H4:J4"/>
    <mergeCell ref="D5:F5"/>
    <mergeCell ref="H5:J5"/>
    <mergeCell ref="D6:F6"/>
    <mergeCell ref="H6:J6"/>
    <mergeCell ref="A1:A6"/>
    <mergeCell ref="B1:J1"/>
    <mergeCell ref="B2:J2"/>
    <mergeCell ref="B3:J3"/>
    <mergeCell ref="B4:B6"/>
    <mergeCell ref="C4:C6"/>
    <mergeCell ref="G4:G6"/>
  </mergeCells>
  <printOptions gridLines="1"/>
  <pageMargins bottom="0.75" footer="0.0" header="0.0" left="0.7" right="0.7" top="0.75"/>
  <pageSetup paperSize="9" orientation="portrait"/>
  <headerFooter>
    <oddHeader>&amp;L&amp;FAPPENDIX 2</oddHead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min="2" max="2" width="19.0"/>
    <col customWidth="1" min="3" max="3" width="3.88"/>
    <col customWidth="1" min="4" max="4" width="15.5"/>
    <col customWidth="1" min="5" max="5" width="1.5"/>
    <col customWidth="1" min="6" max="6" width="15.5"/>
    <col customWidth="1" min="7" max="7" width="1.5"/>
    <col customWidth="1" min="8" max="8" width="15.5"/>
    <col customWidth="1" min="9" max="9" width="1.5"/>
    <col customWidth="1" min="10" max="10" width="15.5"/>
    <col customWidth="1" min="11" max="11" width="1.5"/>
    <col customWidth="1" min="12" max="12" width="14.63"/>
    <col customWidth="1" min="13" max="13" width="1.5"/>
    <col customWidth="1" min="14" max="14" width="14.63"/>
    <col customWidth="1" min="15" max="15" width="1.5"/>
    <col customWidth="1" min="16" max="16" width="17.38"/>
    <col customWidth="1" min="17" max="26" width="9.13"/>
  </cols>
  <sheetData>
    <row r="1" ht="27.0" customHeight="1">
      <c r="A1" s="3"/>
      <c r="B1" s="93" t="str">
        <f>'R&amp;P Accounts'!B2</f>
        <v>Finechty Men's Shed</v>
      </c>
      <c r="M1" s="3"/>
      <c r="N1" s="93" t="str">
        <f>'R&amp;P Accounts'!L2</f>
        <v>SC050187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6.25" customHeight="1">
      <c r="A2" s="94" t="s">
        <v>60</v>
      </c>
      <c r="B2" s="95"/>
      <c r="C2" s="96"/>
      <c r="D2" s="96"/>
      <c r="E2" s="96"/>
      <c r="F2" s="97"/>
      <c r="G2" s="98"/>
      <c r="H2" s="98"/>
      <c r="I2" s="99"/>
      <c r="J2" s="99"/>
      <c r="K2" s="99"/>
      <c r="L2" s="100"/>
      <c r="M2" s="99"/>
      <c r="N2" s="100"/>
      <c r="O2" s="99"/>
      <c r="P2" s="100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ht="40.5" customHeight="1">
      <c r="A3" s="102" t="s">
        <v>61</v>
      </c>
      <c r="B3" s="103" t="s">
        <v>62</v>
      </c>
      <c r="E3" s="104"/>
      <c r="F3" s="105" t="s">
        <v>63</v>
      </c>
      <c r="G3" s="78"/>
      <c r="H3" s="105" t="s">
        <v>64</v>
      </c>
      <c r="I3" s="106"/>
      <c r="J3" s="105" t="s">
        <v>12</v>
      </c>
      <c r="K3" s="106"/>
      <c r="L3" s="105" t="s">
        <v>65</v>
      </c>
      <c r="M3" s="106"/>
      <c r="N3" s="105" t="s">
        <v>66</v>
      </c>
      <c r="O3" s="106"/>
      <c r="P3" s="105" t="s">
        <v>67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3"/>
      <c r="B4" s="107"/>
      <c r="E4" s="108"/>
      <c r="F4" s="109" t="s">
        <v>16</v>
      </c>
      <c r="G4" s="3"/>
      <c r="H4" s="109" t="s">
        <v>16</v>
      </c>
      <c r="I4" s="110"/>
      <c r="J4" s="109" t="s">
        <v>16</v>
      </c>
      <c r="K4" s="110"/>
      <c r="L4" s="109" t="s">
        <v>16</v>
      </c>
      <c r="M4" s="110"/>
      <c r="N4" s="109" t="s">
        <v>16</v>
      </c>
      <c r="O4" s="110"/>
      <c r="P4" s="109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11" t="s">
        <v>68</v>
      </c>
      <c r="B5" s="112" t="s">
        <v>69</v>
      </c>
      <c r="C5" s="9"/>
      <c r="D5" s="10"/>
      <c r="E5" s="113"/>
      <c r="F5" s="114">
        <v>10289.0</v>
      </c>
      <c r="G5" s="115"/>
      <c r="H5" s="116"/>
      <c r="I5" s="115"/>
      <c r="J5" s="116"/>
      <c r="K5" s="115"/>
      <c r="L5" s="116"/>
      <c r="M5" s="115"/>
      <c r="N5" s="117">
        <f t="shared" ref="N5:N9" si="1">F5+H5+J5+L5</f>
        <v>10289</v>
      </c>
      <c r="O5" s="115"/>
      <c r="P5" s="114">
        <v>11705.0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118"/>
      <c r="B6" s="112" t="s">
        <v>70</v>
      </c>
      <c r="C6" s="9"/>
      <c r="D6" s="10"/>
      <c r="E6" s="113"/>
      <c r="F6" s="114">
        <v>-2434.0</v>
      </c>
      <c r="G6" s="115"/>
      <c r="H6" s="116"/>
      <c r="I6" s="115"/>
      <c r="J6" s="116"/>
      <c r="K6" s="115"/>
      <c r="L6" s="116"/>
      <c r="M6" s="115"/>
      <c r="N6" s="117">
        <f t="shared" si="1"/>
        <v>-2434</v>
      </c>
      <c r="O6" s="115"/>
      <c r="P6" s="114">
        <v>-1418.0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118"/>
      <c r="B7" s="112"/>
      <c r="C7" s="9"/>
      <c r="D7" s="10"/>
      <c r="E7" s="113"/>
      <c r="F7" s="119"/>
      <c r="G7" s="115"/>
      <c r="H7" s="119"/>
      <c r="I7" s="115"/>
      <c r="J7" s="119"/>
      <c r="K7" s="115"/>
      <c r="L7" s="119"/>
      <c r="M7" s="115"/>
      <c r="N7" s="117">
        <f t="shared" si="1"/>
        <v>0</v>
      </c>
      <c r="O7" s="115"/>
      <c r="P7" s="119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18"/>
      <c r="B8" s="112"/>
      <c r="C8" s="9"/>
      <c r="D8" s="10"/>
      <c r="E8" s="113"/>
      <c r="F8" s="120"/>
      <c r="G8" s="115"/>
      <c r="H8" s="120"/>
      <c r="I8" s="115"/>
      <c r="J8" s="120"/>
      <c r="K8" s="115"/>
      <c r="L8" s="120"/>
      <c r="M8" s="115"/>
      <c r="N8" s="121">
        <f t="shared" si="1"/>
        <v>0</v>
      </c>
      <c r="O8" s="115"/>
      <c r="P8" s="120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3"/>
      <c r="B9" s="122" t="s">
        <v>71</v>
      </c>
      <c r="C9" s="123"/>
      <c r="D9" s="123"/>
      <c r="E9" s="124"/>
      <c r="F9" s="125">
        <f>SUM(F5:F8)</f>
        <v>7855</v>
      </c>
      <c r="G9" s="126"/>
      <c r="H9" s="125">
        <f>SUM(H5:H8)</f>
        <v>0</v>
      </c>
      <c r="I9" s="127"/>
      <c r="J9" s="125">
        <f>SUM(J5:J8)</f>
        <v>0</v>
      </c>
      <c r="K9" s="127"/>
      <c r="L9" s="125">
        <f>SUM(L5:L8)</f>
        <v>0</v>
      </c>
      <c r="M9" s="127"/>
      <c r="N9" s="128">
        <f t="shared" si="1"/>
        <v>7855</v>
      </c>
      <c r="O9" s="127"/>
      <c r="P9" s="125">
        <f>SUM(P5:P8)</f>
        <v>10287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26.25" customHeight="1">
      <c r="A10" s="3"/>
      <c r="B10" s="129" t="s">
        <v>72</v>
      </c>
      <c r="E10" s="130"/>
      <c r="F10" s="131">
        <f>F6-'R&amp;P Accounts'!B76</f>
        <v>0.48</v>
      </c>
      <c r="G10" s="127"/>
      <c r="H10" s="131">
        <f>H6-'R&amp;P Accounts'!D76</f>
        <v>0</v>
      </c>
      <c r="I10" s="127"/>
      <c r="J10" s="131">
        <f>J6-'R&amp;P Accounts'!F76</f>
        <v>0</v>
      </c>
      <c r="K10" s="127"/>
      <c r="L10" s="131">
        <f>L6-'R&amp;P Accounts'!H76</f>
        <v>0</v>
      </c>
      <c r="N10" s="131">
        <f>N6-'R&amp;P Accounts'!J76</f>
        <v>0.48</v>
      </c>
      <c r="P10" s="131">
        <f>P6-'R&amp;P Accounts'!L76</f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"/>
      <c r="B11" s="24"/>
      <c r="E11" s="132"/>
      <c r="F11" s="3"/>
      <c r="G11" s="110"/>
      <c r="H11" s="3"/>
      <c r="I11" s="110"/>
      <c r="J11" s="110"/>
      <c r="K11" s="110"/>
      <c r="L11" s="3"/>
      <c r="M11" s="110"/>
      <c r="N11" s="3"/>
      <c r="O11" s="1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75" customHeight="1">
      <c r="A12" s="3"/>
      <c r="B12" s="133" t="s">
        <v>73</v>
      </c>
      <c r="E12" s="134"/>
      <c r="F12" s="3"/>
      <c r="H12" s="135"/>
      <c r="J12" s="135" t="s">
        <v>74</v>
      </c>
      <c r="N12" s="135" t="s">
        <v>75</v>
      </c>
      <c r="P12" s="135" t="s">
        <v>76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36"/>
      <c r="B13" s="137"/>
      <c r="C13" s="15"/>
      <c r="D13" s="15"/>
      <c r="E13" s="138"/>
      <c r="F13" s="139"/>
      <c r="G13" s="136"/>
      <c r="H13" s="139"/>
      <c r="I13" s="140"/>
      <c r="J13" s="140"/>
      <c r="K13" s="140"/>
      <c r="L13" s="136"/>
      <c r="M13" s="140"/>
      <c r="N13" s="109" t="s">
        <v>16</v>
      </c>
      <c r="O13" s="110"/>
      <c r="P13" s="109" t="s">
        <v>16</v>
      </c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ht="19.5" customHeight="1">
      <c r="A14" s="111" t="s">
        <v>77</v>
      </c>
      <c r="B14" s="141"/>
      <c r="C14" s="9"/>
      <c r="D14" s="10"/>
      <c r="E14" s="142"/>
      <c r="F14" s="3"/>
      <c r="G14" s="110"/>
      <c r="H14" s="3"/>
      <c r="I14" s="110"/>
      <c r="J14" s="143"/>
      <c r="K14" s="9"/>
      <c r="L14" s="10"/>
      <c r="M14" s="104"/>
      <c r="N14" s="144"/>
      <c r="O14" s="127"/>
      <c r="P14" s="144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118"/>
      <c r="B15" s="141"/>
      <c r="C15" s="9"/>
      <c r="D15" s="10"/>
      <c r="E15" s="142"/>
      <c r="F15" s="3"/>
      <c r="H15" s="135"/>
      <c r="I15" s="110"/>
      <c r="J15" s="143"/>
      <c r="K15" s="9"/>
      <c r="L15" s="10"/>
      <c r="M15" s="104"/>
      <c r="N15" s="144"/>
      <c r="O15" s="127"/>
      <c r="P15" s="144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118"/>
      <c r="B16" s="141"/>
      <c r="C16" s="9"/>
      <c r="D16" s="10"/>
      <c r="E16" s="142"/>
      <c r="F16" s="110"/>
      <c r="G16" s="110"/>
      <c r="H16" s="142"/>
      <c r="I16" s="110"/>
      <c r="J16" s="143"/>
      <c r="K16" s="9"/>
      <c r="L16" s="10"/>
      <c r="M16" s="104"/>
      <c r="N16" s="144"/>
      <c r="O16" s="127"/>
      <c r="P16" s="144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118"/>
      <c r="B17" s="141"/>
      <c r="C17" s="9"/>
      <c r="D17" s="10"/>
      <c r="E17" s="142"/>
      <c r="F17" s="110"/>
      <c r="G17" s="110"/>
      <c r="H17" s="142"/>
      <c r="I17" s="110"/>
      <c r="J17" s="143"/>
      <c r="K17" s="9"/>
      <c r="L17" s="10"/>
      <c r="M17" s="104"/>
      <c r="N17" s="144"/>
      <c r="O17" s="127"/>
      <c r="P17" s="14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18"/>
      <c r="B18" s="141"/>
      <c r="C18" s="9"/>
      <c r="D18" s="10"/>
      <c r="E18" s="142"/>
      <c r="F18" s="110"/>
      <c r="G18" s="110"/>
      <c r="H18" s="142"/>
      <c r="I18" s="110"/>
      <c r="J18" s="143"/>
      <c r="K18" s="9"/>
      <c r="L18" s="10"/>
      <c r="M18" s="104"/>
      <c r="N18" s="145"/>
      <c r="O18" s="127"/>
      <c r="P18" s="14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46"/>
      <c r="B19" s="147"/>
      <c r="C19" s="147"/>
      <c r="D19" s="147"/>
      <c r="E19" s="142"/>
      <c r="F19" s="110"/>
      <c r="G19" s="110"/>
      <c r="H19" s="142"/>
      <c r="I19" s="110"/>
      <c r="J19" s="3"/>
      <c r="K19" s="110"/>
      <c r="L19" s="148" t="s">
        <v>78</v>
      </c>
      <c r="M19" s="104"/>
      <c r="N19" s="149">
        <f>SUM(N14:N18)</f>
        <v>0</v>
      </c>
      <c r="O19" s="127"/>
      <c r="P19" s="149">
        <f>SUM(P14:P18)</f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24"/>
      <c r="E20" s="110"/>
      <c r="F20" s="3"/>
      <c r="G20" s="110"/>
      <c r="H20" s="3"/>
      <c r="I20" s="110"/>
      <c r="J20" s="110"/>
      <c r="K20" s="110"/>
      <c r="L20" s="109"/>
      <c r="M20" s="110"/>
      <c r="N20" s="109"/>
      <c r="O20" s="110"/>
      <c r="P20" s="10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3"/>
      <c r="B21" s="133" t="s">
        <v>73</v>
      </c>
      <c r="E21" s="150"/>
      <c r="F21" s="3"/>
      <c r="G21" s="110"/>
      <c r="H21" s="135" t="s">
        <v>74</v>
      </c>
      <c r="K21" s="110"/>
      <c r="L21" s="135" t="s">
        <v>79</v>
      </c>
      <c r="M21" s="110"/>
      <c r="N21" s="135" t="s">
        <v>80</v>
      </c>
      <c r="O21" s="110"/>
      <c r="P21" s="135" t="s">
        <v>76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36"/>
      <c r="B22" s="137"/>
      <c r="C22" s="15"/>
      <c r="D22" s="15"/>
      <c r="E22" s="138"/>
      <c r="F22" s="136"/>
      <c r="G22" s="136"/>
      <c r="H22" s="136"/>
      <c r="I22" s="140"/>
      <c r="J22" s="139"/>
      <c r="K22" s="140"/>
      <c r="L22" s="109" t="s">
        <v>16</v>
      </c>
      <c r="M22" s="110"/>
      <c r="N22" s="109" t="s">
        <v>16</v>
      </c>
      <c r="O22" s="110"/>
      <c r="P22" s="109" t="s">
        <v>16</v>
      </c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ht="19.5" customHeight="1">
      <c r="A23" s="111" t="s">
        <v>81</v>
      </c>
      <c r="B23" s="141"/>
      <c r="C23" s="9"/>
      <c r="D23" s="10"/>
      <c r="E23" s="142"/>
      <c r="F23" s="3"/>
      <c r="G23" s="110"/>
      <c r="H23" s="151"/>
      <c r="I23" s="9"/>
      <c r="J23" s="10"/>
      <c r="K23" s="104"/>
      <c r="L23" s="144"/>
      <c r="M23" s="127"/>
      <c r="N23" s="144"/>
      <c r="O23" s="127"/>
      <c r="P23" s="14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18"/>
      <c r="B24" s="141"/>
      <c r="C24" s="9"/>
      <c r="D24" s="10"/>
      <c r="E24" s="142"/>
      <c r="F24" s="3"/>
      <c r="G24" s="110"/>
      <c r="H24" s="151"/>
      <c r="I24" s="9"/>
      <c r="J24" s="10"/>
      <c r="K24" s="104"/>
      <c r="L24" s="144"/>
      <c r="M24" s="127"/>
      <c r="N24" s="144"/>
      <c r="O24" s="127"/>
      <c r="P24" s="144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118"/>
      <c r="B25" s="141"/>
      <c r="C25" s="9"/>
      <c r="D25" s="10"/>
      <c r="E25" s="142"/>
      <c r="F25" s="3"/>
      <c r="G25" s="110"/>
      <c r="H25" s="151"/>
      <c r="I25" s="9"/>
      <c r="J25" s="10"/>
      <c r="K25" s="104"/>
      <c r="L25" s="144"/>
      <c r="M25" s="127"/>
      <c r="N25" s="144"/>
      <c r="O25" s="127"/>
      <c r="P25" s="14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118"/>
      <c r="B26" s="141"/>
      <c r="C26" s="9"/>
      <c r="D26" s="10"/>
      <c r="E26" s="142"/>
      <c r="F26" s="3"/>
      <c r="G26" s="110"/>
      <c r="H26" s="151"/>
      <c r="I26" s="9"/>
      <c r="J26" s="10"/>
      <c r="K26" s="104"/>
      <c r="L26" s="144"/>
      <c r="M26" s="127"/>
      <c r="N26" s="144"/>
      <c r="O26" s="127"/>
      <c r="P26" s="144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118"/>
      <c r="B27" s="141"/>
      <c r="C27" s="9"/>
      <c r="D27" s="10"/>
      <c r="E27" s="142"/>
      <c r="F27" s="3"/>
      <c r="G27" s="110"/>
      <c r="H27" s="151"/>
      <c r="I27" s="9"/>
      <c r="J27" s="10"/>
      <c r="K27" s="104"/>
      <c r="L27" s="144"/>
      <c r="M27" s="127"/>
      <c r="N27" s="144"/>
      <c r="O27" s="127"/>
      <c r="P27" s="14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118"/>
      <c r="B28" s="141"/>
      <c r="C28" s="9"/>
      <c r="D28" s="10"/>
      <c r="E28" s="142"/>
      <c r="F28" s="3"/>
      <c r="G28" s="110"/>
      <c r="H28" s="151"/>
      <c r="I28" s="9"/>
      <c r="J28" s="10"/>
      <c r="K28" s="104"/>
      <c r="L28" s="144"/>
      <c r="M28" s="127"/>
      <c r="N28" s="144"/>
      <c r="O28" s="127"/>
      <c r="P28" s="14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18"/>
      <c r="B29" s="141"/>
      <c r="C29" s="9"/>
      <c r="D29" s="10"/>
      <c r="E29" s="142"/>
      <c r="F29" s="3"/>
      <c r="G29" s="110"/>
      <c r="H29" s="151"/>
      <c r="I29" s="9"/>
      <c r="J29" s="10"/>
      <c r="K29" s="104"/>
      <c r="L29" s="144"/>
      <c r="M29" s="127"/>
      <c r="N29" s="144"/>
      <c r="O29" s="127"/>
      <c r="P29" s="14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118"/>
      <c r="B30" s="141"/>
      <c r="C30" s="9"/>
      <c r="D30" s="10"/>
      <c r="E30" s="142"/>
      <c r="F30" s="3"/>
      <c r="G30" s="110"/>
      <c r="H30" s="151"/>
      <c r="I30" s="9"/>
      <c r="J30" s="10"/>
      <c r="K30" s="104"/>
      <c r="L30" s="144"/>
      <c r="M30" s="127"/>
      <c r="N30" s="144"/>
      <c r="O30" s="127"/>
      <c r="P30" s="14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118"/>
      <c r="B31" s="141"/>
      <c r="C31" s="9"/>
      <c r="D31" s="10"/>
      <c r="E31" s="142"/>
      <c r="F31" s="3"/>
      <c r="G31" s="110"/>
      <c r="H31" s="151"/>
      <c r="I31" s="9"/>
      <c r="J31" s="10"/>
      <c r="K31" s="104"/>
      <c r="L31" s="145"/>
      <c r="M31" s="127"/>
      <c r="N31" s="145"/>
      <c r="O31" s="127"/>
      <c r="P31" s="14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146"/>
      <c r="B32" s="147"/>
      <c r="C32" s="147"/>
      <c r="D32" s="147"/>
      <c r="E32" s="142"/>
      <c r="F32" s="3"/>
      <c r="G32" s="110"/>
      <c r="H32" s="3"/>
      <c r="I32" s="110"/>
      <c r="J32" s="105" t="s">
        <v>82</v>
      </c>
      <c r="K32" s="110"/>
      <c r="L32" s="149">
        <f>SUM(L23:L31)</f>
        <v>0</v>
      </c>
      <c r="M32" s="127"/>
      <c r="N32" s="149">
        <f>SUM(N23:N31)</f>
        <v>0</v>
      </c>
      <c r="O32" s="127"/>
      <c r="P32" s="149">
        <f>SUM(P23:P31)</f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customHeight="1">
      <c r="A33" s="3"/>
      <c r="B33" s="24"/>
      <c r="E33" s="108"/>
      <c r="F33" s="3"/>
      <c r="G33" s="108"/>
      <c r="H33" s="109"/>
      <c r="I33" s="110"/>
      <c r="J33" s="110"/>
      <c r="K33" s="110"/>
      <c r="L33" s="152"/>
      <c r="M33" s="110"/>
      <c r="N33" s="152"/>
      <c r="O33" s="50"/>
      <c r="P33" s="152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133" t="s">
        <v>73</v>
      </c>
      <c r="F34" s="3"/>
      <c r="H34" s="109"/>
      <c r="J34" s="135" t="s">
        <v>83</v>
      </c>
      <c r="N34" s="135" t="s">
        <v>84</v>
      </c>
      <c r="P34" s="135" t="s">
        <v>76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36"/>
      <c r="B35" s="137"/>
      <c r="C35" s="15"/>
      <c r="D35" s="15"/>
      <c r="E35" s="138"/>
      <c r="F35" s="3"/>
      <c r="G35" s="136"/>
      <c r="H35" s="139"/>
      <c r="I35" s="140"/>
      <c r="J35" s="140"/>
      <c r="K35" s="140"/>
      <c r="L35" s="136"/>
      <c r="M35" s="140"/>
      <c r="N35" s="109" t="s">
        <v>16</v>
      </c>
      <c r="O35" s="110"/>
      <c r="P35" s="109" t="s">
        <v>16</v>
      </c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ht="19.5" customHeight="1">
      <c r="A36" s="111" t="s">
        <v>85</v>
      </c>
      <c r="B36" s="141"/>
      <c r="C36" s="9"/>
      <c r="D36" s="10"/>
      <c r="E36" s="142"/>
      <c r="F36" s="3"/>
      <c r="G36" s="110"/>
      <c r="H36" s="109"/>
      <c r="I36" s="110"/>
      <c r="J36" s="153"/>
      <c r="K36" s="9"/>
      <c r="L36" s="10"/>
      <c r="M36" s="110"/>
      <c r="N36" s="154"/>
      <c r="O36" s="84"/>
      <c r="P36" s="154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18"/>
      <c r="B37" s="141"/>
      <c r="C37" s="9"/>
      <c r="D37" s="10"/>
      <c r="E37" s="142"/>
      <c r="F37" s="3"/>
      <c r="G37" s="110"/>
      <c r="H37" s="109"/>
      <c r="I37" s="110"/>
      <c r="J37" s="153"/>
      <c r="K37" s="9"/>
      <c r="L37" s="10"/>
      <c r="M37" s="110"/>
      <c r="N37" s="154"/>
      <c r="O37" s="84"/>
      <c r="P37" s="154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18"/>
      <c r="B38" s="141"/>
      <c r="C38" s="9"/>
      <c r="D38" s="10"/>
      <c r="E38" s="142"/>
      <c r="F38" s="3"/>
      <c r="G38" s="110"/>
      <c r="H38" s="109"/>
      <c r="I38" s="110"/>
      <c r="J38" s="153"/>
      <c r="K38" s="9"/>
      <c r="L38" s="10"/>
      <c r="M38" s="110"/>
      <c r="N38" s="154"/>
      <c r="O38" s="84"/>
      <c r="P38" s="1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18"/>
      <c r="B39" s="141"/>
      <c r="C39" s="9"/>
      <c r="D39" s="10"/>
      <c r="E39" s="142"/>
      <c r="F39" s="3"/>
      <c r="G39" s="110"/>
      <c r="H39" s="109"/>
      <c r="I39" s="110"/>
      <c r="J39" s="153"/>
      <c r="K39" s="9"/>
      <c r="L39" s="10"/>
      <c r="M39" s="110"/>
      <c r="N39" s="154"/>
      <c r="O39" s="84"/>
      <c r="P39" s="154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18"/>
      <c r="B40" s="141"/>
      <c r="C40" s="9"/>
      <c r="D40" s="10"/>
      <c r="E40" s="142"/>
      <c r="F40" s="3"/>
      <c r="G40" s="110"/>
      <c r="H40" s="109"/>
      <c r="I40" s="110"/>
      <c r="J40" s="153"/>
      <c r="K40" s="9"/>
      <c r="L40" s="10"/>
      <c r="M40" s="110"/>
      <c r="N40" s="155"/>
      <c r="O40" s="84"/>
      <c r="P40" s="15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46"/>
      <c r="B41" s="147"/>
      <c r="C41" s="147"/>
      <c r="D41" s="147"/>
      <c r="E41" s="142"/>
      <c r="F41" s="3"/>
      <c r="G41" s="110"/>
      <c r="H41" s="109"/>
      <c r="I41" s="110"/>
      <c r="J41" s="3"/>
      <c r="K41" s="110"/>
      <c r="L41" s="105" t="s">
        <v>82</v>
      </c>
      <c r="M41" s="110"/>
      <c r="N41" s="156">
        <f>SUM(N36:N40)</f>
        <v>0</v>
      </c>
      <c r="O41" s="84"/>
      <c r="P41" s="156">
        <f>SUM(P36:P40)</f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57"/>
      <c r="B42" s="80"/>
      <c r="C42" s="110"/>
      <c r="D42" s="110"/>
      <c r="E42" s="110"/>
      <c r="F42" s="110"/>
      <c r="G42" s="110"/>
      <c r="H42" s="110"/>
      <c r="I42" s="110"/>
      <c r="J42" s="110"/>
      <c r="K42" s="110"/>
      <c r="L42" s="3"/>
      <c r="M42" s="110"/>
      <c r="N42" s="3"/>
      <c r="O42" s="1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133" t="s">
        <v>73</v>
      </c>
      <c r="E43" s="110"/>
      <c r="F43" s="3"/>
      <c r="G43" s="110"/>
      <c r="H43" s="110"/>
      <c r="I43" s="110"/>
      <c r="J43" s="135" t="s">
        <v>83</v>
      </c>
      <c r="M43" s="110"/>
      <c r="N43" s="109" t="s">
        <v>86</v>
      </c>
      <c r="O43" s="110"/>
      <c r="P43" s="135" t="s">
        <v>76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36"/>
      <c r="B44" s="137"/>
      <c r="C44" s="15"/>
      <c r="D44" s="15"/>
      <c r="E44" s="138"/>
      <c r="F44" s="139"/>
      <c r="G44" s="136"/>
      <c r="H44" s="139"/>
      <c r="I44" s="140"/>
      <c r="J44" s="140"/>
      <c r="K44" s="140"/>
      <c r="L44" s="139"/>
      <c r="M44" s="140"/>
      <c r="N44" s="109" t="s">
        <v>16</v>
      </c>
      <c r="O44" s="110"/>
      <c r="P44" s="109" t="s">
        <v>16</v>
      </c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ht="19.5" customHeight="1">
      <c r="A45" s="111" t="s">
        <v>87</v>
      </c>
      <c r="B45" s="141"/>
      <c r="C45" s="9"/>
      <c r="D45" s="10"/>
      <c r="E45" s="142"/>
      <c r="F45" s="3"/>
      <c r="G45" s="110"/>
      <c r="H45" s="110"/>
      <c r="I45" s="110"/>
      <c r="J45" s="153"/>
      <c r="K45" s="9"/>
      <c r="L45" s="10"/>
      <c r="M45" s="110"/>
      <c r="N45" s="158"/>
      <c r="O45" s="127"/>
      <c r="P45" s="158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18"/>
      <c r="B46" s="141"/>
      <c r="C46" s="9"/>
      <c r="D46" s="10"/>
      <c r="E46" s="142"/>
      <c r="F46" s="3"/>
      <c r="G46" s="110"/>
      <c r="H46" s="110"/>
      <c r="I46" s="110"/>
      <c r="J46" s="153"/>
      <c r="K46" s="9"/>
      <c r="L46" s="10"/>
      <c r="M46" s="110"/>
      <c r="N46" s="158"/>
      <c r="O46" s="127"/>
      <c r="P46" s="158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18"/>
      <c r="B47" s="141"/>
      <c r="C47" s="9"/>
      <c r="D47" s="10"/>
      <c r="E47" s="142"/>
      <c r="F47" s="3"/>
      <c r="G47" s="110"/>
      <c r="H47" s="110"/>
      <c r="I47" s="110"/>
      <c r="J47" s="153"/>
      <c r="K47" s="9"/>
      <c r="L47" s="10"/>
      <c r="M47" s="110"/>
      <c r="N47" s="159"/>
      <c r="O47" s="127"/>
      <c r="P47" s="159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46"/>
      <c r="B48" s="147"/>
      <c r="C48" s="147"/>
      <c r="D48" s="147"/>
      <c r="E48" s="142"/>
      <c r="F48" s="3"/>
      <c r="G48" s="110"/>
      <c r="H48" s="110"/>
      <c r="I48" s="110"/>
      <c r="J48" s="3"/>
      <c r="K48" s="110"/>
      <c r="L48" s="105" t="s">
        <v>82</v>
      </c>
      <c r="M48" s="110"/>
      <c r="N48" s="149">
        <f>SUM(N45:N47)</f>
        <v>0</v>
      </c>
      <c r="O48" s="127"/>
      <c r="P48" s="149">
        <f>SUM(P45:P47)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57"/>
      <c r="B49" s="80"/>
      <c r="C49" s="110"/>
      <c r="D49" s="110"/>
      <c r="E49" s="110"/>
      <c r="F49" s="110"/>
      <c r="G49" s="110"/>
      <c r="H49" s="110"/>
      <c r="I49" s="110"/>
      <c r="J49" s="110"/>
      <c r="K49" s="110"/>
      <c r="L49" s="3"/>
      <c r="M49" s="110"/>
      <c r="N49" s="3"/>
      <c r="O49" s="11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40.5" customHeight="1">
      <c r="A50" s="160" t="s">
        <v>88</v>
      </c>
      <c r="B50" s="161" t="s">
        <v>89</v>
      </c>
      <c r="G50" s="162"/>
      <c r="H50" s="163" t="s">
        <v>90</v>
      </c>
      <c r="I50" s="15"/>
      <c r="J50" s="15"/>
      <c r="K50" s="15"/>
      <c r="L50" s="15"/>
      <c r="M50" s="161"/>
      <c r="N50" s="161"/>
      <c r="O50" s="164"/>
      <c r="P50" s="165" t="s">
        <v>91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33.75" customHeight="1">
      <c r="A51" s="127"/>
      <c r="B51" s="151" t="s">
        <v>92</v>
      </c>
      <c r="C51" s="9"/>
      <c r="D51" s="9"/>
      <c r="E51" s="9"/>
      <c r="F51" s="10"/>
      <c r="G51" s="166"/>
      <c r="H51" s="151" t="s">
        <v>92</v>
      </c>
      <c r="I51" s="9"/>
      <c r="J51" s="9"/>
      <c r="K51" s="9"/>
      <c r="L51" s="9"/>
      <c r="M51" s="9"/>
      <c r="N51" s="10"/>
      <c r="O51" s="3"/>
      <c r="P51" s="167">
        <v>46176.0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33.75" customHeight="1">
      <c r="A52" s="127"/>
      <c r="B52" s="168"/>
      <c r="C52" s="9"/>
      <c r="D52" s="9"/>
      <c r="E52" s="9"/>
      <c r="F52" s="10"/>
      <c r="G52" s="166"/>
      <c r="H52" s="169"/>
      <c r="I52" s="9"/>
      <c r="J52" s="9"/>
      <c r="K52" s="9"/>
      <c r="L52" s="9"/>
      <c r="M52" s="9"/>
      <c r="N52" s="10"/>
      <c r="O52" s="3"/>
      <c r="P52" s="170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24"/>
      <c r="C53" s="3"/>
      <c r="D53" s="3"/>
      <c r="E53" s="3"/>
      <c r="F53" s="166"/>
      <c r="G53" s="16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2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2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3">
    <mergeCell ref="B17:D17"/>
    <mergeCell ref="B23:D23"/>
    <mergeCell ref="B18:D18"/>
    <mergeCell ref="B20:D20"/>
    <mergeCell ref="B21:D21"/>
    <mergeCell ref="H21:J21"/>
    <mergeCell ref="B22:D22"/>
    <mergeCell ref="H23:J23"/>
    <mergeCell ref="H24:J24"/>
    <mergeCell ref="B30:D30"/>
    <mergeCell ref="B31:D31"/>
    <mergeCell ref="B33:D33"/>
    <mergeCell ref="E33:E34"/>
    <mergeCell ref="G33:G34"/>
    <mergeCell ref="I33:I34"/>
    <mergeCell ref="B34:D3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9:D9"/>
    <mergeCell ref="B11:D11"/>
    <mergeCell ref="G11:G12"/>
    <mergeCell ref="I11:I12"/>
    <mergeCell ref="B12:D12"/>
    <mergeCell ref="J14:L14"/>
    <mergeCell ref="J15:L15"/>
    <mergeCell ref="J16:L16"/>
    <mergeCell ref="J17:L17"/>
    <mergeCell ref="J18:L18"/>
    <mergeCell ref="B8:D8"/>
    <mergeCell ref="M9:M10"/>
    <mergeCell ref="O9:O10"/>
    <mergeCell ref="B10:D10"/>
    <mergeCell ref="M11:M12"/>
    <mergeCell ref="O11:O12"/>
    <mergeCell ref="J12:L12"/>
    <mergeCell ref="B24:D24"/>
    <mergeCell ref="B25:D25"/>
    <mergeCell ref="B26:D26"/>
    <mergeCell ref="B27:D27"/>
    <mergeCell ref="H25:J25"/>
    <mergeCell ref="H26:J26"/>
    <mergeCell ref="H27:J27"/>
    <mergeCell ref="H28:J28"/>
    <mergeCell ref="H29:J29"/>
    <mergeCell ref="H30:J30"/>
    <mergeCell ref="H31:J31"/>
  </mergeCells>
  <printOptions/>
  <pageMargins bottom="0.4" footer="0.0" header="0.0" left="0.35433070866141736" right="0.31496062992125984" top="0.4724409448818898"/>
  <pageSetup paperSize="9" orientation="landscape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63"/>
    <col customWidth="1" min="2" max="2" width="15.5"/>
    <col customWidth="1" min="3" max="3" width="1.63"/>
    <col customWidth="1" min="4" max="4" width="15.5"/>
    <col customWidth="1" min="5" max="5" width="1.5"/>
    <col customWidth="1" min="6" max="6" width="15.5"/>
    <col customWidth="1" min="7" max="7" width="1.5"/>
    <col customWidth="1" min="8" max="8" width="15.5"/>
    <col customWidth="1" min="9" max="9" width="1.5"/>
    <col customWidth="1" min="10" max="11" width="14.63"/>
    <col customWidth="1" min="12" max="26" width="9.13"/>
  </cols>
  <sheetData>
    <row r="1" ht="27.75" customHeight="1">
      <c r="A1" s="3"/>
      <c r="B1" s="93" t="str">
        <f>'R&amp;P Accounts'!B2</f>
        <v>Finechty Men's Shed</v>
      </c>
      <c r="K1" s="171" t="str">
        <f>'R&amp;P Accounts'!L2</f>
        <v>SC050187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7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6" t="s">
        <v>93</v>
      </c>
      <c r="B3" s="95"/>
      <c r="C3" s="96"/>
      <c r="D3" s="96"/>
      <c r="E3" s="96"/>
      <c r="F3" s="96"/>
      <c r="G3" s="173"/>
      <c r="H3" s="98"/>
      <c r="I3" s="98"/>
      <c r="J3" s="98"/>
      <c r="K3" s="174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ht="15.0" customHeight="1">
      <c r="A4" s="17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7" t="s">
        <v>94</v>
      </c>
      <c r="B5" s="175"/>
      <c r="C5" s="123"/>
      <c r="D5" s="123"/>
      <c r="E5" s="123"/>
      <c r="F5" s="123"/>
      <c r="G5" s="123"/>
      <c r="H5" s="123"/>
      <c r="I5" s="123"/>
      <c r="J5" s="123"/>
      <c r="K5" s="17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B6" s="19"/>
      <c r="K6" s="11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9.25" customHeight="1">
      <c r="B7" s="19"/>
      <c r="K7" s="11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1.25" customHeight="1">
      <c r="B8" s="19"/>
      <c r="K8" s="11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4.5" customHeight="1">
      <c r="B9" s="177"/>
      <c r="C9" s="15"/>
      <c r="D9" s="15"/>
      <c r="E9" s="15"/>
      <c r="F9" s="15"/>
      <c r="G9" s="15"/>
      <c r="H9" s="15"/>
      <c r="I9" s="15"/>
      <c r="J9" s="15"/>
      <c r="K9" s="1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0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3"/>
      <c r="B11" s="178" t="s">
        <v>95</v>
      </c>
      <c r="C11" s="15"/>
      <c r="D11" s="15"/>
      <c r="E11" s="15"/>
      <c r="F11" s="15"/>
      <c r="G11" s="110"/>
      <c r="H11" s="109" t="s">
        <v>96</v>
      </c>
      <c r="I11" s="110"/>
      <c r="J11" s="109" t="s">
        <v>97</v>
      </c>
      <c r="K11" s="109" t="s">
        <v>98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7" t="s">
        <v>99</v>
      </c>
      <c r="B12" s="141"/>
      <c r="C12" s="9"/>
      <c r="D12" s="9"/>
      <c r="E12" s="9"/>
      <c r="F12" s="10"/>
      <c r="G12" s="104"/>
      <c r="H12" s="179"/>
      <c r="I12" s="180"/>
      <c r="J12" s="181"/>
      <c r="K12" s="18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2.25" customHeight="1">
      <c r="B13" s="141"/>
      <c r="C13" s="9"/>
      <c r="D13" s="9"/>
      <c r="E13" s="9"/>
      <c r="F13" s="10"/>
      <c r="G13" s="104"/>
      <c r="H13" s="179"/>
      <c r="I13" s="180"/>
      <c r="J13" s="181"/>
      <c r="K13" s="18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B14" s="141"/>
      <c r="C14" s="9"/>
      <c r="D14" s="9"/>
      <c r="E14" s="9"/>
      <c r="F14" s="10"/>
      <c r="G14" s="104"/>
      <c r="H14" s="179"/>
      <c r="I14" s="180"/>
      <c r="J14" s="181"/>
      <c r="K14" s="18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6.25" customHeight="1">
      <c r="B15" s="141"/>
      <c r="C15" s="9"/>
      <c r="D15" s="9"/>
      <c r="E15" s="9"/>
      <c r="F15" s="10"/>
      <c r="G15" s="104"/>
      <c r="H15" s="179"/>
      <c r="I15" s="180"/>
      <c r="J15" s="181"/>
      <c r="K15" s="18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B16" s="183"/>
      <c r="C16" s="15"/>
      <c r="D16" s="15"/>
      <c r="E16" s="15"/>
      <c r="F16" s="16"/>
      <c r="G16" s="104"/>
      <c r="H16" s="184"/>
      <c r="I16" s="180"/>
      <c r="J16" s="181"/>
      <c r="K16" s="18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110"/>
      <c r="B17" s="186" t="s">
        <v>78</v>
      </c>
      <c r="K17" s="187">
        <f>SUM(K12:K16)</f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88" t="s">
        <v>100</v>
      </c>
      <c r="B19" s="189" t="s">
        <v>101</v>
      </c>
      <c r="C19" s="123"/>
      <c r="D19" s="123"/>
      <c r="E19" s="123"/>
      <c r="F19" s="123"/>
      <c r="G19" s="123"/>
      <c r="H19" s="123"/>
      <c r="I19" s="123"/>
      <c r="J19" s="176"/>
      <c r="K19" s="190" t="s">
        <v>102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157"/>
      <c r="B20" s="177"/>
      <c r="C20" s="15"/>
      <c r="D20" s="15"/>
      <c r="E20" s="15"/>
      <c r="F20" s="15"/>
      <c r="G20" s="15"/>
      <c r="H20" s="15"/>
      <c r="I20" s="15"/>
      <c r="J20" s="16"/>
      <c r="K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7.0" customHeight="1">
      <c r="A22" s="3"/>
      <c r="B22" s="178" t="s">
        <v>103</v>
      </c>
      <c r="C22" s="15"/>
      <c r="D22" s="15"/>
      <c r="E22" s="15"/>
      <c r="F22" s="15"/>
      <c r="G22" s="15"/>
      <c r="H22" s="15"/>
      <c r="I22" s="15"/>
      <c r="J22" s="15"/>
      <c r="K22" s="109" t="s">
        <v>98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7" t="s">
        <v>104</v>
      </c>
      <c r="B23" s="141"/>
      <c r="C23" s="9"/>
      <c r="D23" s="9"/>
      <c r="E23" s="9"/>
      <c r="F23" s="9"/>
      <c r="G23" s="9"/>
      <c r="H23" s="9"/>
      <c r="I23" s="9"/>
      <c r="J23" s="10"/>
      <c r="K23" s="19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B24" s="141"/>
      <c r="C24" s="9"/>
      <c r="D24" s="9"/>
      <c r="E24" s="9"/>
      <c r="F24" s="9"/>
      <c r="G24" s="9"/>
      <c r="H24" s="9"/>
      <c r="I24" s="9"/>
      <c r="J24" s="10"/>
      <c r="K24" s="19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B25" s="141"/>
      <c r="C25" s="9"/>
      <c r="D25" s="9"/>
      <c r="E25" s="9"/>
      <c r="F25" s="9"/>
      <c r="G25" s="9"/>
      <c r="H25" s="9"/>
      <c r="I25" s="9"/>
      <c r="J25" s="10"/>
      <c r="K25" s="19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B26" s="141"/>
      <c r="C26" s="9"/>
      <c r="D26" s="9"/>
      <c r="E26" s="9"/>
      <c r="F26" s="9"/>
      <c r="G26" s="9"/>
      <c r="H26" s="9"/>
      <c r="I26" s="9"/>
      <c r="J26" s="10"/>
      <c r="K26" s="19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B27" s="183"/>
      <c r="C27" s="15"/>
      <c r="D27" s="15"/>
      <c r="E27" s="15"/>
      <c r="F27" s="15"/>
      <c r="G27" s="15"/>
      <c r="H27" s="15"/>
      <c r="I27" s="15"/>
      <c r="J27" s="16"/>
      <c r="K27" s="19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0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8" t="s">
        <v>105</v>
      </c>
      <c r="B29" s="189" t="s">
        <v>106</v>
      </c>
      <c r="C29" s="123"/>
      <c r="D29" s="123"/>
      <c r="E29" s="123"/>
      <c r="F29" s="123"/>
      <c r="G29" s="123"/>
      <c r="H29" s="123"/>
      <c r="I29" s="123"/>
      <c r="J29" s="176"/>
      <c r="K29" s="192" t="s">
        <v>102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157"/>
      <c r="B30" s="177"/>
      <c r="C30" s="15"/>
      <c r="D30" s="15"/>
      <c r="E30" s="15"/>
      <c r="F30" s="15"/>
      <c r="G30" s="15"/>
      <c r="H30" s="15"/>
      <c r="I30" s="15"/>
      <c r="J30" s="16"/>
      <c r="K30" s="2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172"/>
      <c r="I32" s="110"/>
      <c r="J32" s="109" t="s">
        <v>107</v>
      </c>
      <c r="K32" s="109" t="s">
        <v>98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7" t="s">
        <v>108</v>
      </c>
      <c r="B33" s="141"/>
      <c r="C33" s="9"/>
      <c r="D33" s="9"/>
      <c r="E33" s="9"/>
      <c r="F33" s="9"/>
      <c r="G33" s="9"/>
      <c r="H33" s="10"/>
      <c r="I33" s="104"/>
      <c r="J33" s="191"/>
      <c r="K33" s="19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B34" s="141"/>
      <c r="C34" s="9"/>
      <c r="D34" s="9"/>
      <c r="E34" s="9"/>
      <c r="F34" s="9"/>
      <c r="G34" s="9"/>
      <c r="H34" s="10"/>
      <c r="I34" s="104"/>
      <c r="J34" s="191"/>
      <c r="K34" s="19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B35" s="141"/>
      <c r="C35" s="9"/>
      <c r="D35" s="9"/>
      <c r="E35" s="9"/>
      <c r="F35" s="9"/>
      <c r="G35" s="9"/>
      <c r="H35" s="10"/>
      <c r="I35" s="104"/>
      <c r="J35" s="191"/>
      <c r="K35" s="19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B36" s="141"/>
      <c r="C36" s="9"/>
      <c r="D36" s="9"/>
      <c r="E36" s="9"/>
      <c r="F36" s="9"/>
      <c r="G36" s="9"/>
      <c r="H36" s="10"/>
      <c r="I36" s="104"/>
      <c r="J36" s="191"/>
      <c r="K36" s="19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B37" s="183"/>
      <c r="C37" s="15"/>
      <c r="D37" s="15"/>
      <c r="E37" s="15"/>
      <c r="F37" s="15"/>
      <c r="G37" s="15"/>
      <c r="H37" s="16"/>
      <c r="I37" s="104"/>
      <c r="J37" s="191"/>
      <c r="K37" s="19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0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193" t="s">
        <v>109</v>
      </c>
      <c r="C39" s="15"/>
      <c r="D39" s="15"/>
      <c r="E39" s="110"/>
      <c r="F39" s="193" t="s">
        <v>110</v>
      </c>
      <c r="G39" s="15"/>
      <c r="H39" s="15"/>
      <c r="I39" s="110"/>
      <c r="J39" s="109" t="s">
        <v>111</v>
      </c>
      <c r="K39" s="109" t="s">
        <v>112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7" t="s">
        <v>113</v>
      </c>
      <c r="B40" s="141"/>
      <c r="C40" s="9"/>
      <c r="D40" s="10"/>
      <c r="E40" s="194"/>
      <c r="F40" s="195"/>
      <c r="G40" s="9"/>
      <c r="H40" s="10"/>
      <c r="I40" s="104"/>
      <c r="J40" s="191"/>
      <c r="K40" s="19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B41" s="183"/>
      <c r="C41" s="15"/>
      <c r="D41" s="16"/>
      <c r="E41" s="194"/>
      <c r="F41" s="195"/>
      <c r="G41" s="9"/>
      <c r="H41" s="10"/>
      <c r="I41" s="104"/>
      <c r="J41" s="191"/>
      <c r="K41" s="19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B42" s="141"/>
      <c r="C42" s="9"/>
      <c r="D42" s="10"/>
      <c r="E42" s="194"/>
      <c r="F42" s="195"/>
      <c r="G42" s="9"/>
      <c r="H42" s="10"/>
      <c r="I42" s="104"/>
      <c r="J42" s="191"/>
      <c r="K42" s="19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B43" s="141"/>
      <c r="C43" s="9"/>
      <c r="D43" s="10"/>
      <c r="E43" s="194"/>
      <c r="F43" s="195"/>
      <c r="G43" s="9"/>
      <c r="H43" s="10"/>
      <c r="I43" s="104"/>
      <c r="J43" s="191"/>
      <c r="K43" s="19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B44" s="183"/>
      <c r="C44" s="15"/>
      <c r="D44" s="16"/>
      <c r="E44" s="194"/>
      <c r="F44" s="195"/>
      <c r="G44" s="9"/>
      <c r="H44" s="10"/>
      <c r="I44" s="104"/>
      <c r="J44" s="191"/>
      <c r="K44" s="19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9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97" t="s">
        <v>114</v>
      </c>
      <c r="B46" s="198"/>
      <c r="C46" s="123"/>
      <c r="D46" s="123"/>
      <c r="E46" s="123"/>
      <c r="F46" s="123"/>
      <c r="G46" s="123"/>
      <c r="H46" s="123"/>
      <c r="I46" s="123"/>
      <c r="J46" s="123"/>
      <c r="K46" s="17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B47" s="19"/>
      <c r="K47" s="11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B48" s="19"/>
      <c r="K48" s="118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B49" s="19"/>
      <c r="K49" s="118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0.5" customHeight="1">
      <c r="B50" s="19"/>
      <c r="K50" s="118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.25" customHeight="1">
      <c r="B51" s="19"/>
      <c r="K51" s="118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B52" s="19"/>
      <c r="K52" s="11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5.25" customHeight="1">
      <c r="B53" s="19"/>
      <c r="K53" s="118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4.5" customHeight="1">
      <c r="B54" s="19"/>
      <c r="K54" s="118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4.5" customHeight="1">
      <c r="B55" s="177"/>
      <c r="C55" s="15"/>
      <c r="D55" s="15"/>
      <c r="E55" s="15"/>
      <c r="F55" s="15"/>
      <c r="G55" s="15"/>
      <c r="H55" s="15"/>
      <c r="I55" s="15"/>
      <c r="J55" s="15"/>
      <c r="K55" s="1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4">
    <mergeCell ref="B35:H35"/>
    <mergeCell ref="B36:H36"/>
    <mergeCell ref="B27:J27"/>
    <mergeCell ref="A28:K28"/>
    <mergeCell ref="B29:J30"/>
    <mergeCell ref="K29:K30"/>
    <mergeCell ref="A31:K31"/>
    <mergeCell ref="A32:H32"/>
    <mergeCell ref="A33:A37"/>
    <mergeCell ref="B42:D42"/>
    <mergeCell ref="F42:H42"/>
    <mergeCell ref="B43:D43"/>
    <mergeCell ref="F43:H43"/>
    <mergeCell ref="B44:D44"/>
    <mergeCell ref="F44:H44"/>
    <mergeCell ref="A46:A55"/>
    <mergeCell ref="B46:K55"/>
    <mergeCell ref="B37:H37"/>
    <mergeCell ref="A38:K38"/>
    <mergeCell ref="B39:D39"/>
    <mergeCell ref="F39:H39"/>
    <mergeCell ref="A40:A44"/>
    <mergeCell ref="B40:D40"/>
    <mergeCell ref="B41:D41"/>
    <mergeCell ref="A45:K45"/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23:J23"/>
    <mergeCell ref="B24:J24"/>
    <mergeCell ref="B25:J25"/>
    <mergeCell ref="B26:J26"/>
    <mergeCell ref="B16:F16"/>
    <mergeCell ref="B17:J17"/>
    <mergeCell ref="B19:J20"/>
    <mergeCell ref="K19:K20"/>
    <mergeCell ref="A21:K21"/>
    <mergeCell ref="B22:J22"/>
    <mergeCell ref="A23:A27"/>
    <mergeCell ref="B33:H33"/>
    <mergeCell ref="B34:H34"/>
    <mergeCell ref="F40:H40"/>
    <mergeCell ref="F41:H4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63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4.63"/>
    <col customWidth="1" min="12" max="12" width="1.63"/>
    <col customWidth="1" min="13" max="13" width="14.63"/>
    <col customWidth="1" min="14" max="26" width="9.13"/>
  </cols>
  <sheetData>
    <row r="1" ht="27.75" customHeight="1">
      <c r="A1" s="3"/>
      <c r="B1" s="3"/>
      <c r="C1" s="93" t="str">
        <f>'R&amp;P Accounts'!B2</f>
        <v>Finechty Men's Shed</v>
      </c>
      <c r="L1" s="3"/>
      <c r="M1" s="171" t="str">
        <f>'R&amp;P Accounts'!L2</f>
        <v>SC050187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6" t="s">
        <v>115</v>
      </c>
      <c r="B3" s="96"/>
      <c r="C3" s="95"/>
      <c r="D3" s="96"/>
      <c r="E3" s="96"/>
      <c r="F3" s="96"/>
      <c r="G3" s="96"/>
      <c r="H3" s="199"/>
      <c r="I3" s="199"/>
      <c r="J3" s="199"/>
      <c r="K3" s="199"/>
      <c r="L3" s="174"/>
      <c r="M3" s="100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ht="15.0" customHeight="1">
      <c r="A4" s="17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8" t="s">
        <v>116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188" t="s">
        <v>117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0.5" customHeight="1">
      <c r="A8" s="3"/>
      <c r="B8" s="3"/>
      <c r="C8" s="105" t="s">
        <v>63</v>
      </c>
      <c r="D8" s="78"/>
      <c r="E8" s="105" t="s">
        <v>64</v>
      </c>
      <c r="F8" s="106"/>
      <c r="G8" s="105" t="s">
        <v>12</v>
      </c>
      <c r="H8" s="106"/>
      <c r="I8" s="105" t="s">
        <v>65</v>
      </c>
      <c r="J8" s="106"/>
      <c r="K8" s="105" t="s">
        <v>66</v>
      </c>
      <c r="L8" s="106"/>
      <c r="M8" s="105" t="s">
        <v>67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7"/>
      <c r="B9" s="7"/>
      <c r="C9" s="109" t="s">
        <v>16</v>
      </c>
      <c r="D9" s="3"/>
      <c r="E9" s="109" t="s">
        <v>16</v>
      </c>
      <c r="F9" s="110"/>
      <c r="G9" s="109" t="s">
        <v>16</v>
      </c>
      <c r="H9" s="110"/>
      <c r="I9" s="109" t="s">
        <v>16</v>
      </c>
      <c r="J9" s="110"/>
      <c r="K9" s="109" t="s">
        <v>16</v>
      </c>
      <c r="L9" s="110"/>
      <c r="M9" s="109" t="s">
        <v>16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6.5" customHeight="1">
      <c r="A10" s="63" t="s">
        <v>118</v>
      </c>
      <c r="B10" s="104"/>
      <c r="C10" s="200">
        <v>4550.07</v>
      </c>
      <c r="D10" s="201"/>
      <c r="E10" s="202"/>
      <c r="F10" s="201"/>
      <c r="G10" s="202"/>
      <c r="H10" s="201"/>
      <c r="I10" s="202"/>
      <c r="J10" s="201"/>
      <c r="K10" s="202">
        <f>SUM(C10:I10)</f>
        <v>4550.07</v>
      </c>
      <c r="L10" s="201"/>
      <c r="M10" s="203">
        <v>6462.0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6.5" customHeight="1">
      <c r="A11" s="63"/>
      <c r="B11" s="104"/>
      <c r="C11" s="202"/>
      <c r="D11" s="201"/>
      <c r="E11" s="202"/>
      <c r="F11" s="201"/>
      <c r="G11" s="202"/>
      <c r="H11" s="201"/>
      <c r="I11" s="202"/>
      <c r="J11" s="201"/>
      <c r="K11" s="202"/>
      <c r="L11" s="201"/>
      <c r="M11" s="204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63"/>
      <c r="B12" s="104"/>
      <c r="C12" s="202"/>
      <c r="D12" s="201"/>
      <c r="E12" s="202"/>
      <c r="F12" s="201"/>
      <c r="G12" s="202"/>
      <c r="H12" s="201"/>
      <c r="I12" s="202"/>
      <c r="J12" s="201"/>
      <c r="K12" s="202"/>
      <c r="L12" s="201"/>
      <c r="M12" s="20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6.5" customHeight="1">
      <c r="A13" s="63"/>
      <c r="B13" s="104"/>
      <c r="C13" s="202"/>
      <c r="D13" s="201"/>
      <c r="E13" s="202"/>
      <c r="F13" s="201"/>
      <c r="G13" s="202"/>
      <c r="H13" s="201"/>
      <c r="I13" s="202"/>
      <c r="J13" s="201"/>
      <c r="K13" s="202">
        <f t="shared" ref="K13:K14" si="1">SUM(C13:I13)</f>
        <v>0</v>
      </c>
      <c r="L13" s="201"/>
      <c r="M13" s="20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6.5" customHeight="1">
      <c r="A14" s="63"/>
      <c r="B14" s="104"/>
      <c r="C14" s="202"/>
      <c r="D14" s="201"/>
      <c r="E14" s="202"/>
      <c r="F14" s="201"/>
      <c r="G14" s="202"/>
      <c r="H14" s="201"/>
      <c r="I14" s="202"/>
      <c r="J14" s="201"/>
      <c r="K14" s="202">
        <f t="shared" si="1"/>
        <v>0</v>
      </c>
      <c r="L14" s="201"/>
      <c r="M14" s="20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6.5" customHeight="1">
      <c r="A15" s="62"/>
      <c r="B15" s="205"/>
      <c r="C15" s="206"/>
      <c r="D15" s="201"/>
      <c r="E15" s="202"/>
      <c r="F15" s="201"/>
      <c r="G15" s="202"/>
      <c r="H15" s="201"/>
      <c r="I15" s="202"/>
      <c r="J15" s="201"/>
      <c r="K15" s="202"/>
      <c r="L15" s="207"/>
      <c r="M15" s="20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0.25" customHeight="1">
      <c r="A16" s="208" t="s">
        <v>78</v>
      </c>
      <c r="B16" s="208"/>
      <c r="C16" s="209">
        <f>SUM(C10:C15)</f>
        <v>4550.07</v>
      </c>
      <c r="D16" s="201"/>
      <c r="E16" s="209">
        <f>SUM(E10:E15)</f>
        <v>0</v>
      </c>
      <c r="F16" s="201"/>
      <c r="G16" s="209">
        <f>SUM(G10:G15)</f>
        <v>0</v>
      </c>
      <c r="H16" s="201"/>
      <c r="I16" s="209">
        <f>SUM(I10:I15)</f>
        <v>0</v>
      </c>
      <c r="J16" s="201"/>
      <c r="K16" s="209">
        <f>SUM(K10:K15)</f>
        <v>4550.07</v>
      </c>
      <c r="L16" s="207"/>
      <c r="M16" s="209">
        <f>SUM(M10:M15)</f>
        <v>6462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88" t="s">
        <v>119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4.5" customHeight="1">
      <c r="A20" s="3"/>
      <c r="B20" s="3"/>
      <c r="C20" s="105" t="s">
        <v>63</v>
      </c>
      <c r="D20" s="78"/>
      <c r="E20" s="105" t="s">
        <v>64</v>
      </c>
      <c r="F20" s="106"/>
      <c r="G20" s="105"/>
      <c r="H20" s="106"/>
      <c r="I20" s="105"/>
      <c r="J20" s="106"/>
      <c r="K20" s="105" t="s">
        <v>66</v>
      </c>
      <c r="L20" s="106"/>
      <c r="M20" s="105" t="s">
        <v>67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7"/>
      <c r="B21" s="7"/>
      <c r="C21" s="109" t="s">
        <v>16</v>
      </c>
      <c r="D21" s="3"/>
      <c r="E21" s="109" t="s">
        <v>16</v>
      </c>
      <c r="F21" s="110"/>
      <c r="G21" s="109"/>
      <c r="H21" s="110"/>
      <c r="I21" s="109"/>
      <c r="J21" s="110"/>
      <c r="K21" s="109" t="s">
        <v>16</v>
      </c>
      <c r="L21" s="110"/>
      <c r="M21" s="109" t="s">
        <v>16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63" t="s">
        <v>120</v>
      </c>
      <c r="B22" s="104"/>
      <c r="C22" s="202"/>
      <c r="D22" s="201"/>
      <c r="E22" s="202"/>
      <c r="F22" s="201"/>
      <c r="G22" s="201"/>
      <c r="H22" s="201"/>
      <c r="I22" s="201"/>
      <c r="J22" s="201"/>
      <c r="K22" s="202">
        <f t="shared" ref="K22:K29" si="2">SUM(C22:I22)</f>
        <v>0</v>
      </c>
      <c r="L22" s="201"/>
      <c r="M22" s="203">
        <v>23335.0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63" t="s">
        <v>121</v>
      </c>
      <c r="B23" s="104"/>
      <c r="C23" s="202"/>
      <c r="D23" s="201"/>
      <c r="E23" s="202"/>
      <c r="F23" s="201"/>
      <c r="G23" s="201"/>
      <c r="H23" s="201"/>
      <c r="I23" s="201"/>
      <c r="J23" s="201"/>
      <c r="K23" s="202">
        <f t="shared" si="2"/>
        <v>0</v>
      </c>
      <c r="L23" s="201"/>
      <c r="M23" s="203">
        <v>375.0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63" t="s">
        <v>122</v>
      </c>
      <c r="B24" s="104"/>
      <c r="C24" s="202"/>
      <c r="D24" s="201"/>
      <c r="E24" s="202"/>
      <c r="F24" s="201"/>
      <c r="G24" s="201"/>
      <c r="H24" s="201"/>
      <c r="I24" s="201"/>
      <c r="J24" s="201"/>
      <c r="K24" s="202">
        <f t="shared" si="2"/>
        <v>0</v>
      </c>
      <c r="L24" s="201"/>
      <c r="M24" s="203">
        <v>9903.0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63"/>
      <c r="B25" s="104"/>
      <c r="C25" s="202"/>
      <c r="D25" s="201"/>
      <c r="E25" s="202"/>
      <c r="F25" s="201"/>
      <c r="G25" s="201"/>
      <c r="H25" s="201"/>
      <c r="I25" s="201"/>
      <c r="J25" s="201"/>
      <c r="K25" s="202">
        <f t="shared" si="2"/>
        <v>0</v>
      </c>
      <c r="L25" s="201"/>
      <c r="M25" s="204">
        <v>0.0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63"/>
      <c r="B26" s="104"/>
      <c r="C26" s="202"/>
      <c r="D26" s="201"/>
      <c r="E26" s="202"/>
      <c r="F26" s="201"/>
      <c r="G26" s="201"/>
      <c r="H26" s="201"/>
      <c r="I26" s="201"/>
      <c r="J26" s="201"/>
      <c r="K26" s="202">
        <f t="shared" si="2"/>
        <v>0</v>
      </c>
      <c r="L26" s="201"/>
      <c r="M26" s="204">
        <v>0.0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63"/>
      <c r="B27" s="104"/>
      <c r="C27" s="202"/>
      <c r="D27" s="201"/>
      <c r="E27" s="202"/>
      <c r="F27" s="201"/>
      <c r="G27" s="201"/>
      <c r="H27" s="201"/>
      <c r="I27" s="201"/>
      <c r="J27" s="201"/>
      <c r="K27" s="202">
        <f t="shared" si="2"/>
        <v>0</v>
      </c>
      <c r="L27" s="201"/>
      <c r="M27" s="204">
        <v>0.0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63"/>
      <c r="B28" s="104"/>
      <c r="C28" s="202"/>
      <c r="D28" s="201"/>
      <c r="E28" s="202"/>
      <c r="F28" s="201"/>
      <c r="G28" s="201"/>
      <c r="H28" s="201"/>
      <c r="I28" s="201"/>
      <c r="J28" s="201"/>
      <c r="K28" s="202">
        <f t="shared" si="2"/>
        <v>0</v>
      </c>
      <c r="L28" s="201"/>
      <c r="M28" s="204">
        <v>0.0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62"/>
      <c r="B29" s="205"/>
      <c r="C29" s="206"/>
      <c r="D29" s="201"/>
      <c r="E29" s="202"/>
      <c r="F29" s="201"/>
      <c r="G29" s="201"/>
      <c r="H29" s="201"/>
      <c r="I29" s="201"/>
      <c r="J29" s="201"/>
      <c r="K29" s="202">
        <f t="shared" si="2"/>
        <v>0</v>
      </c>
      <c r="L29" s="207"/>
      <c r="M29" s="20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208" t="s">
        <v>78</v>
      </c>
      <c r="B30" s="208"/>
      <c r="C30" s="209">
        <f>SUM(C22:C29)</f>
        <v>0</v>
      </c>
      <c r="D30" s="201"/>
      <c r="E30" s="209">
        <f>SUM(E22:E29)</f>
        <v>0</v>
      </c>
      <c r="F30" s="201"/>
      <c r="G30" s="201"/>
      <c r="H30" s="201"/>
      <c r="I30" s="201"/>
      <c r="J30" s="201"/>
      <c r="K30" s="209">
        <f>SUM(K22:K29)</f>
        <v>0</v>
      </c>
      <c r="M30" s="209">
        <f>SUM(M22:M29)</f>
        <v>33613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0" customHeight="1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1.25" customHeight="1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188" t="s">
        <v>123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40.5" customHeight="1">
      <c r="A34" s="3"/>
      <c r="B34" s="3"/>
      <c r="C34" s="105" t="s">
        <v>63</v>
      </c>
      <c r="D34" s="78"/>
      <c r="E34" s="105" t="s">
        <v>64</v>
      </c>
      <c r="F34" s="106"/>
      <c r="G34" s="105" t="s">
        <v>12</v>
      </c>
      <c r="H34" s="106"/>
      <c r="I34" s="105" t="s">
        <v>65</v>
      </c>
      <c r="J34" s="106"/>
      <c r="K34" s="105" t="s">
        <v>66</v>
      </c>
      <c r="L34" s="106"/>
      <c r="M34" s="105" t="s">
        <v>67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7"/>
      <c r="B35" s="7"/>
      <c r="C35" s="109" t="s">
        <v>16</v>
      </c>
      <c r="D35" s="3"/>
      <c r="E35" s="109" t="s">
        <v>16</v>
      </c>
      <c r="F35" s="110"/>
      <c r="G35" s="109" t="s">
        <v>16</v>
      </c>
      <c r="H35" s="110"/>
      <c r="I35" s="109" t="s">
        <v>16</v>
      </c>
      <c r="J35" s="110"/>
      <c r="K35" s="109" t="s">
        <v>16</v>
      </c>
      <c r="L35" s="110"/>
      <c r="M35" s="109" t="s">
        <v>16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6.5" customHeight="1">
      <c r="A36" s="63" t="s">
        <v>21</v>
      </c>
      <c r="B36" s="104"/>
      <c r="C36" s="200">
        <v>1379.02</v>
      </c>
      <c r="D36" s="201"/>
      <c r="E36" s="202"/>
      <c r="F36" s="201"/>
      <c r="G36" s="202"/>
      <c r="H36" s="201"/>
      <c r="I36" s="202"/>
      <c r="J36" s="201"/>
      <c r="K36" s="202">
        <f t="shared" ref="K36:K43" si="3">SUM(C36:I36)</f>
        <v>1379.02</v>
      </c>
      <c r="L36" s="201"/>
      <c r="M36" s="203">
        <v>1524.0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6.5" customHeight="1">
      <c r="A37" s="210" t="s">
        <v>124</v>
      </c>
      <c r="B37" s="104"/>
      <c r="C37" s="200">
        <v>605.67</v>
      </c>
      <c r="D37" s="201"/>
      <c r="E37" s="202"/>
      <c r="F37" s="201"/>
      <c r="G37" s="202"/>
      <c r="H37" s="201"/>
      <c r="I37" s="202"/>
      <c r="J37" s="201"/>
      <c r="K37" s="202">
        <f t="shared" si="3"/>
        <v>605.67</v>
      </c>
      <c r="L37" s="201"/>
      <c r="M37" s="20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6.5" customHeight="1">
      <c r="A38" s="63"/>
      <c r="B38" s="104"/>
      <c r="C38" s="202"/>
      <c r="D38" s="201"/>
      <c r="E38" s="202"/>
      <c r="F38" s="201"/>
      <c r="G38" s="202"/>
      <c r="H38" s="201"/>
      <c r="I38" s="202"/>
      <c r="J38" s="201"/>
      <c r="K38" s="202">
        <f t="shared" si="3"/>
        <v>0</v>
      </c>
      <c r="L38" s="201"/>
      <c r="M38" s="20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6.5" customHeight="1">
      <c r="A39" s="63"/>
      <c r="B39" s="104"/>
      <c r="C39" s="202"/>
      <c r="D39" s="201"/>
      <c r="E39" s="202"/>
      <c r="F39" s="201"/>
      <c r="G39" s="202"/>
      <c r="H39" s="201"/>
      <c r="I39" s="202"/>
      <c r="J39" s="201"/>
      <c r="K39" s="202">
        <f t="shared" si="3"/>
        <v>0</v>
      </c>
      <c r="L39" s="201"/>
      <c r="M39" s="20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6.5" customHeight="1">
      <c r="A40" s="63"/>
      <c r="B40" s="104"/>
      <c r="C40" s="202"/>
      <c r="D40" s="201"/>
      <c r="E40" s="202"/>
      <c r="F40" s="201"/>
      <c r="G40" s="202"/>
      <c r="H40" s="201"/>
      <c r="I40" s="202"/>
      <c r="J40" s="201"/>
      <c r="K40" s="202">
        <f t="shared" si="3"/>
        <v>0</v>
      </c>
      <c r="L40" s="201"/>
      <c r="M40" s="204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6.5" customHeight="1">
      <c r="A41" s="63"/>
      <c r="B41" s="104"/>
      <c r="C41" s="202"/>
      <c r="D41" s="201"/>
      <c r="E41" s="202"/>
      <c r="F41" s="201"/>
      <c r="G41" s="202"/>
      <c r="H41" s="201"/>
      <c r="I41" s="202"/>
      <c r="J41" s="201"/>
      <c r="K41" s="202">
        <f t="shared" si="3"/>
        <v>0</v>
      </c>
      <c r="L41" s="201"/>
      <c r="M41" s="204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6.5" customHeight="1">
      <c r="A42" s="63"/>
      <c r="B42" s="104"/>
      <c r="C42" s="202"/>
      <c r="D42" s="201"/>
      <c r="E42" s="202"/>
      <c r="F42" s="201"/>
      <c r="G42" s="202"/>
      <c r="H42" s="201"/>
      <c r="I42" s="202"/>
      <c r="J42" s="201"/>
      <c r="K42" s="202">
        <f t="shared" si="3"/>
        <v>0</v>
      </c>
      <c r="L42" s="201"/>
      <c r="M42" s="20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6.5" customHeight="1">
      <c r="A43" s="211"/>
      <c r="B43" s="205"/>
      <c r="C43" s="206"/>
      <c r="D43" s="201"/>
      <c r="E43" s="202"/>
      <c r="F43" s="201"/>
      <c r="G43" s="202"/>
      <c r="H43" s="201"/>
      <c r="I43" s="202"/>
      <c r="J43" s="201"/>
      <c r="K43" s="202">
        <f t="shared" si="3"/>
        <v>0</v>
      </c>
      <c r="L43" s="207"/>
      <c r="M43" s="20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0.25" customHeight="1">
      <c r="A44" s="208" t="s">
        <v>78</v>
      </c>
      <c r="B44" s="208"/>
      <c r="C44" s="209">
        <f>SUM(C36:C43)</f>
        <v>1984.69</v>
      </c>
      <c r="D44" s="201"/>
      <c r="E44" s="209">
        <f>SUM(E36:E43)</f>
        <v>0</v>
      </c>
      <c r="F44" s="201"/>
      <c r="G44" s="209">
        <f>SUM(G36:G43)</f>
        <v>0</v>
      </c>
      <c r="H44" s="201"/>
      <c r="I44" s="209">
        <f>SUM(I36:I43)</f>
        <v>0</v>
      </c>
      <c r="J44" s="201"/>
      <c r="K44" s="209">
        <f>SUM(K36:K43)</f>
        <v>1984.69</v>
      </c>
      <c r="M44" s="209">
        <f>SUM(M36:M43)</f>
        <v>1524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0.5" customHeight="1">
      <c r="A45" s="208"/>
      <c r="B45" s="208"/>
      <c r="C45" s="212"/>
      <c r="D45" s="212"/>
      <c r="E45" s="212"/>
      <c r="F45" s="212"/>
      <c r="G45" s="212"/>
      <c r="H45" s="212"/>
      <c r="I45" s="212"/>
      <c r="J45" s="212"/>
      <c r="K45" s="212"/>
      <c r="L45" s="213"/>
      <c r="M45" s="21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10"/>
      <c r="B46" s="110"/>
      <c r="C46" s="80"/>
      <c r="D46" s="110"/>
      <c r="E46" s="80"/>
      <c r="F46" s="80"/>
      <c r="G46" s="80"/>
      <c r="H46" s="80"/>
      <c r="I46" s="80"/>
      <c r="J46" s="80"/>
      <c r="K46" s="80"/>
      <c r="L46" s="80"/>
      <c r="M46" s="8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214" t="s">
        <v>125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40.5" customHeight="1">
      <c r="A48" s="3"/>
      <c r="B48" s="3"/>
      <c r="C48" s="105" t="s">
        <v>63</v>
      </c>
      <c r="D48" s="78"/>
      <c r="E48" s="105" t="s">
        <v>64</v>
      </c>
      <c r="F48" s="106"/>
      <c r="G48" s="105" t="s">
        <v>12</v>
      </c>
      <c r="H48" s="106"/>
      <c r="I48" s="105" t="s">
        <v>65</v>
      </c>
      <c r="J48" s="106"/>
      <c r="K48" s="105" t="s">
        <v>66</v>
      </c>
      <c r="L48" s="106"/>
      <c r="M48" s="105" t="s">
        <v>67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7"/>
      <c r="B49" s="7"/>
      <c r="C49" s="109" t="s">
        <v>16</v>
      </c>
      <c r="D49" s="3"/>
      <c r="E49" s="109" t="s">
        <v>16</v>
      </c>
      <c r="F49" s="110"/>
      <c r="G49" s="109" t="s">
        <v>16</v>
      </c>
      <c r="H49" s="110"/>
      <c r="I49" s="109" t="s">
        <v>16</v>
      </c>
      <c r="J49" s="110"/>
      <c r="K49" s="109" t="s">
        <v>16</v>
      </c>
      <c r="L49" s="110"/>
      <c r="M49" s="109" t="s">
        <v>16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6.5" customHeight="1">
      <c r="A50" s="63" t="s">
        <v>34</v>
      </c>
      <c r="B50" s="104"/>
      <c r="C50" s="215">
        <v>1318.24</v>
      </c>
      <c r="D50" s="216"/>
      <c r="E50" s="154"/>
      <c r="F50" s="216"/>
      <c r="G50" s="154"/>
      <c r="H50" s="216"/>
      <c r="I50" s="154"/>
      <c r="J50" s="216"/>
      <c r="K50" s="154">
        <f t="shared" ref="K50:K65" si="4">SUM(C50:I50)</f>
        <v>1318.24</v>
      </c>
      <c r="L50" s="216"/>
      <c r="M50" s="217">
        <v>964.0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6.5" customHeight="1">
      <c r="A51" s="63" t="s">
        <v>35</v>
      </c>
      <c r="B51" s="104"/>
      <c r="C51" s="215">
        <v>50.0</v>
      </c>
      <c r="D51" s="216"/>
      <c r="E51" s="154"/>
      <c r="F51" s="216"/>
      <c r="G51" s="154"/>
      <c r="H51" s="216"/>
      <c r="I51" s="154"/>
      <c r="J51" s="216"/>
      <c r="K51" s="154">
        <f t="shared" si="4"/>
        <v>50</v>
      </c>
      <c r="L51" s="216"/>
      <c r="M51" s="217">
        <v>25.0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6.5" customHeight="1">
      <c r="A52" s="63" t="s">
        <v>37</v>
      </c>
      <c r="B52" s="104"/>
      <c r="C52" s="154">
        <v>5.0</v>
      </c>
      <c r="D52" s="216"/>
      <c r="E52" s="154"/>
      <c r="F52" s="216"/>
      <c r="G52" s="154"/>
      <c r="H52" s="216"/>
      <c r="I52" s="154"/>
      <c r="J52" s="216"/>
      <c r="K52" s="154">
        <f t="shared" si="4"/>
        <v>5</v>
      </c>
      <c r="L52" s="216"/>
      <c r="M52" s="218">
        <v>5.0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6.5" customHeight="1">
      <c r="A53" s="63" t="s">
        <v>40</v>
      </c>
      <c r="B53" s="104"/>
      <c r="C53" s="154"/>
      <c r="D53" s="216"/>
      <c r="E53" s="154"/>
      <c r="F53" s="216"/>
      <c r="G53" s="154"/>
      <c r="H53" s="216"/>
      <c r="I53" s="154"/>
      <c r="J53" s="216"/>
      <c r="K53" s="154">
        <f t="shared" si="4"/>
        <v>0</v>
      </c>
      <c r="L53" s="216"/>
      <c r="M53" s="217">
        <v>22332.0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6.5" customHeight="1">
      <c r="A54" s="63" t="s">
        <v>41</v>
      </c>
      <c r="B54" s="104"/>
      <c r="C54" s="154"/>
      <c r="D54" s="216"/>
      <c r="E54" s="154"/>
      <c r="F54" s="216"/>
      <c r="G54" s="154"/>
      <c r="H54" s="216"/>
      <c r="I54" s="154"/>
      <c r="J54" s="216"/>
      <c r="K54" s="154">
        <f t="shared" si="4"/>
        <v>0</v>
      </c>
      <c r="L54" s="216"/>
      <c r="M54" s="217">
        <v>9492.0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6.5" customHeight="1">
      <c r="A55" s="210" t="s">
        <v>126</v>
      </c>
      <c r="B55" s="104"/>
      <c r="C55" s="215">
        <v>2451.56</v>
      </c>
      <c r="D55" s="216"/>
      <c r="E55" s="154"/>
      <c r="F55" s="216"/>
      <c r="G55" s="154"/>
      <c r="H55" s="216"/>
      <c r="I55" s="154"/>
      <c r="J55" s="216"/>
      <c r="K55" s="154">
        <f t="shared" si="4"/>
        <v>2451.56</v>
      </c>
      <c r="L55" s="216"/>
      <c r="M55" s="218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6.5" customHeight="1">
      <c r="A56" s="63" t="s">
        <v>127</v>
      </c>
      <c r="B56" s="104"/>
      <c r="C56" s="215">
        <v>99.95</v>
      </c>
      <c r="D56" s="216"/>
      <c r="E56" s="154"/>
      <c r="F56" s="216"/>
      <c r="G56" s="154"/>
      <c r="H56" s="216"/>
      <c r="I56" s="154"/>
      <c r="J56" s="216"/>
      <c r="K56" s="154">
        <f t="shared" si="4"/>
        <v>99.95</v>
      </c>
      <c r="L56" s="216"/>
      <c r="M56" s="217">
        <v>108.0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6.5" customHeight="1">
      <c r="A57" s="63" t="s">
        <v>128</v>
      </c>
      <c r="B57" s="104"/>
      <c r="C57" s="215">
        <v>1642.64</v>
      </c>
      <c r="D57" s="216"/>
      <c r="E57" s="154"/>
      <c r="F57" s="216"/>
      <c r="G57" s="154"/>
      <c r="H57" s="216"/>
      <c r="I57" s="154"/>
      <c r="J57" s="216"/>
      <c r="K57" s="154">
        <f t="shared" si="4"/>
        <v>1642.64</v>
      </c>
      <c r="L57" s="216"/>
      <c r="M57" s="217">
        <v>3801.0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6.5" customHeight="1">
      <c r="A58" s="210" t="s">
        <v>47</v>
      </c>
      <c r="B58" s="104"/>
      <c r="C58" s="215">
        <v>1616.16</v>
      </c>
      <c r="D58" s="216"/>
      <c r="E58" s="154"/>
      <c r="F58" s="216"/>
      <c r="G58" s="154"/>
      <c r="H58" s="216"/>
      <c r="I58" s="154"/>
      <c r="J58" s="216"/>
      <c r="K58" s="154">
        <f t="shared" si="4"/>
        <v>1616.16</v>
      </c>
      <c r="L58" s="216"/>
      <c r="M58" s="218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6.5" customHeight="1">
      <c r="A59" s="63" t="s">
        <v>39</v>
      </c>
      <c r="B59" s="104"/>
      <c r="C59" s="215">
        <v>353.88</v>
      </c>
      <c r="D59" s="216"/>
      <c r="E59" s="219"/>
      <c r="F59" s="216"/>
      <c r="G59" s="154"/>
      <c r="H59" s="216"/>
      <c r="I59" s="154"/>
      <c r="J59" s="216"/>
      <c r="K59" s="154">
        <f t="shared" si="4"/>
        <v>353.88</v>
      </c>
      <c r="L59" s="216"/>
      <c r="M59" s="217">
        <v>264.0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6.5" customHeight="1">
      <c r="A60" s="63" t="s">
        <v>46</v>
      </c>
      <c r="B60" s="104"/>
      <c r="C60" s="220">
        <v>1212.76</v>
      </c>
      <c r="D60" s="216"/>
      <c r="E60" s="219"/>
      <c r="F60" s="216"/>
      <c r="G60" s="154"/>
      <c r="H60" s="216"/>
      <c r="I60" s="154"/>
      <c r="J60" s="216"/>
      <c r="K60" s="154">
        <f t="shared" si="4"/>
        <v>1212.76</v>
      </c>
      <c r="L60" s="216"/>
      <c r="M60" s="217">
        <v>1326.0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6.5" customHeight="1">
      <c r="A61" s="63" t="s">
        <v>44</v>
      </c>
      <c r="B61" s="104"/>
      <c r="C61" s="221"/>
      <c r="D61" s="216"/>
      <c r="E61" s="219"/>
      <c r="F61" s="216"/>
      <c r="G61" s="154"/>
      <c r="H61" s="216"/>
      <c r="I61" s="154"/>
      <c r="J61" s="216"/>
      <c r="K61" s="154">
        <f t="shared" si="4"/>
        <v>0</v>
      </c>
      <c r="L61" s="216"/>
      <c r="M61" s="217">
        <v>798.0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6.5" customHeight="1">
      <c r="A62" s="210" t="s">
        <v>33</v>
      </c>
      <c r="B62" s="104"/>
      <c r="C62" s="220">
        <v>98.6</v>
      </c>
      <c r="D62" s="216"/>
      <c r="E62" s="219"/>
      <c r="F62" s="216"/>
      <c r="G62" s="154"/>
      <c r="H62" s="216"/>
      <c r="I62" s="154"/>
      <c r="J62" s="216"/>
      <c r="K62" s="154">
        <f t="shared" si="4"/>
        <v>98.6</v>
      </c>
      <c r="L62" s="216"/>
      <c r="M62" s="218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6.5" customHeight="1">
      <c r="A63" s="210" t="s">
        <v>45</v>
      </c>
      <c r="B63" s="205"/>
      <c r="C63" s="220">
        <v>94.45</v>
      </c>
      <c r="D63" s="216"/>
      <c r="E63" s="154"/>
      <c r="F63" s="216"/>
      <c r="G63" s="154"/>
      <c r="H63" s="216"/>
      <c r="I63" s="154"/>
      <c r="J63" s="216"/>
      <c r="K63" s="154">
        <f t="shared" si="4"/>
        <v>94.45</v>
      </c>
      <c r="L63" s="216"/>
      <c r="M63" s="218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6.5" customHeight="1">
      <c r="A64" s="64"/>
      <c r="B64" s="205"/>
      <c r="C64" s="221"/>
      <c r="D64" s="216"/>
      <c r="E64" s="154"/>
      <c r="F64" s="216"/>
      <c r="G64" s="154"/>
      <c r="H64" s="216"/>
      <c r="I64" s="154"/>
      <c r="J64" s="216"/>
      <c r="K64" s="154">
        <f t="shared" si="4"/>
        <v>0</v>
      </c>
      <c r="L64" s="216"/>
      <c r="M64" s="218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6.5" customHeight="1">
      <c r="A65" s="62"/>
      <c r="B65" s="205"/>
      <c r="C65" s="221"/>
      <c r="D65" s="216"/>
      <c r="E65" s="154"/>
      <c r="F65" s="216"/>
      <c r="G65" s="154"/>
      <c r="H65" s="216"/>
      <c r="I65" s="154"/>
      <c r="J65" s="216"/>
      <c r="K65" s="154">
        <f t="shared" si="4"/>
        <v>0</v>
      </c>
      <c r="L65" s="216"/>
      <c r="M65" s="218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208" t="s">
        <v>78</v>
      </c>
      <c r="B66" s="208"/>
      <c r="C66" s="222">
        <f>SUM(C50:C65)</f>
        <v>8943.24</v>
      </c>
      <c r="D66" s="216"/>
      <c r="E66" s="222">
        <f>SUM(E50:E65)</f>
        <v>0</v>
      </c>
      <c r="F66" s="216"/>
      <c r="G66" s="222">
        <f>SUM(G50:G65)</f>
        <v>0</v>
      </c>
      <c r="H66" s="216"/>
      <c r="I66" s="222">
        <f>SUM(I50:I65)</f>
        <v>0</v>
      </c>
      <c r="J66" s="216"/>
      <c r="K66" s="222">
        <f>SUM(K50:K65)</f>
        <v>8943.24</v>
      </c>
      <c r="M66" s="222">
        <f>SUM(M50:M65)</f>
        <v>39115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9.0" customHeight="1">
      <c r="A67" s="208"/>
      <c r="B67" s="208"/>
      <c r="C67" s="84"/>
      <c r="D67" s="84"/>
      <c r="E67" s="84"/>
      <c r="F67" s="84"/>
      <c r="G67" s="84"/>
      <c r="H67" s="84"/>
      <c r="I67" s="84"/>
      <c r="J67" s="84"/>
      <c r="K67" s="84"/>
      <c r="L67" s="223"/>
      <c r="M67" s="8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1.25" customHeight="1">
      <c r="A68" s="146"/>
      <c r="B68" s="146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146"/>
      <c r="B69" s="146"/>
      <c r="C69" s="80"/>
      <c r="D69" s="80"/>
      <c r="E69" s="80"/>
      <c r="F69" s="80"/>
      <c r="G69" s="80"/>
      <c r="H69" s="80"/>
      <c r="I69" s="80"/>
      <c r="J69" s="110"/>
      <c r="K69" s="224"/>
      <c r="L69" s="22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54.0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54.0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7.25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7.2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7.25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6.5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9.25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6.5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9.25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6.5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7.25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5.25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7.25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6.5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7.25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7.25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7.25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7.25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7.25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7.25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7.25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7.25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7.25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7.25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7.25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2.75" customHeight="1">
      <c r="A1001" s="3"/>
      <c r="B1001" s="3"/>
      <c r="C1001" s="2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2.75" customHeight="1">
      <c r="A1002" s="3"/>
      <c r="B1002" s="3"/>
      <c r="C1002" s="2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2.75" customHeight="1">
      <c r="A1003" s="3"/>
      <c r="B1003" s="3"/>
      <c r="C1003" s="2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2.75" customHeight="1">
      <c r="A1004" s="3"/>
      <c r="B1004" s="3"/>
      <c r="C1004" s="2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2.75" customHeight="1">
      <c r="A1005" s="3"/>
      <c r="B1005" s="3"/>
      <c r="C1005" s="2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2.75" customHeight="1">
      <c r="A1006" s="3"/>
      <c r="B1006" s="3"/>
      <c r="C1006" s="24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2.75" customHeight="1">
      <c r="A1007" s="3"/>
      <c r="B1007" s="3"/>
      <c r="C1007" s="24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2.75" customHeight="1">
      <c r="A1008" s="3"/>
      <c r="B1008" s="3"/>
      <c r="C1008" s="24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2.75" customHeight="1">
      <c r="A1009" s="3"/>
      <c r="B1009" s="3"/>
      <c r="C1009" s="24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2.75" customHeight="1">
      <c r="A1010" s="3"/>
      <c r="B1010" s="3"/>
      <c r="C1010" s="24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2.75" customHeight="1">
      <c r="A1011" s="3"/>
      <c r="B1011" s="3"/>
      <c r="C1011" s="24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ht="12.75" customHeight="1">
      <c r="A1012" s="3"/>
      <c r="B1012" s="3"/>
      <c r="C1012" s="24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</sheetData>
  <mergeCells count="10">
    <mergeCell ref="L43:L44"/>
    <mergeCell ref="A47:M47"/>
    <mergeCell ref="L65:L66"/>
    <mergeCell ref="C1:K1"/>
    <mergeCell ref="M1:N1"/>
    <mergeCell ref="A4:L4"/>
    <mergeCell ref="A5:L5"/>
    <mergeCell ref="A19:M19"/>
    <mergeCell ref="L29:L30"/>
    <mergeCell ref="A33:L33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88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5.38"/>
    <col customWidth="1" min="12" max="12" width="1.5"/>
    <col customWidth="1" min="13" max="13" width="15.38"/>
    <col customWidth="1" min="14" max="26" width="8.63"/>
  </cols>
  <sheetData>
    <row r="1" ht="27.75" customHeight="1">
      <c r="A1" s="3"/>
      <c r="B1" s="3"/>
      <c r="C1" s="225" t="str">
        <f>'R&amp;P Accounts'!B2</f>
        <v>Finechty Men's Shed</v>
      </c>
      <c r="L1" s="3"/>
      <c r="M1" s="171" t="str">
        <f>'R&amp;P Accounts'!L2</f>
        <v>SC050187</v>
      </c>
    </row>
    <row r="2" ht="12.75" customHeight="1">
      <c r="A2" s="172"/>
    </row>
    <row r="3" ht="26.25" customHeight="1">
      <c r="A3" s="96" t="s">
        <v>129</v>
      </c>
      <c r="B3" s="96"/>
      <c r="C3" s="95"/>
      <c r="D3" s="96"/>
      <c r="E3" s="96"/>
      <c r="F3" s="96"/>
      <c r="G3" s="96"/>
      <c r="H3" s="173"/>
      <c r="I3" s="98"/>
      <c r="J3" s="98"/>
      <c r="K3" s="98"/>
      <c r="L3" s="174"/>
      <c r="M3" s="28"/>
    </row>
    <row r="4" ht="12.75" customHeight="1"/>
    <row r="5" ht="12.75" customHeight="1">
      <c r="A5" s="188" t="s">
        <v>130</v>
      </c>
      <c r="F5" s="80"/>
      <c r="G5" s="80"/>
      <c r="H5" s="80"/>
      <c r="I5" s="80"/>
      <c r="J5" s="110"/>
      <c r="K5" s="224"/>
      <c r="L5" s="224"/>
      <c r="M5" s="3"/>
    </row>
    <row r="6" ht="54.75" customHeight="1">
      <c r="A6" s="146"/>
      <c r="B6" s="146"/>
      <c r="C6" s="226" t="s">
        <v>131</v>
      </c>
      <c r="D6" s="227"/>
      <c r="E6" s="226" t="s">
        <v>132</v>
      </c>
      <c r="F6" s="228"/>
      <c r="G6" s="226" t="s">
        <v>133</v>
      </c>
      <c r="H6" s="228"/>
      <c r="I6" s="226" t="s">
        <v>134</v>
      </c>
      <c r="J6" s="229"/>
      <c r="K6" s="3"/>
      <c r="L6" s="3"/>
      <c r="M6" s="3"/>
    </row>
    <row r="7" ht="54.0" customHeight="1">
      <c r="A7" s="146"/>
      <c r="B7" s="146"/>
      <c r="C7" s="227"/>
      <c r="D7" s="227"/>
      <c r="E7" s="227"/>
      <c r="F7" s="228"/>
      <c r="G7" s="227"/>
      <c r="H7" s="228"/>
      <c r="I7" s="227"/>
      <c r="J7" s="229"/>
      <c r="K7" s="230" t="s">
        <v>135</v>
      </c>
      <c r="L7" s="224"/>
      <c r="M7" s="231" t="s">
        <v>136</v>
      </c>
    </row>
    <row r="8" ht="16.5" customHeight="1">
      <c r="A8" s="232" t="s">
        <v>137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3"/>
    </row>
    <row r="9" ht="17.25" customHeight="1">
      <c r="A9" s="39"/>
      <c r="B9" s="3"/>
      <c r="C9" s="233"/>
      <c r="D9" s="234"/>
      <c r="E9" s="233"/>
      <c r="F9" s="235"/>
      <c r="G9" s="233"/>
      <c r="H9" s="234"/>
      <c r="I9" s="233"/>
      <c r="J9" s="235"/>
      <c r="K9" s="233">
        <f t="shared" ref="K9:K38" si="1">SUM(C9:I9)</f>
        <v>0</v>
      </c>
      <c r="L9" s="235"/>
      <c r="M9" s="233">
        <v>0.0</v>
      </c>
    </row>
    <row r="10" ht="17.25" customHeight="1">
      <c r="A10" s="39"/>
      <c r="B10" s="7"/>
      <c r="C10" s="236"/>
      <c r="D10" s="235"/>
      <c r="E10" s="236"/>
      <c r="F10" s="235"/>
      <c r="G10" s="236"/>
      <c r="H10" s="235"/>
      <c r="I10" s="236"/>
      <c r="J10" s="235"/>
      <c r="K10" s="233">
        <f t="shared" si="1"/>
        <v>0</v>
      </c>
      <c r="L10" s="235"/>
      <c r="M10" s="236">
        <v>0.0</v>
      </c>
    </row>
    <row r="11" ht="17.25" customHeight="1">
      <c r="A11" s="39"/>
      <c r="B11" s="146"/>
      <c r="C11" s="236"/>
      <c r="D11" s="235"/>
      <c r="E11" s="236"/>
      <c r="F11" s="235"/>
      <c r="G11" s="236"/>
      <c r="H11" s="235"/>
      <c r="I11" s="236"/>
      <c r="J11" s="235"/>
      <c r="K11" s="233">
        <f t="shared" si="1"/>
        <v>0</v>
      </c>
      <c r="L11" s="235"/>
      <c r="M11" s="236">
        <v>0.0</v>
      </c>
    </row>
    <row r="12" ht="17.25" customHeight="1">
      <c r="A12" s="39"/>
      <c r="B12" s="146"/>
      <c r="C12" s="236"/>
      <c r="D12" s="235"/>
      <c r="E12" s="236"/>
      <c r="F12" s="235"/>
      <c r="G12" s="236"/>
      <c r="H12" s="235"/>
      <c r="I12" s="236"/>
      <c r="J12" s="235"/>
      <c r="K12" s="233">
        <f t="shared" si="1"/>
        <v>0</v>
      </c>
      <c r="L12" s="235"/>
      <c r="M12" s="236">
        <v>0.0</v>
      </c>
    </row>
    <row r="13" ht="17.25" customHeight="1">
      <c r="A13" s="39"/>
      <c r="B13" s="146"/>
      <c r="C13" s="236"/>
      <c r="D13" s="235"/>
      <c r="E13" s="236"/>
      <c r="F13" s="235"/>
      <c r="G13" s="236"/>
      <c r="H13" s="235"/>
      <c r="I13" s="236"/>
      <c r="J13" s="235"/>
      <c r="K13" s="233">
        <f t="shared" si="1"/>
        <v>0</v>
      </c>
      <c r="L13" s="235"/>
      <c r="M13" s="236">
        <v>0.0</v>
      </c>
    </row>
    <row r="14" ht="17.25" customHeight="1">
      <c r="A14" s="39"/>
      <c r="B14" s="146"/>
      <c r="C14" s="236"/>
      <c r="D14" s="235"/>
      <c r="E14" s="236"/>
      <c r="F14" s="235"/>
      <c r="G14" s="236"/>
      <c r="H14" s="235"/>
      <c r="I14" s="236"/>
      <c r="J14" s="235"/>
      <c r="K14" s="233">
        <f t="shared" si="1"/>
        <v>0</v>
      </c>
      <c r="L14" s="235"/>
      <c r="M14" s="236">
        <v>0.0</v>
      </c>
    </row>
    <row r="15" ht="17.25" customHeight="1">
      <c r="A15" s="39"/>
      <c r="B15" s="146"/>
      <c r="C15" s="236"/>
      <c r="D15" s="235"/>
      <c r="E15" s="236"/>
      <c r="F15" s="235"/>
      <c r="G15" s="236"/>
      <c r="H15" s="235"/>
      <c r="I15" s="236"/>
      <c r="J15" s="235"/>
      <c r="K15" s="233">
        <f t="shared" si="1"/>
        <v>0</v>
      </c>
      <c r="L15" s="235"/>
      <c r="M15" s="236">
        <v>0.0</v>
      </c>
    </row>
    <row r="16" ht="17.25" customHeight="1">
      <c r="A16" s="39"/>
      <c r="B16" s="146"/>
      <c r="C16" s="236"/>
      <c r="D16" s="235"/>
      <c r="E16" s="236"/>
      <c r="F16" s="235"/>
      <c r="G16" s="236"/>
      <c r="H16" s="235"/>
      <c r="I16" s="236"/>
      <c r="J16" s="235"/>
      <c r="K16" s="233">
        <f t="shared" si="1"/>
        <v>0</v>
      </c>
      <c r="L16" s="235"/>
      <c r="M16" s="236">
        <v>0.0</v>
      </c>
    </row>
    <row r="17" ht="17.25" customHeight="1">
      <c r="A17" s="39"/>
      <c r="B17" s="146"/>
      <c r="C17" s="236"/>
      <c r="D17" s="235"/>
      <c r="E17" s="236"/>
      <c r="F17" s="235"/>
      <c r="G17" s="236"/>
      <c r="H17" s="235"/>
      <c r="I17" s="236"/>
      <c r="J17" s="235"/>
      <c r="K17" s="233">
        <f t="shared" si="1"/>
        <v>0</v>
      </c>
      <c r="L17" s="235"/>
      <c r="M17" s="236">
        <v>0.0</v>
      </c>
    </row>
    <row r="18" ht="17.25" customHeight="1">
      <c r="A18" s="237"/>
      <c r="B18" s="146"/>
      <c r="C18" s="236"/>
      <c r="D18" s="235"/>
      <c r="E18" s="236"/>
      <c r="F18" s="235"/>
      <c r="G18" s="236"/>
      <c r="H18" s="235"/>
      <c r="I18" s="236"/>
      <c r="J18" s="235"/>
      <c r="K18" s="233">
        <f t="shared" si="1"/>
        <v>0</v>
      </c>
      <c r="L18" s="235"/>
      <c r="M18" s="236">
        <v>0.0</v>
      </c>
    </row>
    <row r="19" ht="17.25" customHeight="1">
      <c r="A19" s="39"/>
      <c r="B19" s="146"/>
      <c r="C19" s="236"/>
      <c r="D19" s="235"/>
      <c r="E19" s="236"/>
      <c r="F19" s="235"/>
      <c r="G19" s="236"/>
      <c r="H19" s="235"/>
      <c r="I19" s="236"/>
      <c r="J19" s="235"/>
      <c r="K19" s="233">
        <f t="shared" si="1"/>
        <v>0</v>
      </c>
      <c r="L19" s="235"/>
      <c r="M19" s="236">
        <v>0.0</v>
      </c>
    </row>
    <row r="20" ht="17.25" customHeight="1">
      <c r="A20" s="39"/>
      <c r="B20" s="146"/>
      <c r="C20" s="236"/>
      <c r="D20" s="235"/>
      <c r="E20" s="236"/>
      <c r="F20" s="235"/>
      <c r="G20" s="236"/>
      <c r="H20" s="235"/>
      <c r="I20" s="236"/>
      <c r="J20" s="235"/>
      <c r="K20" s="233">
        <f t="shared" si="1"/>
        <v>0</v>
      </c>
      <c r="L20" s="235"/>
      <c r="M20" s="236">
        <v>0.0</v>
      </c>
    </row>
    <row r="21" ht="17.25" customHeight="1">
      <c r="A21" s="39"/>
      <c r="B21" s="146"/>
      <c r="C21" s="236"/>
      <c r="D21" s="235"/>
      <c r="E21" s="236"/>
      <c r="F21" s="235"/>
      <c r="G21" s="236"/>
      <c r="H21" s="235"/>
      <c r="I21" s="236"/>
      <c r="J21" s="235"/>
      <c r="K21" s="233">
        <f t="shared" si="1"/>
        <v>0</v>
      </c>
      <c r="L21" s="235"/>
      <c r="M21" s="236">
        <v>0.0</v>
      </c>
    </row>
    <row r="22" ht="17.25" customHeight="1">
      <c r="A22" s="39"/>
      <c r="B22" s="146"/>
      <c r="C22" s="236"/>
      <c r="D22" s="235"/>
      <c r="E22" s="236"/>
      <c r="F22" s="235"/>
      <c r="G22" s="236"/>
      <c r="H22" s="235"/>
      <c r="I22" s="236"/>
      <c r="J22" s="235"/>
      <c r="K22" s="233">
        <f t="shared" si="1"/>
        <v>0</v>
      </c>
      <c r="L22" s="235"/>
      <c r="M22" s="236">
        <v>0.0</v>
      </c>
    </row>
    <row r="23" ht="17.25" customHeight="1">
      <c r="A23" s="39"/>
      <c r="B23" s="146"/>
      <c r="C23" s="236"/>
      <c r="D23" s="235"/>
      <c r="E23" s="236"/>
      <c r="F23" s="235"/>
      <c r="G23" s="236"/>
      <c r="H23" s="235"/>
      <c r="I23" s="236"/>
      <c r="J23" s="235"/>
      <c r="K23" s="233">
        <f t="shared" si="1"/>
        <v>0</v>
      </c>
      <c r="L23" s="235"/>
      <c r="M23" s="236">
        <v>0.0</v>
      </c>
    </row>
    <row r="24" ht="17.25" customHeight="1">
      <c r="A24" s="39"/>
      <c r="B24" s="146"/>
      <c r="C24" s="236"/>
      <c r="D24" s="235"/>
      <c r="E24" s="236"/>
      <c r="F24" s="235"/>
      <c r="G24" s="236"/>
      <c r="H24" s="235"/>
      <c r="I24" s="236"/>
      <c r="J24" s="235"/>
      <c r="K24" s="233">
        <f t="shared" si="1"/>
        <v>0</v>
      </c>
      <c r="L24" s="235"/>
      <c r="M24" s="236">
        <v>0.0</v>
      </c>
    </row>
    <row r="25" ht="16.5" customHeight="1">
      <c r="A25" s="39" t="s">
        <v>118</v>
      </c>
      <c r="B25" s="146"/>
      <c r="C25" s="238">
        <v>4550.07</v>
      </c>
      <c r="D25" s="235"/>
      <c r="E25" s="236"/>
      <c r="F25" s="235"/>
      <c r="G25" s="236"/>
      <c r="H25" s="235"/>
      <c r="I25" s="236"/>
      <c r="J25" s="235"/>
      <c r="K25" s="233">
        <f t="shared" si="1"/>
        <v>4550.07</v>
      </c>
      <c r="L25" s="235"/>
      <c r="M25" s="238">
        <v>6426.0</v>
      </c>
    </row>
    <row r="26" ht="16.5" customHeight="1">
      <c r="A26" s="239" t="s">
        <v>138</v>
      </c>
      <c r="B26" s="146"/>
      <c r="C26" s="238">
        <v>1379.02</v>
      </c>
      <c r="D26" s="235"/>
      <c r="E26" s="236"/>
      <c r="F26" s="235"/>
      <c r="G26" s="236"/>
      <c r="H26" s="235"/>
      <c r="I26" s="236"/>
      <c r="J26" s="235"/>
      <c r="K26" s="233">
        <f t="shared" si="1"/>
        <v>1379.02</v>
      </c>
      <c r="L26" s="235"/>
      <c r="M26" s="238">
        <v>1524.0</v>
      </c>
    </row>
    <row r="27" ht="17.25" customHeight="1">
      <c r="A27" s="240" t="s">
        <v>19</v>
      </c>
      <c r="B27" s="146"/>
      <c r="C27" s="238">
        <v>605.67</v>
      </c>
      <c r="D27" s="235"/>
      <c r="E27" s="236"/>
      <c r="F27" s="235"/>
      <c r="G27" s="236"/>
      <c r="H27" s="235"/>
      <c r="I27" s="236"/>
      <c r="J27" s="235"/>
      <c r="K27" s="233">
        <f t="shared" si="1"/>
        <v>605.67</v>
      </c>
      <c r="L27" s="235"/>
      <c r="M27" s="236"/>
    </row>
    <row r="28" ht="17.25" customHeight="1">
      <c r="A28" s="241"/>
      <c r="B28" s="146"/>
      <c r="C28" s="236"/>
      <c r="D28" s="235"/>
      <c r="E28" s="236"/>
      <c r="F28" s="235"/>
      <c r="G28" s="236"/>
      <c r="H28" s="235"/>
      <c r="I28" s="236"/>
      <c r="J28" s="235"/>
      <c r="K28" s="233">
        <f t="shared" si="1"/>
        <v>0</v>
      </c>
      <c r="L28" s="235"/>
      <c r="M28" s="236"/>
    </row>
    <row r="29" ht="17.25" customHeight="1">
      <c r="A29" s="241"/>
      <c r="B29" s="146"/>
      <c r="C29" s="236"/>
      <c r="D29" s="235"/>
      <c r="E29" s="236"/>
      <c r="F29" s="235"/>
      <c r="G29" s="236"/>
      <c r="H29" s="235"/>
      <c r="I29" s="236"/>
      <c r="J29" s="235"/>
      <c r="K29" s="233">
        <f t="shared" si="1"/>
        <v>0</v>
      </c>
      <c r="L29" s="235"/>
      <c r="M29" s="236"/>
    </row>
    <row r="30" ht="17.25" customHeight="1">
      <c r="A30" s="241"/>
      <c r="B30" s="146"/>
      <c r="C30" s="236"/>
      <c r="D30" s="235"/>
      <c r="E30" s="236"/>
      <c r="F30" s="235"/>
      <c r="G30" s="236"/>
      <c r="H30" s="235"/>
      <c r="I30" s="236"/>
      <c r="J30" s="235"/>
      <c r="K30" s="233">
        <f t="shared" si="1"/>
        <v>0</v>
      </c>
      <c r="L30" s="235"/>
      <c r="M30" s="236"/>
    </row>
    <row r="31" ht="17.25" customHeight="1">
      <c r="A31" s="241"/>
      <c r="B31" s="146"/>
      <c r="C31" s="236"/>
      <c r="D31" s="235"/>
      <c r="E31" s="236"/>
      <c r="F31" s="235"/>
      <c r="G31" s="236"/>
      <c r="H31" s="235"/>
      <c r="I31" s="236"/>
      <c r="J31" s="235"/>
      <c r="K31" s="233">
        <f t="shared" si="1"/>
        <v>0</v>
      </c>
      <c r="L31" s="235"/>
      <c r="M31" s="236"/>
    </row>
    <row r="32" ht="17.25" customHeight="1">
      <c r="A32" s="241"/>
      <c r="B32" s="146"/>
      <c r="C32" s="236"/>
      <c r="D32" s="235"/>
      <c r="E32" s="236"/>
      <c r="F32" s="235"/>
      <c r="G32" s="236"/>
      <c r="H32" s="235"/>
      <c r="I32" s="236"/>
      <c r="J32" s="235"/>
      <c r="K32" s="233">
        <f t="shared" si="1"/>
        <v>0</v>
      </c>
      <c r="L32" s="235"/>
      <c r="M32" s="236"/>
    </row>
    <row r="33" ht="17.25" customHeight="1">
      <c r="A33" s="241"/>
      <c r="B33" s="146"/>
      <c r="C33" s="236"/>
      <c r="D33" s="235"/>
      <c r="E33" s="236"/>
      <c r="F33" s="235"/>
      <c r="G33" s="236"/>
      <c r="H33" s="235"/>
      <c r="I33" s="236"/>
      <c r="J33" s="235"/>
      <c r="K33" s="233">
        <f t="shared" si="1"/>
        <v>0</v>
      </c>
      <c r="L33" s="235"/>
      <c r="M33" s="236"/>
    </row>
    <row r="34" ht="17.25" customHeight="1">
      <c r="A34" s="241"/>
      <c r="B34" s="146"/>
      <c r="C34" s="236"/>
      <c r="D34" s="235"/>
      <c r="E34" s="236"/>
      <c r="F34" s="235"/>
      <c r="G34" s="236"/>
      <c r="H34" s="235"/>
      <c r="I34" s="236"/>
      <c r="J34" s="235"/>
      <c r="K34" s="233">
        <f t="shared" si="1"/>
        <v>0</v>
      </c>
      <c r="L34" s="235"/>
      <c r="M34" s="236"/>
    </row>
    <row r="35" ht="17.25" customHeight="1">
      <c r="A35" s="241"/>
      <c r="B35" s="146"/>
      <c r="C35" s="236"/>
      <c r="D35" s="235"/>
      <c r="E35" s="236"/>
      <c r="F35" s="235"/>
      <c r="G35" s="236"/>
      <c r="H35" s="235"/>
      <c r="I35" s="236"/>
      <c r="J35" s="235"/>
      <c r="K35" s="233">
        <f t="shared" si="1"/>
        <v>0</v>
      </c>
      <c r="L35" s="235"/>
      <c r="M35" s="236"/>
    </row>
    <row r="36" ht="16.5" customHeight="1">
      <c r="A36" s="241"/>
      <c r="B36" s="3"/>
      <c r="C36" s="242"/>
      <c r="D36" s="243"/>
      <c r="E36" s="242"/>
      <c r="F36" s="243"/>
      <c r="G36" s="242"/>
      <c r="H36" s="243"/>
      <c r="I36" s="242"/>
      <c r="J36" s="243"/>
      <c r="K36" s="233">
        <f t="shared" si="1"/>
        <v>0</v>
      </c>
      <c r="L36" s="243"/>
      <c r="M36" s="242"/>
    </row>
    <row r="37" ht="16.5" customHeight="1">
      <c r="A37" s="241"/>
      <c r="B37" s="3"/>
      <c r="C37" s="244"/>
      <c r="D37" s="243"/>
      <c r="E37" s="244"/>
      <c r="F37" s="243"/>
      <c r="G37" s="244"/>
      <c r="H37" s="243"/>
      <c r="I37" s="244"/>
      <c r="J37" s="243"/>
      <c r="K37" s="233">
        <f t="shared" si="1"/>
        <v>0</v>
      </c>
      <c r="L37" s="243"/>
      <c r="M37" s="244"/>
    </row>
    <row r="38" ht="16.5" customHeight="1">
      <c r="A38" s="241" t="s">
        <v>139</v>
      </c>
      <c r="B38" s="3"/>
      <c r="C38" s="244"/>
      <c r="D38" s="243"/>
      <c r="E38" s="244"/>
      <c r="F38" s="243"/>
      <c r="G38" s="244"/>
      <c r="H38" s="243"/>
      <c r="I38" s="244"/>
      <c r="J38" s="243"/>
      <c r="K38" s="233">
        <f t="shared" si="1"/>
        <v>0</v>
      </c>
      <c r="L38" s="243"/>
      <c r="M38" s="244"/>
    </row>
    <row r="39" ht="12.75" customHeight="1">
      <c r="A39" s="245" t="s">
        <v>140</v>
      </c>
      <c r="B39" s="87"/>
      <c r="C39" s="246">
        <f>SUM(C9:C38)</f>
        <v>6534.76</v>
      </c>
      <c r="D39" s="243"/>
      <c r="E39" s="246">
        <f>SUM(E9:E38)</f>
        <v>0</v>
      </c>
      <c r="F39" s="243"/>
      <c r="G39" s="246">
        <f>SUM(G9:G38)</f>
        <v>0</v>
      </c>
      <c r="H39" s="243"/>
      <c r="I39" s="246">
        <f>SUM(I9:I38)</f>
        <v>0</v>
      </c>
      <c r="J39" s="243"/>
      <c r="K39" s="246">
        <f>SUM(K9:K38)</f>
        <v>6534.76</v>
      </c>
      <c r="L39" s="243"/>
      <c r="M39" s="246">
        <f>SUM(M9:M38)</f>
        <v>7950</v>
      </c>
    </row>
    <row r="40" ht="12.75" customHeight="1">
      <c r="A40" s="247"/>
      <c r="B40" s="247"/>
      <c r="C40" s="247"/>
      <c r="D40" s="247"/>
      <c r="E40" s="247"/>
      <c r="F40" s="247"/>
      <c r="G40" s="247"/>
      <c r="H40" s="247"/>
      <c r="I40" s="247"/>
      <c r="J40" s="247"/>
      <c r="K40" s="248"/>
      <c r="L40" s="247"/>
      <c r="M40" s="3"/>
    </row>
    <row r="41" ht="16.5" customHeight="1">
      <c r="A41" s="53" t="s">
        <v>141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6.5" customHeight="1">
      <c r="A42" s="39" t="s">
        <v>28</v>
      </c>
      <c r="B42" s="3"/>
      <c r="C42" s="204"/>
      <c r="D42" s="249"/>
      <c r="E42" s="204"/>
      <c r="F42" s="249"/>
      <c r="G42" s="204"/>
      <c r="H42" s="249"/>
      <c r="I42" s="204"/>
      <c r="J42" s="249"/>
      <c r="K42" s="42">
        <f t="shared" ref="K42:K43" si="2">SUM(C42:I42)</f>
        <v>0</v>
      </c>
      <c r="L42" s="249"/>
      <c r="M42" s="204"/>
    </row>
    <row r="43" ht="16.5" customHeight="1">
      <c r="A43" s="39" t="s">
        <v>29</v>
      </c>
      <c r="B43" s="3"/>
      <c r="C43" s="250"/>
      <c r="D43" s="249"/>
      <c r="E43" s="250"/>
      <c r="F43" s="249"/>
      <c r="G43" s="250"/>
      <c r="H43" s="249"/>
      <c r="I43" s="250"/>
      <c r="J43" s="249"/>
      <c r="K43" s="42">
        <f t="shared" si="2"/>
        <v>0</v>
      </c>
      <c r="L43" s="249"/>
      <c r="M43" s="250"/>
    </row>
    <row r="44" ht="12.75" customHeight="1">
      <c r="A44" s="245" t="s">
        <v>140</v>
      </c>
      <c r="B44" s="3"/>
      <c r="C44" s="251">
        <f>SUM(C42:C43)</f>
        <v>0</v>
      </c>
      <c r="D44" s="249"/>
      <c r="E44" s="252">
        <f>SUM(E42:E43)</f>
        <v>0</v>
      </c>
      <c r="F44" s="249"/>
      <c r="G44" s="252">
        <f>SUM(G42:G43)</f>
        <v>0</v>
      </c>
      <c r="H44" s="249"/>
      <c r="I44" s="252">
        <f>SUM(I42:I43)</f>
        <v>0</v>
      </c>
      <c r="J44" s="249"/>
      <c r="K44" s="252">
        <f>SUM(K42:K43)</f>
        <v>0</v>
      </c>
      <c r="L44" s="249"/>
      <c r="M44" s="252">
        <f>SUM(M42:M43)</f>
        <v>0</v>
      </c>
    </row>
    <row r="45" ht="9.0" customHeight="1">
      <c r="A45" s="245"/>
      <c r="B45" s="3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</row>
    <row r="46" ht="12.75" customHeight="1">
      <c r="A46" s="245" t="s">
        <v>142</v>
      </c>
      <c r="B46" s="3"/>
      <c r="C46" s="252">
        <f>C39+C44</f>
        <v>6534.76</v>
      </c>
      <c r="D46" s="249"/>
      <c r="E46" s="252">
        <f>E39+E44</f>
        <v>0</v>
      </c>
      <c r="F46" s="249"/>
      <c r="G46" s="252">
        <f>G39+G44</f>
        <v>0</v>
      </c>
      <c r="H46" s="249"/>
      <c r="I46" s="252">
        <f>I39+I44</f>
        <v>0</v>
      </c>
      <c r="J46" s="249"/>
      <c r="K46" s="252">
        <f>K39+K44</f>
        <v>6534.76</v>
      </c>
      <c r="L46" s="249"/>
      <c r="M46" s="252">
        <f>M39+M44</f>
        <v>7950</v>
      </c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253"/>
      <c r="L47" s="3"/>
      <c r="M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ht="12.75" customHeight="1">
      <c r="A49" s="58" t="s">
        <v>143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ht="16.5" customHeight="1">
      <c r="A50" s="62" t="s">
        <v>33</v>
      </c>
      <c r="B50" s="3"/>
      <c r="C50" s="203">
        <v>98.6</v>
      </c>
      <c r="D50" s="249"/>
      <c r="E50" s="204"/>
      <c r="F50" s="249"/>
      <c r="G50" s="204"/>
      <c r="H50" s="249"/>
      <c r="I50" s="204"/>
      <c r="J50" s="249"/>
      <c r="K50" s="42">
        <f t="shared" ref="K50:K60" si="3">SUM(C50:I50)</f>
        <v>98.6</v>
      </c>
      <c r="L50" s="249"/>
      <c r="M50" s="204"/>
    </row>
    <row r="51" ht="16.5" customHeight="1">
      <c r="A51" s="62" t="s">
        <v>34</v>
      </c>
      <c r="B51" s="3"/>
      <c r="C51" s="203">
        <v>1318.24</v>
      </c>
      <c r="D51" s="249"/>
      <c r="E51" s="204"/>
      <c r="F51" s="249"/>
      <c r="G51" s="204"/>
      <c r="H51" s="249"/>
      <c r="I51" s="204"/>
      <c r="J51" s="249"/>
      <c r="K51" s="42">
        <f t="shared" si="3"/>
        <v>1318.24</v>
      </c>
      <c r="L51" s="249"/>
      <c r="M51" s="203">
        <v>964.0</v>
      </c>
    </row>
    <row r="52" ht="16.5" customHeight="1">
      <c r="A52" s="62" t="s">
        <v>144</v>
      </c>
      <c r="B52" s="3"/>
      <c r="C52" s="204"/>
      <c r="D52" s="249"/>
      <c r="E52" s="204"/>
      <c r="F52" s="249"/>
      <c r="G52" s="204"/>
      <c r="H52" s="249"/>
      <c r="I52" s="204"/>
      <c r="J52" s="249"/>
      <c r="K52" s="42">
        <f t="shared" si="3"/>
        <v>0</v>
      </c>
      <c r="L52" s="249"/>
      <c r="M52" s="204"/>
    </row>
    <row r="53" ht="16.5" customHeight="1">
      <c r="A53" s="62" t="s">
        <v>145</v>
      </c>
      <c r="B53" s="3"/>
      <c r="C53" s="203">
        <v>7500.05</v>
      </c>
      <c r="D53" s="249"/>
      <c r="E53" s="204"/>
      <c r="F53" s="249"/>
      <c r="G53" s="204"/>
      <c r="H53" s="249"/>
      <c r="I53" s="204"/>
      <c r="J53" s="249"/>
      <c r="K53" s="42">
        <f t="shared" si="3"/>
        <v>7500.05</v>
      </c>
      <c r="L53" s="249"/>
      <c r="M53" s="203">
        <v>7261.0</v>
      </c>
    </row>
    <row r="54" ht="16.5" customHeight="1">
      <c r="A54" s="62" t="s">
        <v>146</v>
      </c>
      <c r="B54" s="3"/>
      <c r="C54" s="204"/>
      <c r="D54" s="249"/>
      <c r="E54" s="204"/>
      <c r="F54" s="249"/>
      <c r="G54" s="204"/>
      <c r="H54" s="249"/>
      <c r="I54" s="204"/>
      <c r="J54" s="249"/>
      <c r="K54" s="42">
        <f t="shared" si="3"/>
        <v>0</v>
      </c>
      <c r="L54" s="249"/>
      <c r="M54" s="204"/>
    </row>
    <row r="55" ht="16.5" customHeight="1">
      <c r="A55" s="62" t="s">
        <v>48</v>
      </c>
      <c r="B55" s="3"/>
      <c r="C55" s="204"/>
      <c r="D55" s="249"/>
      <c r="E55" s="204"/>
      <c r="F55" s="249"/>
      <c r="G55" s="204"/>
      <c r="H55" s="249"/>
      <c r="I55" s="204"/>
      <c r="J55" s="249"/>
      <c r="K55" s="42">
        <f t="shared" si="3"/>
        <v>0</v>
      </c>
      <c r="L55" s="249"/>
      <c r="M55" s="204"/>
    </row>
    <row r="56" ht="16.5" customHeight="1">
      <c r="A56" s="69" t="s">
        <v>49</v>
      </c>
      <c r="B56" s="3"/>
      <c r="C56" s="204"/>
      <c r="D56" s="249"/>
      <c r="E56" s="204"/>
      <c r="F56" s="249"/>
      <c r="G56" s="204"/>
      <c r="H56" s="249"/>
      <c r="I56" s="204"/>
      <c r="J56" s="249"/>
      <c r="K56" s="42">
        <f t="shared" si="3"/>
        <v>0</v>
      </c>
      <c r="L56" s="249"/>
      <c r="M56" s="204"/>
    </row>
    <row r="57" ht="17.25" customHeight="1">
      <c r="A57" s="69" t="s">
        <v>50</v>
      </c>
      <c r="B57" s="3"/>
      <c r="C57" s="204"/>
      <c r="D57" s="249"/>
      <c r="E57" s="204"/>
      <c r="F57" s="249"/>
      <c r="G57" s="204"/>
      <c r="H57" s="249"/>
      <c r="I57" s="204"/>
      <c r="J57" s="249"/>
      <c r="K57" s="42">
        <f t="shared" si="3"/>
        <v>0</v>
      </c>
      <c r="L57" s="249"/>
      <c r="M57" s="204"/>
    </row>
    <row r="58" ht="17.25" customHeight="1">
      <c r="A58" s="69" t="s">
        <v>51</v>
      </c>
      <c r="B58" s="3"/>
      <c r="C58" s="204"/>
      <c r="D58" s="249"/>
      <c r="E58" s="204"/>
      <c r="F58" s="249"/>
      <c r="G58" s="204"/>
      <c r="H58" s="249"/>
      <c r="I58" s="204"/>
      <c r="J58" s="249"/>
      <c r="K58" s="42">
        <f t="shared" si="3"/>
        <v>0</v>
      </c>
      <c r="L58" s="249"/>
      <c r="M58" s="204"/>
    </row>
    <row r="59" ht="12.75" customHeight="1">
      <c r="A59" s="62"/>
      <c r="B59" s="3"/>
      <c r="C59" s="204"/>
      <c r="D59" s="249"/>
      <c r="E59" s="204"/>
      <c r="F59" s="249"/>
      <c r="G59" s="204"/>
      <c r="H59" s="249"/>
      <c r="I59" s="204"/>
      <c r="J59" s="249"/>
      <c r="K59" s="42">
        <f t="shared" si="3"/>
        <v>0</v>
      </c>
      <c r="L59" s="249"/>
      <c r="M59" s="204"/>
    </row>
    <row r="60" ht="12.75" customHeight="1">
      <c r="A60" s="254"/>
      <c r="B60" s="3"/>
      <c r="C60" s="204"/>
      <c r="D60" s="249"/>
      <c r="E60" s="204"/>
      <c r="F60" s="249"/>
      <c r="G60" s="204"/>
      <c r="H60" s="249"/>
      <c r="I60" s="204"/>
      <c r="J60" s="249"/>
      <c r="K60" s="42">
        <f t="shared" si="3"/>
        <v>0</v>
      </c>
      <c r="L60" s="249"/>
      <c r="M60" s="204"/>
    </row>
    <row r="61" ht="16.5" customHeight="1">
      <c r="A61" s="71" t="s">
        <v>140</v>
      </c>
      <c r="B61" s="3"/>
      <c r="C61" s="251">
        <f>SUM(C50:C60)</f>
        <v>8916.89</v>
      </c>
      <c r="D61" s="249"/>
      <c r="E61" s="252">
        <f>SUM(E50:E60)</f>
        <v>0</v>
      </c>
      <c r="F61" s="249"/>
      <c r="G61" s="252">
        <f>SUM(G50:G60)</f>
        <v>0</v>
      </c>
      <c r="H61" s="249"/>
      <c r="I61" s="252">
        <f>SUM(I50:I60)</f>
        <v>0</v>
      </c>
      <c r="J61" s="249"/>
      <c r="K61" s="252">
        <f>SUM(K50:K60)</f>
        <v>8916.89</v>
      </c>
      <c r="L61" s="249"/>
      <c r="M61" s="252">
        <f>SUM(M50:M60)</f>
        <v>8225</v>
      </c>
    </row>
    <row r="62" ht="12.75" customHeight="1">
      <c r="A62" s="3"/>
      <c r="B62" s="3"/>
      <c r="C62" s="24"/>
      <c r="D62" s="3"/>
      <c r="E62" s="3"/>
      <c r="F62" s="3"/>
      <c r="G62" s="3"/>
      <c r="H62" s="3"/>
      <c r="I62" s="3"/>
      <c r="J62" s="3"/>
      <c r="K62" s="253"/>
      <c r="L62" s="3"/>
      <c r="M62" s="3"/>
    </row>
    <row r="63" ht="30.0" customHeight="1">
      <c r="A63" s="53" t="s">
        <v>147</v>
      </c>
      <c r="B63" s="3"/>
      <c r="C63" s="24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ht="17.25" customHeight="1">
      <c r="A64" s="62" t="s">
        <v>148</v>
      </c>
      <c r="B64" s="3"/>
      <c r="C64" s="204"/>
      <c r="D64" s="249"/>
      <c r="E64" s="204"/>
      <c r="F64" s="249"/>
      <c r="G64" s="204"/>
      <c r="H64" s="249"/>
      <c r="I64" s="204"/>
      <c r="J64" s="249"/>
      <c r="K64" s="42">
        <f t="shared" ref="K64:K65" si="4">SUM(C64:I64)</f>
        <v>0</v>
      </c>
      <c r="L64" s="249"/>
      <c r="M64" s="204"/>
    </row>
    <row r="65" ht="16.5" customHeight="1">
      <c r="A65" s="62" t="s">
        <v>149</v>
      </c>
      <c r="B65" s="3"/>
      <c r="C65" s="204"/>
      <c r="D65" s="249"/>
      <c r="E65" s="204"/>
      <c r="F65" s="249"/>
      <c r="G65" s="204"/>
      <c r="H65" s="249"/>
      <c r="I65" s="204"/>
      <c r="J65" s="249"/>
      <c r="K65" s="42">
        <f t="shared" si="4"/>
        <v>0</v>
      </c>
      <c r="L65" s="249"/>
      <c r="M65" s="204"/>
    </row>
    <row r="66" ht="16.5" customHeight="1">
      <c r="A66" s="71" t="s">
        <v>150</v>
      </c>
      <c r="B66" s="3"/>
      <c r="C66" s="251">
        <f>C64+C65</f>
        <v>0</v>
      </c>
      <c r="D66" s="249"/>
      <c r="E66" s="252">
        <f>E64+E65</f>
        <v>0</v>
      </c>
      <c r="F66" s="249"/>
      <c r="G66" s="252">
        <f>G64+G65</f>
        <v>0</v>
      </c>
      <c r="H66" s="249"/>
      <c r="I66" s="252">
        <f>I64+I65</f>
        <v>0</v>
      </c>
      <c r="J66" s="249"/>
      <c r="K66" s="252">
        <f>K64+K65</f>
        <v>0</v>
      </c>
      <c r="L66" s="249"/>
      <c r="M66" s="252">
        <f>M64+M65</f>
        <v>0</v>
      </c>
    </row>
    <row r="67" ht="17.25" customHeight="1">
      <c r="A67" s="3"/>
      <c r="B67" s="3"/>
      <c r="C67" s="255"/>
      <c r="D67" s="256"/>
      <c r="E67" s="256"/>
      <c r="F67" s="256"/>
      <c r="G67" s="256"/>
      <c r="H67" s="256"/>
      <c r="I67" s="256"/>
      <c r="J67" s="256"/>
      <c r="K67" s="253"/>
      <c r="L67" s="256"/>
      <c r="M67" s="256"/>
    </row>
    <row r="68" ht="16.5" customHeight="1">
      <c r="A68" s="257" t="s">
        <v>56</v>
      </c>
      <c r="B68" s="3"/>
      <c r="C68" s="252">
        <f>+C66+C61</f>
        <v>8916.89</v>
      </c>
      <c r="D68" s="249"/>
      <c r="E68" s="252">
        <f>+E66+E61</f>
        <v>0</v>
      </c>
      <c r="F68" s="249"/>
      <c r="G68" s="252">
        <f>+G66+G61</f>
        <v>0</v>
      </c>
      <c r="H68" s="249"/>
      <c r="I68" s="252">
        <f>+I66+I61</f>
        <v>0</v>
      </c>
      <c r="J68" s="249"/>
      <c r="K68" s="252">
        <f>+K66+K61</f>
        <v>8916.89</v>
      </c>
      <c r="L68" s="249"/>
      <c r="M68" s="252">
        <f>+M66+M61</f>
        <v>8225</v>
      </c>
      <c r="N68" s="85"/>
    </row>
    <row r="69" ht="17.25" customHeight="1">
      <c r="A69" s="3"/>
      <c r="B69" s="3"/>
      <c r="C69" s="255"/>
      <c r="D69" s="256"/>
      <c r="E69" s="256"/>
      <c r="F69" s="256"/>
      <c r="G69" s="256"/>
      <c r="H69" s="256"/>
      <c r="I69" s="256"/>
      <c r="J69" s="256"/>
      <c r="K69" s="253"/>
      <c r="L69" s="256"/>
      <c r="M69" s="256"/>
    </row>
    <row r="70" ht="18.75" customHeight="1">
      <c r="A70" s="81" t="s">
        <v>57</v>
      </c>
      <c r="B70" s="3"/>
      <c r="C70" s="88">
        <f>+C46-C68</f>
        <v>-2382.13</v>
      </c>
      <c r="D70" s="86"/>
      <c r="E70" s="88">
        <f>+E46-E68</f>
        <v>0</v>
      </c>
      <c r="F70" s="86"/>
      <c r="G70" s="88">
        <f>+G46-G68</f>
        <v>0</v>
      </c>
      <c r="H70" s="86"/>
      <c r="I70" s="88">
        <f>+I46-I68</f>
        <v>0</v>
      </c>
      <c r="J70" s="86"/>
      <c r="K70" s="88">
        <f>+K46-K68</f>
        <v>-2382.13</v>
      </c>
      <c r="L70" s="86"/>
      <c r="M70" s="88">
        <f>+M46-M68</f>
        <v>-275</v>
      </c>
    </row>
    <row r="71" ht="14.25" customHeight="1">
      <c r="A71" s="81"/>
      <c r="B71" s="3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</row>
    <row r="72" ht="18.75" customHeight="1">
      <c r="A72" s="87" t="s">
        <v>151</v>
      </c>
      <c r="B72" s="3"/>
      <c r="C72" s="88"/>
      <c r="D72" s="86"/>
      <c r="E72" s="88"/>
      <c r="F72" s="86"/>
      <c r="G72" s="88"/>
      <c r="H72" s="86"/>
      <c r="I72" s="88"/>
      <c r="J72" s="86"/>
      <c r="K72" s="88">
        <f>SUM(C72:I72)</f>
        <v>0</v>
      </c>
      <c r="L72" s="86"/>
      <c r="M72" s="88"/>
    </row>
    <row r="73" ht="14.25" customHeight="1">
      <c r="A73" s="87"/>
      <c r="B73" s="3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</row>
    <row r="74" ht="18.75" customHeight="1">
      <c r="A74" s="71" t="s">
        <v>59</v>
      </c>
      <c r="B74" s="3"/>
      <c r="C74" s="88">
        <f>C70+C72</f>
        <v>-2382.13</v>
      </c>
      <c r="D74" s="86"/>
      <c r="E74" s="88">
        <f>E70+E72</f>
        <v>0</v>
      </c>
      <c r="F74" s="86"/>
      <c r="G74" s="88">
        <f>G70+G72</f>
        <v>0</v>
      </c>
      <c r="H74" s="86"/>
      <c r="I74" s="88">
        <f>I70+I72</f>
        <v>0</v>
      </c>
      <c r="J74" s="86"/>
      <c r="K74" s="88">
        <f>K70+K72</f>
        <v>-2382.13</v>
      </c>
      <c r="L74" s="86"/>
      <c r="M74" s="88">
        <f>M70+M72</f>
        <v>-275</v>
      </c>
    </row>
    <row r="75" ht="12.7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253"/>
      <c r="L75" s="3"/>
      <c r="M75" s="3"/>
    </row>
    <row r="76" ht="12.75" customHeight="1"/>
    <row r="77" ht="12.75" customHeight="1">
      <c r="A77" s="258" t="s">
        <v>152</v>
      </c>
    </row>
    <row r="78" ht="12.75" customHeight="1">
      <c r="A78" s="259" t="s">
        <v>153</v>
      </c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76"/>
    </row>
    <row r="79" ht="12.75" customHeight="1">
      <c r="A79" s="19"/>
      <c r="M79" s="118"/>
    </row>
    <row r="80" ht="12.75" customHeight="1">
      <c r="A80" s="19"/>
      <c r="M80" s="118"/>
    </row>
    <row r="81" ht="12.75" customHeight="1">
      <c r="A81" s="19"/>
      <c r="M81" s="118"/>
    </row>
    <row r="82" ht="12.75" customHeight="1">
      <c r="A82" s="19"/>
      <c r="M82" s="118"/>
    </row>
    <row r="83" ht="12.75" customHeight="1">
      <c r="A83" s="19"/>
      <c r="M83" s="118"/>
    </row>
    <row r="84" ht="12.75" customHeight="1">
      <c r="A84" s="19"/>
      <c r="M84" s="118"/>
    </row>
    <row r="85" ht="12.75" customHeight="1">
      <c r="A85" s="19"/>
      <c r="M85" s="118"/>
    </row>
    <row r="86" ht="12.75" customHeight="1">
      <c r="A86" s="177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6"/>
    </row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</sheetData>
  <mergeCells count="6">
    <mergeCell ref="C1:K1"/>
    <mergeCell ref="M1:N1"/>
    <mergeCell ref="A2:L2"/>
    <mergeCell ref="H3:K3"/>
    <mergeCell ref="A5:E5"/>
    <mergeCell ref="A78:M86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 2007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63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4.63"/>
    <col customWidth="1" min="12" max="12" width="1.63"/>
    <col customWidth="1" min="13" max="13" width="14.63"/>
    <col customWidth="1" min="14" max="26" width="9.13"/>
  </cols>
  <sheetData>
    <row r="1" ht="27.75" customHeight="1">
      <c r="A1" s="3"/>
      <c r="B1" s="3"/>
      <c r="C1" s="93" t="str">
        <f>'R&amp;P Accounts'!B2</f>
        <v>Finechty Men's Shed</v>
      </c>
      <c r="L1" s="3"/>
      <c r="M1" s="171" t="str">
        <f>'R&amp;P Accounts'!L2</f>
        <v>SC050187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7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6" t="s">
        <v>154</v>
      </c>
      <c r="B3" s="96"/>
      <c r="C3" s="95"/>
      <c r="D3" s="96"/>
      <c r="E3" s="96"/>
      <c r="F3" s="96"/>
      <c r="G3" s="96"/>
      <c r="H3" s="173"/>
      <c r="I3" s="98"/>
      <c r="J3" s="98"/>
      <c r="K3" s="98"/>
      <c r="L3" s="174"/>
      <c r="M3" s="100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ht="15.0" customHeight="1">
      <c r="A4" s="17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8" t="s">
        <v>155</v>
      </c>
      <c r="F5" s="80"/>
      <c r="G5" s="80"/>
      <c r="H5" s="80"/>
      <c r="I5" s="80"/>
      <c r="J5" s="110"/>
      <c r="K5" s="224"/>
      <c r="L5" s="22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4.0" customHeight="1">
      <c r="A6" s="146"/>
      <c r="B6" s="146"/>
      <c r="C6" s="226" t="s">
        <v>156</v>
      </c>
      <c r="D6" s="226"/>
      <c r="E6" s="226" t="s">
        <v>157</v>
      </c>
      <c r="F6" s="260"/>
      <c r="G6" s="226" t="s">
        <v>158</v>
      </c>
      <c r="H6" s="260"/>
      <c r="I6" s="226" t="s">
        <v>159</v>
      </c>
      <c r="J6" s="22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54.0" customHeight="1">
      <c r="A7" s="146"/>
      <c r="B7" s="146"/>
      <c r="C7" s="227"/>
      <c r="D7" s="227"/>
      <c r="E7" s="227"/>
      <c r="F7" s="228"/>
      <c r="G7" s="227"/>
      <c r="H7" s="228"/>
      <c r="I7" s="227"/>
      <c r="J7" s="229"/>
      <c r="K7" s="230" t="s">
        <v>160</v>
      </c>
      <c r="L7" s="224"/>
      <c r="M7" s="231" t="s">
        <v>161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232" t="s">
        <v>137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39" t="s">
        <v>162</v>
      </c>
      <c r="B9" s="3"/>
      <c r="C9" s="42"/>
      <c r="D9" s="41"/>
      <c r="E9" s="42"/>
      <c r="F9" s="201"/>
      <c r="G9" s="42"/>
      <c r="H9" s="41"/>
      <c r="I9" s="42"/>
      <c r="J9" s="201"/>
      <c r="K9" s="42">
        <f t="shared" ref="K9:K17" si="1">SUM(C9:I9)</f>
        <v>0</v>
      </c>
      <c r="L9" s="207"/>
      <c r="M9" s="40">
        <v>23335.0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39" t="s">
        <v>122</v>
      </c>
      <c r="B10" s="7"/>
      <c r="C10" s="202"/>
      <c r="D10" s="201"/>
      <c r="E10" s="202"/>
      <c r="F10" s="201"/>
      <c r="G10" s="202"/>
      <c r="H10" s="201"/>
      <c r="I10" s="202"/>
      <c r="J10" s="201"/>
      <c r="K10" s="42">
        <f t="shared" si="1"/>
        <v>0</v>
      </c>
      <c r="L10" s="201"/>
      <c r="M10" s="200">
        <v>9903.0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39"/>
      <c r="B11" s="146"/>
      <c r="C11" s="202"/>
      <c r="D11" s="201"/>
      <c r="E11" s="202"/>
      <c r="F11" s="201"/>
      <c r="G11" s="202"/>
      <c r="H11" s="201"/>
      <c r="I11" s="202"/>
      <c r="J11" s="201"/>
      <c r="K11" s="42">
        <f t="shared" si="1"/>
        <v>0</v>
      </c>
      <c r="L11" s="201"/>
      <c r="M11" s="202">
        <v>0.0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39"/>
      <c r="B12" s="146"/>
      <c r="C12" s="202"/>
      <c r="D12" s="201"/>
      <c r="E12" s="202"/>
      <c r="F12" s="201"/>
      <c r="G12" s="202"/>
      <c r="H12" s="201"/>
      <c r="I12" s="202"/>
      <c r="J12" s="201"/>
      <c r="K12" s="42">
        <f t="shared" si="1"/>
        <v>0</v>
      </c>
      <c r="L12" s="201"/>
      <c r="M12" s="202">
        <v>0.0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39"/>
      <c r="B13" s="146"/>
      <c r="C13" s="202"/>
      <c r="D13" s="201"/>
      <c r="E13" s="202"/>
      <c r="F13" s="201"/>
      <c r="G13" s="202"/>
      <c r="H13" s="201"/>
      <c r="I13" s="202"/>
      <c r="J13" s="201"/>
      <c r="K13" s="42">
        <f t="shared" si="1"/>
        <v>0</v>
      </c>
      <c r="L13" s="201"/>
      <c r="M13" s="202">
        <v>0.0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39" t="s">
        <v>121</v>
      </c>
      <c r="B14" s="146"/>
      <c r="C14" s="202"/>
      <c r="D14" s="201"/>
      <c r="E14" s="202"/>
      <c r="F14" s="201"/>
      <c r="G14" s="202"/>
      <c r="H14" s="201"/>
      <c r="I14" s="202"/>
      <c r="J14" s="201"/>
      <c r="K14" s="42">
        <f t="shared" si="1"/>
        <v>0</v>
      </c>
      <c r="L14" s="201"/>
      <c r="M14" s="200">
        <v>375.0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9.25" customHeight="1">
      <c r="A15" s="39" t="s">
        <v>163</v>
      </c>
      <c r="B15" s="146"/>
      <c r="C15" s="202"/>
      <c r="D15" s="201"/>
      <c r="E15" s="202"/>
      <c r="F15" s="201"/>
      <c r="G15" s="202"/>
      <c r="H15" s="201"/>
      <c r="I15" s="202"/>
      <c r="J15" s="201"/>
      <c r="K15" s="42">
        <f t="shared" si="1"/>
        <v>0</v>
      </c>
      <c r="L15" s="201"/>
      <c r="M15" s="26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39" t="s">
        <v>24</v>
      </c>
      <c r="B16" s="3"/>
      <c r="C16" s="204"/>
      <c r="D16" s="249"/>
      <c r="E16" s="204"/>
      <c r="F16" s="249"/>
      <c r="G16" s="204"/>
      <c r="H16" s="249"/>
      <c r="I16" s="204"/>
      <c r="J16" s="249"/>
      <c r="K16" s="42">
        <f t="shared" si="1"/>
        <v>0</v>
      </c>
      <c r="L16" s="56"/>
      <c r="M16" s="26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7.25" customHeight="1">
      <c r="A17" s="39" t="s">
        <v>25</v>
      </c>
      <c r="B17" s="3"/>
      <c r="C17" s="263"/>
      <c r="D17" s="249"/>
      <c r="E17" s="263"/>
      <c r="F17" s="249"/>
      <c r="G17" s="263"/>
      <c r="H17" s="249"/>
      <c r="I17" s="263"/>
      <c r="J17" s="249"/>
      <c r="K17" s="42">
        <f t="shared" si="1"/>
        <v>0</v>
      </c>
      <c r="L17" s="56"/>
      <c r="M17" s="26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245" t="s">
        <v>140</v>
      </c>
      <c r="B18" s="87"/>
      <c r="C18" s="252">
        <f>SUM(C9:C17)</f>
        <v>0</v>
      </c>
      <c r="D18" s="249"/>
      <c r="E18" s="252">
        <f>SUM(E9:E17)</f>
        <v>0</v>
      </c>
      <c r="F18" s="249"/>
      <c r="G18" s="252">
        <f>SUM(G9:G17)</f>
        <v>0</v>
      </c>
      <c r="H18" s="249"/>
      <c r="I18" s="252">
        <f>SUM(I9:I17)</f>
        <v>0</v>
      </c>
      <c r="J18" s="249"/>
      <c r="K18" s="252">
        <f>SUM(K9:K17)</f>
        <v>0</v>
      </c>
      <c r="L18" s="249"/>
      <c r="M18" s="252">
        <f>SUM(M9:M17)</f>
        <v>33613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247"/>
      <c r="B19" s="247"/>
      <c r="C19" s="247"/>
      <c r="D19" s="247"/>
      <c r="E19" s="247"/>
      <c r="F19" s="247"/>
      <c r="G19" s="247"/>
      <c r="H19" s="247"/>
      <c r="I19" s="247"/>
      <c r="J19" s="247"/>
      <c r="K19" s="265">
        <f>IF(K18='R&amp;P Accounts'!D21,0,"cross ref error")</f>
        <v>0</v>
      </c>
      <c r="L19" s="247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9.25" customHeight="1">
      <c r="A20" s="53" t="s">
        <v>141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6.5" customHeight="1">
      <c r="A21" s="39" t="s">
        <v>28</v>
      </c>
      <c r="B21" s="3"/>
      <c r="C21" s="204"/>
      <c r="D21" s="249"/>
      <c r="E21" s="204"/>
      <c r="F21" s="249"/>
      <c r="G21" s="204"/>
      <c r="H21" s="249"/>
      <c r="I21" s="204"/>
      <c r="J21" s="249"/>
      <c r="K21" s="42">
        <f t="shared" ref="K21:K22" si="2">SUM(C21:I21)</f>
        <v>0</v>
      </c>
      <c r="L21" s="249"/>
      <c r="M21" s="2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7.25" customHeight="1">
      <c r="A22" s="39" t="s">
        <v>29</v>
      </c>
      <c r="B22" s="3"/>
      <c r="C22" s="250"/>
      <c r="D22" s="249"/>
      <c r="E22" s="250"/>
      <c r="F22" s="249"/>
      <c r="G22" s="250"/>
      <c r="H22" s="249"/>
      <c r="I22" s="250"/>
      <c r="J22" s="249"/>
      <c r="K22" s="42">
        <f t="shared" si="2"/>
        <v>0</v>
      </c>
      <c r="L22" s="249"/>
      <c r="M22" s="25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245" t="s">
        <v>140</v>
      </c>
      <c r="B23" s="3"/>
      <c r="C23" s="251">
        <f>SUM(C21:C22)</f>
        <v>0</v>
      </c>
      <c r="D23" s="249"/>
      <c r="E23" s="252">
        <f>SUM(E21:E22)</f>
        <v>0</v>
      </c>
      <c r="F23" s="249"/>
      <c r="G23" s="252">
        <f>SUM(G21:G22)</f>
        <v>0</v>
      </c>
      <c r="H23" s="249"/>
      <c r="I23" s="252">
        <f>SUM(I21:I22)</f>
        <v>0</v>
      </c>
      <c r="J23" s="249"/>
      <c r="K23" s="252">
        <f>SUM(K21:K22)</f>
        <v>0</v>
      </c>
      <c r="L23" s="249"/>
      <c r="M23" s="252">
        <f>SUM(M21:M22)</f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5.25" customHeight="1">
      <c r="A24" s="245"/>
      <c r="B24" s="3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245" t="s">
        <v>142</v>
      </c>
      <c r="B25" s="3"/>
      <c r="C25" s="252">
        <f>C18+C23</f>
        <v>0</v>
      </c>
      <c r="D25" s="249"/>
      <c r="E25" s="252">
        <f>E18+E23</f>
        <v>0</v>
      </c>
      <c r="F25" s="249"/>
      <c r="G25" s="252">
        <f>G18+G23</f>
        <v>0</v>
      </c>
      <c r="H25" s="249"/>
      <c r="I25" s="252">
        <f>I18+I23</f>
        <v>0</v>
      </c>
      <c r="J25" s="249"/>
      <c r="K25" s="252">
        <f>K18+K23</f>
        <v>0</v>
      </c>
      <c r="L25" s="249"/>
      <c r="M25" s="252">
        <f>M18+M23</f>
        <v>33613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253">
        <f>IF(K25='R&amp;P Accounts'!D28,0,"cross ref error")</f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58" t="s">
        <v>143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7.25" customHeight="1">
      <c r="A29" s="62"/>
      <c r="B29" s="3"/>
      <c r="C29" s="204"/>
      <c r="D29" s="249"/>
      <c r="E29" s="204"/>
      <c r="F29" s="249"/>
      <c r="G29" s="204"/>
      <c r="H29" s="249"/>
      <c r="I29" s="204"/>
      <c r="J29" s="249"/>
      <c r="K29" s="42">
        <f t="shared" ref="K29:K39" si="3">SUM(C29:I29)</f>
        <v>0</v>
      </c>
      <c r="L29" s="249"/>
      <c r="M29" s="204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6.5" customHeight="1">
      <c r="A30" s="62" t="s">
        <v>164</v>
      </c>
      <c r="B30" s="3"/>
      <c r="C30" s="204"/>
      <c r="D30" s="249"/>
      <c r="E30" s="204"/>
      <c r="F30" s="249"/>
      <c r="G30" s="204"/>
      <c r="H30" s="249"/>
      <c r="I30" s="204"/>
      <c r="J30" s="249"/>
      <c r="K30" s="42">
        <f t="shared" si="3"/>
        <v>0</v>
      </c>
      <c r="L30" s="249"/>
      <c r="M30" s="204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62" t="s">
        <v>165</v>
      </c>
      <c r="B31" s="3"/>
      <c r="C31" s="204"/>
      <c r="D31" s="249"/>
      <c r="E31" s="204"/>
      <c r="F31" s="249"/>
      <c r="G31" s="204"/>
      <c r="H31" s="249"/>
      <c r="I31" s="204"/>
      <c r="J31" s="249"/>
      <c r="K31" s="42">
        <f t="shared" si="3"/>
        <v>0</v>
      </c>
      <c r="L31" s="249"/>
      <c r="M31" s="20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62" t="s">
        <v>145</v>
      </c>
      <c r="B32" s="3"/>
      <c r="C32" s="204"/>
      <c r="D32" s="249"/>
      <c r="E32" s="204"/>
      <c r="F32" s="249"/>
      <c r="G32" s="204"/>
      <c r="H32" s="249"/>
      <c r="I32" s="204"/>
      <c r="J32" s="249"/>
      <c r="K32" s="42">
        <f t="shared" si="3"/>
        <v>0</v>
      </c>
      <c r="L32" s="249"/>
      <c r="M32" s="20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62" t="s">
        <v>146</v>
      </c>
      <c r="B33" s="3"/>
      <c r="C33" s="204"/>
      <c r="D33" s="249"/>
      <c r="E33" s="204"/>
      <c r="F33" s="249"/>
      <c r="G33" s="204"/>
      <c r="H33" s="249"/>
      <c r="I33" s="204"/>
      <c r="J33" s="249"/>
      <c r="K33" s="42">
        <f t="shared" si="3"/>
        <v>0</v>
      </c>
      <c r="L33" s="249"/>
      <c r="M33" s="20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62" t="s">
        <v>48</v>
      </c>
      <c r="B34" s="3"/>
      <c r="C34" s="204"/>
      <c r="D34" s="249"/>
      <c r="E34" s="204"/>
      <c r="F34" s="249"/>
      <c r="G34" s="204"/>
      <c r="H34" s="249"/>
      <c r="I34" s="204"/>
      <c r="J34" s="249"/>
      <c r="K34" s="42">
        <f t="shared" si="3"/>
        <v>0</v>
      </c>
      <c r="L34" s="249"/>
      <c r="M34" s="20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69" t="s">
        <v>49</v>
      </c>
      <c r="B35" s="3"/>
      <c r="C35" s="204"/>
      <c r="D35" s="249"/>
      <c r="E35" s="204"/>
      <c r="F35" s="249"/>
      <c r="G35" s="204"/>
      <c r="H35" s="249"/>
      <c r="I35" s="204"/>
      <c r="J35" s="249"/>
      <c r="K35" s="42">
        <f t="shared" si="3"/>
        <v>0</v>
      </c>
      <c r="L35" s="249"/>
      <c r="M35" s="20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69" t="s">
        <v>50</v>
      </c>
      <c r="B36" s="3"/>
      <c r="C36" s="204"/>
      <c r="D36" s="249"/>
      <c r="E36" s="204"/>
      <c r="F36" s="249"/>
      <c r="G36" s="204"/>
      <c r="H36" s="249"/>
      <c r="I36" s="204"/>
      <c r="J36" s="249"/>
      <c r="K36" s="42">
        <f t="shared" si="3"/>
        <v>0</v>
      </c>
      <c r="L36" s="249"/>
      <c r="M36" s="204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69" t="s">
        <v>51</v>
      </c>
      <c r="B37" s="3"/>
      <c r="C37" s="204"/>
      <c r="D37" s="249"/>
      <c r="E37" s="204"/>
      <c r="F37" s="249"/>
      <c r="G37" s="204"/>
      <c r="H37" s="249"/>
      <c r="I37" s="204"/>
      <c r="J37" s="249"/>
      <c r="K37" s="42">
        <f t="shared" si="3"/>
        <v>0</v>
      </c>
      <c r="L37" s="249"/>
      <c r="M37" s="20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62"/>
      <c r="B38" s="3"/>
      <c r="C38" s="204"/>
      <c r="D38" s="249"/>
      <c r="E38" s="204"/>
      <c r="F38" s="249"/>
      <c r="G38" s="204"/>
      <c r="H38" s="249"/>
      <c r="I38" s="204"/>
      <c r="J38" s="249"/>
      <c r="K38" s="42">
        <f t="shared" si="3"/>
        <v>0</v>
      </c>
      <c r="L38" s="249"/>
      <c r="M38" s="20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.25" customHeight="1">
      <c r="A39" s="254"/>
      <c r="B39" s="3"/>
      <c r="C39" s="204"/>
      <c r="D39" s="249"/>
      <c r="E39" s="204"/>
      <c r="F39" s="249"/>
      <c r="G39" s="204"/>
      <c r="H39" s="249"/>
      <c r="I39" s="204"/>
      <c r="J39" s="249"/>
      <c r="K39" s="42">
        <f t="shared" si="3"/>
        <v>0</v>
      </c>
      <c r="L39" s="249"/>
      <c r="M39" s="20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7.25" customHeight="1">
      <c r="A40" s="71" t="s">
        <v>140</v>
      </c>
      <c r="B40" s="3"/>
      <c r="C40" s="251">
        <f>SUM(C29:C39)</f>
        <v>0</v>
      </c>
      <c r="D40" s="249"/>
      <c r="E40" s="252">
        <f>SUM(E29:E39)</f>
        <v>0</v>
      </c>
      <c r="F40" s="249"/>
      <c r="G40" s="252">
        <f>SUM(G29:G39)</f>
        <v>0</v>
      </c>
      <c r="H40" s="249"/>
      <c r="I40" s="252">
        <f>SUM(I29:I39)</f>
        <v>0</v>
      </c>
      <c r="J40" s="249"/>
      <c r="K40" s="252">
        <f>SUM(K29:K39)</f>
        <v>0</v>
      </c>
      <c r="L40" s="249"/>
      <c r="M40" s="252">
        <f>SUM(M29:M39)</f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"/>
      <c r="B41" s="3"/>
      <c r="C41" s="24"/>
      <c r="D41" s="3"/>
      <c r="E41" s="3"/>
      <c r="F41" s="3"/>
      <c r="G41" s="3"/>
      <c r="H41" s="3"/>
      <c r="I41" s="3"/>
      <c r="J41" s="3"/>
      <c r="K41" s="25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53" t="s">
        <v>147</v>
      </c>
      <c r="B42" s="3"/>
      <c r="C42" s="2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2" t="s">
        <v>40</v>
      </c>
      <c r="B43" s="3"/>
      <c r="C43" s="204"/>
      <c r="D43" s="249"/>
      <c r="E43" s="204"/>
      <c r="F43" s="249"/>
      <c r="G43" s="204"/>
      <c r="H43" s="249"/>
      <c r="I43" s="204"/>
      <c r="J43" s="249"/>
      <c r="K43" s="42">
        <f t="shared" ref="K43:K46" si="4">SUM(C43:I43)</f>
        <v>0</v>
      </c>
      <c r="L43" s="249"/>
      <c r="M43" s="203">
        <v>22332.0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7.25" customHeight="1">
      <c r="A44" s="62" t="s">
        <v>41</v>
      </c>
      <c r="B44" s="3"/>
      <c r="C44" s="204"/>
      <c r="D44" s="249"/>
      <c r="E44" s="204"/>
      <c r="F44" s="249"/>
      <c r="G44" s="204"/>
      <c r="H44" s="249"/>
      <c r="I44" s="204"/>
      <c r="J44" s="249"/>
      <c r="K44" s="42">
        <f t="shared" si="4"/>
        <v>0</v>
      </c>
      <c r="L44" s="249"/>
      <c r="M44" s="203">
        <v>9492.0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7.25" customHeight="1">
      <c r="A45" s="62"/>
      <c r="B45" s="3"/>
      <c r="C45" s="204"/>
      <c r="D45" s="249"/>
      <c r="E45" s="204"/>
      <c r="F45" s="249"/>
      <c r="G45" s="204"/>
      <c r="H45" s="249"/>
      <c r="I45" s="204"/>
      <c r="J45" s="249"/>
      <c r="K45" s="42">
        <f t="shared" si="4"/>
        <v>0</v>
      </c>
      <c r="L45" s="249"/>
      <c r="M45" s="204">
        <v>0.0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7.25" customHeight="1">
      <c r="A46" s="62"/>
      <c r="B46" s="3"/>
      <c r="C46" s="204"/>
      <c r="D46" s="249"/>
      <c r="E46" s="204"/>
      <c r="F46" s="249"/>
      <c r="G46" s="204"/>
      <c r="H46" s="249"/>
      <c r="I46" s="204"/>
      <c r="J46" s="249"/>
      <c r="K46" s="42">
        <f t="shared" si="4"/>
        <v>0</v>
      </c>
      <c r="L46" s="249"/>
      <c r="M46" s="204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7.25" customHeight="1">
      <c r="A47" s="63"/>
      <c r="B47" s="3"/>
      <c r="C47" s="204"/>
      <c r="D47" s="249"/>
      <c r="E47" s="204"/>
      <c r="F47" s="249"/>
      <c r="G47" s="204"/>
      <c r="H47" s="249"/>
      <c r="I47" s="204"/>
      <c r="J47" s="249"/>
      <c r="K47" s="42"/>
      <c r="L47" s="249"/>
      <c r="M47" s="204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7.25" customHeight="1">
      <c r="A48" s="64"/>
      <c r="B48" s="3"/>
      <c r="C48" s="204"/>
      <c r="D48" s="249"/>
      <c r="E48" s="204"/>
      <c r="F48" s="249"/>
      <c r="G48" s="204"/>
      <c r="H48" s="249"/>
      <c r="I48" s="204"/>
      <c r="J48" s="249"/>
      <c r="K48" s="42"/>
      <c r="L48" s="249"/>
      <c r="M48" s="20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7.25" customHeight="1">
      <c r="A49" s="64"/>
      <c r="B49" s="3"/>
      <c r="C49" s="204"/>
      <c r="D49" s="249"/>
      <c r="E49" s="204"/>
      <c r="F49" s="249"/>
      <c r="G49" s="204"/>
      <c r="H49" s="249"/>
      <c r="I49" s="204"/>
      <c r="J49" s="249"/>
      <c r="K49" s="42">
        <f>SUM(C49:I49)</f>
        <v>0</v>
      </c>
      <c r="L49" s="249"/>
      <c r="M49" s="20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7.25" customHeight="1">
      <c r="A50" s="71" t="s">
        <v>150</v>
      </c>
      <c r="B50" s="3"/>
      <c r="C50" s="251">
        <f>SUM(C43:C49)</f>
        <v>0</v>
      </c>
      <c r="D50" s="249"/>
      <c r="E50" s="252">
        <f>E43+E49</f>
        <v>0</v>
      </c>
      <c r="F50" s="249"/>
      <c r="G50" s="252">
        <f>G43+G49</f>
        <v>0</v>
      </c>
      <c r="H50" s="249"/>
      <c r="I50" s="252">
        <f>I43+I49</f>
        <v>0</v>
      </c>
      <c r="J50" s="249"/>
      <c r="K50" s="252">
        <f>SUM(K43:K49)</f>
        <v>0</v>
      </c>
      <c r="L50" s="249"/>
      <c r="M50" s="252">
        <f>SUM(M43:M49)</f>
        <v>31824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24"/>
      <c r="D51" s="3"/>
      <c r="E51" s="3"/>
      <c r="F51" s="3"/>
      <c r="G51" s="3"/>
      <c r="H51" s="3"/>
      <c r="I51" s="3"/>
      <c r="J51" s="3"/>
      <c r="K51" s="25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7.25" customHeight="1">
      <c r="A52" s="257" t="s">
        <v>56</v>
      </c>
      <c r="B52" s="3"/>
      <c r="C52" s="252">
        <f>+C50+C40</f>
        <v>0</v>
      </c>
      <c r="D52" s="249"/>
      <c r="E52" s="252">
        <f>+E50+E40</f>
        <v>0</v>
      </c>
      <c r="F52" s="249"/>
      <c r="G52" s="252">
        <f>+G50+G40</f>
        <v>0</v>
      </c>
      <c r="H52" s="249"/>
      <c r="I52" s="252">
        <f>+I50+I40</f>
        <v>0</v>
      </c>
      <c r="J52" s="249"/>
      <c r="K52" s="252">
        <f>+K50+K40</f>
        <v>0</v>
      </c>
      <c r="L52" s="249"/>
      <c r="M52" s="252">
        <f>+M50+M40</f>
        <v>31824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5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7.25" customHeight="1">
      <c r="A54" s="81" t="s">
        <v>57</v>
      </c>
      <c r="B54" s="3"/>
      <c r="C54" s="88">
        <f>+C25-C52</f>
        <v>0</v>
      </c>
      <c r="D54" s="86"/>
      <c r="E54" s="88">
        <f>+E25-E52</f>
        <v>0</v>
      </c>
      <c r="F54" s="86"/>
      <c r="G54" s="88">
        <f>+G25-G52</f>
        <v>0</v>
      </c>
      <c r="H54" s="86"/>
      <c r="I54" s="88">
        <f>+I25-I52</f>
        <v>0</v>
      </c>
      <c r="J54" s="86"/>
      <c r="K54" s="88">
        <f>+K25-K52</f>
        <v>0</v>
      </c>
      <c r="L54" s="86"/>
      <c r="M54" s="88">
        <f>+M25-M52</f>
        <v>1789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81"/>
      <c r="B55" s="3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7.25" customHeight="1">
      <c r="A56" s="87" t="s">
        <v>151</v>
      </c>
      <c r="B56" s="256"/>
      <c r="C56" s="88"/>
      <c r="D56" s="86"/>
      <c r="E56" s="88"/>
      <c r="F56" s="86"/>
      <c r="G56" s="88"/>
      <c r="H56" s="86"/>
      <c r="I56" s="88"/>
      <c r="J56" s="86"/>
      <c r="K56" s="88">
        <f>SUM(C56:I56)</f>
        <v>0</v>
      </c>
      <c r="L56" s="86"/>
      <c r="M56" s="88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</row>
    <row r="57" ht="14.25" customHeight="1">
      <c r="A57" s="90"/>
      <c r="B57" s="3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7.25" customHeight="1">
      <c r="A58" s="71" t="s">
        <v>59</v>
      </c>
      <c r="B58" s="3"/>
      <c r="C58" s="88">
        <f>C54+C56</f>
        <v>0</v>
      </c>
      <c r="D58" s="86"/>
      <c r="E58" s="88">
        <f>E54+E56</f>
        <v>0</v>
      </c>
      <c r="F58" s="86"/>
      <c r="G58" s="88">
        <f>G54+G56</f>
        <v>0</v>
      </c>
      <c r="H58" s="86"/>
      <c r="I58" s="88">
        <f>I54+I56</f>
        <v>0</v>
      </c>
      <c r="J58" s="86"/>
      <c r="K58" s="88">
        <f>K54+K56</f>
        <v>0</v>
      </c>
      <c r="L58" s="86"/>
      <c r="M58" s="88">
        <f>M54+M56</f>
        <v>1789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24"/>
      <c r="D59" s="3"/>
      <c r="E59" s="3"/>
      <c r="F59" s="3"/>
      <c r="G59" s="3"/>
      <c r="H59" s="3"/>
      <c r="I59" s="3"/>
      <c r="J59" s="3"/>
      <c r="K59" s="25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2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258" t="s">
        <v>152</v>
      </c>
      <c r="B61" s="3"/>
      <c r="C61" s="2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267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76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9"/>
      <c r="M63" s="118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9"/>
      <c r="M64" s="118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19"/>
      <c r="M65" s="118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19"/>
      <c r="M66" s="118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19"/>
      <c r="M67" s="118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19"/>
      <c r="M68" s="118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19"/>
      <c r="M69" s="118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177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2.75" customHeight="1">
      <c r="A1001" s="3"/>
      <c r="B1001" s="3"/>
      <c r="C1001" s="2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2.75" customHeight="1">
      <c r="A1002" s="3"/>
      <c r="B1002" s="3"/>
      <c r="C1002" s="2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2.75" customHeight="1">
      <c r="A1003" s="3"/>
      <c r="B1003" s="3"/>
      <c r="C1003" s="2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2.75" customHeight="1">
      <c r="A1004" s="3"/>
      <c r="B1004" s="3"/>
      <c r="C1004" s="2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2.75" customHeight="1">
      <c r="A1005" s="3"/>
      <c r="B1005" s="3"/>
      <c r="C1005" s="2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mergeCells count="7">
    <mergeCell ref="C1:K1"/>
    <mergeCell ref="M1:N1"/>
    <mergeCell ref="A2:L2"/>
    <mergeCell ref="H3:K3"/>
    <mergeCell ref="A4:L4"/>
    <mergeCell ref="A5:E5"/>
    <mergeCell ref="A62:M70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8E63F2B6-959A-4F90-A176-C901EC728C2F}"/>
</file>

<file path=customXml/itemProps2.xml><?xml version="1.0" encoding="utf-8"?>
<ds:datastoreItem xmlns:ds="http://schemas.openxmlformats.org/officeDocument/2006/customXml" ds:itemID="{5D33D985-B75E-4D40-AE21-46A79C9A1DB4}"/>
</file>

<file path=customXml/itemProps3.xml><?xml version="1.0" encoding="utf-8"?>
<ds:datastoreItem xmlns:ds="http://schemas.openxmlformats.org/officeDocument/2006/customXml" ds:itemID="{8E4B7BEC-90C8-47FA-80EF-0E7AE8D81AF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dcterms:created xsi:type="dcterms:W3CDTF">2007-04-10T16:51:52Z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