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3a3b54f6a678217e/Ferryhill/2026 Accounts/Year End/"/>
    </mc:Choice>
  </mc:AlternateContent>
  <xr:revisionPtr revIDLastSave="1" documentId="8_{4BC8BFBC-E7B6-4F3C-9002-4675DE593729}" xr6:coauthVersionLast="47" xr6:coauthVersionMax="47" xr10:uidLastSave="{82E0C0A0-83FA-4C65-B070-FEDA8F80220C}"/>
  <bookViews>
    <workbookView xWindow="-110" yWindow="-110" windowWidth="19420" windowHeight="1030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externalReferences>
    <externalReference r:id="rId7"/>
    <externalReference r:id="rId8"/>
  </externalReferences>
  <definedNames>
    <definedName name="_xlnm.Print_Area" localSheetId="3">'Additional notes (1)  '!$A$1:$M$66</definedName>
    <definedName name="_xlnm.Print_Area" localSheetId="2">Notes!$A$1:$L$55</definedName>
    <definedName name="_xlnm.Print_Area" localSheetId="0">'R&amp;P Accounts'!$A$1:$L$57</definedName>
    <definedName name="_xlnm.Print_Area" localSheetId="1">'Statement of balances'!$A$1:$P$52</definedName>
    <definedName name="_xlnm.Print_Titles" localSheetId="0">'R&amp;P Accounts'!$1:$10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" l="1"/>
  <c r="B13" i="2"/>
  <c r="C33" i="7"/>
  <c r="B35" i="2" s="1"/>
  <c r="C12" i="7"/>
  <c r="B15" i="2" s="1"/>
  <c r="E31" i="6"/>
  <c r="E16" i="6"/>
  <c r="C40" i="7"/>
  <c r="B42" i="2" s="1"/>
  <c r="J42" i="2" s="1"/>
  <c r="C39" i="7"/>
  <c r="B41" i="2" s="1"/>
  <c r="C35" i="7"/>
  <c r="C30" i="7"/>
  <c r="B32" i="2" s="1"/>
  <c r="C18" i="7"/>
  <c r="B21" i="2" s="1"/>
  <c r="C17" i="7"/>
  <c r="C13" i="7"/>
  <c r="B16" i="2" s="1"/>
  <c r="C14" i="7"/>
  <c r="K10" i="7"/>
  <c r="C10" i="7"/>
  <c r="C9" i="7"/>
  <c r="E10" i="5"/>
  <c r="D42" i="2"/>
  <c r="L42" i="2"/>
  <c r="L21" i="2"/>
  <c r="L41" i="2"/>
  <c r="L40" i="2"/>
  <c r="L39" i="2"/>
  <c r="L38" i="2"/>
  <c r="L37" i="2"/>
  <c r="L36" i="2"/>
  <c r="L35" i="2"/>
  <c r="L34" i="2"/>
  <c r="L33" i="2"/>
  <c r="L32" i="2"/>
  <c r="L20" i="2"/>
  <c r="L19" i="2"/>
  <c r="L18" i="2"/>
  <c r="L17" i="2"/>
  <c r="L16" i="2"/>
  <c r="L14" i="2"/>
  <c r="L12" i="2"/>
  <c r="D41" i="2"/>
  <c r="D40" i="2"/>
  <c r="D39" i="2"/>
  <c r="D38" i="2"/>
  <c r="D37" i="2"/>
  <c r="D36" i="2"/>
  <c r="D34" i="2"/>
  <c r="D33" i="2"/>
  <c r="D32" i="2"/>
  <c r="K25" i="5"/>
  <c r="K24" i="5"/>
  <c r="K40" i="7"/>
  <c r="M19" i="7"/>
  <c r="I19" i="7"/>
  <c r="G19" i="7"/>
  <c r="E19" i="7"/>
  <c r="D19" i="2"/>
  <c r="D18" i="2"/>
  <c r="D17" i="2"/>
  <c r="D16" i="2"/>
  <c r="D14" i="2"/>
  <c r="D12" i="2"/>
  <c r="L47" i="2"/>
  <c r="L46" i="2"/>
  <c r="B47" i="2"/>
  <c r="B46" i="2"/>
  <c r="B40" i="2"/>
  <c r="B39" i="2"/>
  <c r="B38" i="2"/>
  <c r="B36" i="2"/>
  <c r="B34" i="2"/>
  <c r="B33" i="2"/>
  <c r="B19" i="2"/>
  <c r="B18" i="2"/>
  <c r="B14" i="2"/>
  <c r="E38" i="5" a="1"/>
  <c r="G38" i="5" a="1"/>
  <c r="I38" i="5" a="1"/>
  <c r="I36" i="5" a="1"/>
  <c r="G36" i="5" a="1"/>
  <c r="E36" i="5" a="1"/>
  <c r="K52" i="5"/>
  <c r="I44" i="5" a="1"/>
  <c r="I43" i="5" a="1"/>
  <c r="I42" i="5" a="1"/>
  <c r="I41" i="5" a="1"/>
  <c r="I40" i="5" a="1"/>
  <c r="I39" i="5" a="1"/>
  <c r="I37" i="5" a="1"/>
  <c r="I35" i="5" a="1"/>
  <c r="I34" i="5" a="1"/>
  <c r="G44" i="5" a="1"/>
  <c r="G43" i="5" a="1"/>
  <c r="G42" i="5" a="1"/>
  <c r="G41" i="5" a="1"/>
  <c r="G40" i="5" a="1"/>
  <c r="G39" i="5" a="1"/>
  <c r="G37" i="5" a="1"/>
  <c r="G35" i="5" a="1"/>
  <c r="G34" i="5" a="1"/>
  <c r="E44" i="5" a="1"/>
  <c r="E43" i="5" a="1"/>
  <c r="E42" i="5" a="1"/>
  <c r="E41" i="5" a="1"/>
  <c r="E40" i="5" a="1"/>
  <c r="E39" i="5" a="1"/>
  <c r="E37" i="5" a="1"/>
  <c r="E35" i="5" a="1"/>
  <c r="E34" i="5" a="1"/>
  <c r="K17" i="4"/>
  <c r="C1" i="7"/>
  <c r="C1" i="6"/>
  <c r="C1" i="5"/>
  <c r="B1" i="4"/>
  <c r="B1" i="3"/>
  <c r="I10" i="5"/>
  <c r="I14" i="5" s="1"/>
  <c r="G10" i="5"/>
  <c r="G14" i="5" s="1"/>
  <c r="E14" i="5"/>
  <c r="K16" i="7"/>
  <c r="K15" i="7"/>
  <c r="K13" i="7"/>
  <c r="K11" i="7"/>
  <c r="K44" i="7"/>
  <c r="K45" i="7"/>
  <c r="K50" i="6"/>
  <c r="K52" i="7"/>
  <c r="K11" i="5"/>
  <c r="K22" i="5"/>
  <c r="K12" i="5"/>
  <c r="K13" i="5"/>
  <c r="M14" i="5"/>
  <c r="L16" i="5"/>
  <c r="J16" i="5"/>
  <c r="H16" i="5"/>
  <c r="F16" i="5"/>
  <c r="M27" i="5"/>
  <c r="M11" i="6" s="1"/>
  <c r="L29" i="5"/>
  <c r="K23" i="5"/>
  <c r="K26" i="5"/>
  <c r="J29" i="5"/>
  <c r="F29" i="5"/>
  <c r="K62" i="5"/>
  <c r="K61" i="5"/>
  <c r="K60" i="5"/>
  <c r="K59" i="5"/>
  <c r="K58" i="5"/>
  <c r="K57" i="5"/>
  <c r="K56" i="5"/>
  <c r="K55" i="5"/>
  <c r="K54" i="5"/>
  <c r="L27" i="2"/>
  <c r="L48" i="2"/>
  <c r="B27" i="2"/>
  <c r="J47" i="2"/>
  <c r="J25" i="2"/>
  <c r="J26" i="2"/>
  <c r="D27" i="2"/>
  <c r="D48" i="2"/>
  <c r="F27" i="2"/>
  <c r="F48" i="2"/>
  <c r="H27" i="2"/>
  <c r="H48" i="2"/>
  <c r="J54" i="2"/>
  <c r="K22" i="7"/>
  <c r="K23" i="7"/>
  <c r="M24" i="7"/>
  <c r="M46" i="7"/>
  <c r="M41" i="7"/>
  <c r="I24" i="7"/>
  <c r="I26" i="7" s="1"/>
  <c r="I46" i="7"/>
  <c r="I41" i="7"/>
  <c r="G24" i="7"/>
  <c r="G26" i="7" s="1"/>
  <c r="G46" i="7"/>
  <c r="G41" i="7"/>
  <c r="E24" i="7"/>
  <c r="E46" i="7"/>
  <c r="E41" i="7"/>
  <c r="C24" i="7"/>
  <c r="C46" i="7"/>
  <c r="M1" i="7"/>
  <c r="K9" i="6"/>
  <c r="K10" i="6"/>
  <c r="K12" i="6"/>
  <c r="K13" i="6"/>
  <c r="K14" i="6"/>
  <c r="K15" i="6"/>
  <c r="K20" i="6"/>
  <c r="K21" i="6"/>
  <c r="K42" i="6"/>
  <c r="K43" i="6"/>
  <c r="K28" i="6"/>
  <c r="K29" i="6"/>
  <c r="K30" i="6"/>
  <c r="K32" i="6"/>
  <c r="K33" i="6"/>
  <c r="K34" i="6"/>
  <c r="K35" i="6"/>
  <c r="K36" i="6"/>
  <c r="K38" i="6"/>
  <c r="M22" i="6"/>
  <c r="M44" i="6"/>
  <c r="M39" i="6"/>
  <c r="M46" i="6" s="1"/>
  <c r="I17" i="6"/>
  <c r="I22" i="6"/>
  <c r="I44" i="6"/>
  <c r="I39" i="6"/>
  <c r="G17" i="6"/>
  <c r="G22" i="6"/>
  <c r="G44" i="6"/>
  <c r="G39" i="6"/>
  <c r="E22" i="6"/>
  <c r="E44" i="6"/>
  <c r="C22" i="6"/>
  <c r="C44" i="6"/>
  <c r="M1" i="6"/>
  <c r="M63" i="5"/>
  <c r="I63" i="5"/>
  <c r="G63" i="5"/>
  <c r="E63" i="5"/>
  <c r="M45" i="5"/>
  <c r="M1" i="5"/>
  <c r="N47" i="3"/>
  <c r="P47" i="3"/>
  <c r="P40" i="3"/>
  <c r="N40" i="3"/>
  <c r="P31" i="3"/>
  <c r="N31" i="3"/>
  <c r="L31" i="3"/>
  <c r="P18" i="3"/>
  <c r="N18" i="3"/>
  <c r="N7" i="3"/>
  <c r="N8" i="3"/>
  <c r="K1" i="4"/>
  <c r="N1" i="3"/>
  <c r="J13" i="2" l="1"/>
  <c r="B48" i="2"/>
  <c r="J46" i="2"/>
  <c r="J48" i="2" s="1"/>
  <c r="K16" i="6"/>
  <c r="D20" i="2" s="1"/>
  <c r="E17" i="6"/>
  <c r="B37" i="2"/>
  <c r="J37" i="2" s="1"/>
  <c r="K35" i="7"/>
  <c r="B20" i="2"/>
  <c r="K17" i="7"/>
  <c r="K31" i="6"/>
  <c r="D35" i="2" s="1"/>
  <c r="E39" i="6"/>
  <c r="E46" i="6" s="1"/>
  <c r="B17" i="2"/>
  <c r="J17" i="2" s="1"/>
  <c r="K14" i="7"/>
  <c r="C19" i="7"/>
  <c r="C26" i="7" s="1"/>
  <c r="B12" i="2"/>
  <c r="J49" i="2"/>
  <c r="M17" i="6"/>
  <c r="M24" i="6" s="1"/>
  <c r="M48" i="6" s="1"/>
  <c r="M52" i="6" s="1"/>
  <c r="L15" i="2"/>
  <c r="L22" i="2" s="1"/>
  <c r="L29" i="2" s="1"/>
  <c r="M16" i="5"/>
  <c r="L43" i="2"/>
  <c r="L50" i="2" s="1"/>
  <c r="K46" i="7"/>
  <c r="K36" i="5"/>
  <c r="K38" i="5"/>
  <c r="I45" i="5"/>
  <c r="G45" i="5"/>
  <c r="E45" i="5"/>
  <c r="K53" i="5"/>
  <c r="C63" i="5"/>
  <c r="K43" i="5"/>
  <c r="K35" i="5"/>
  <c r="K40" i="5"/>
  <c r="K44" i="5"/>
  <c r="K37" i="5"/>
  <c r="K41" i="5"/>
  <c r="K39" i="5"/>
  <c r="K42" i="5"/>
  <c r="K12" i="7"/>
  <c r="C45" i="5"/>
  <c r="K34" i="5"/>
  <c r="C27" i="5"/>
  <c r="C29" i="5" s="1"/>
  <c r="K34" i="7"/>
  <c r="K31" i="7"/>
  <c r="K30" i="7"/>
  <c r="K33" i="7"/>
  <c r="K32" i="7"/>
  <c r="K39" i="7"/>
  <c r="K37" i="7"/>
  <c r="K38" i="7"/>
  <c r="H22" i="2"/>
  <c r="H29" i="2" s="1"/>
  <c r="F22" i="2"/>
  <c r="F29" i="2" s="1"/>
  <c r="I16" i="5"/>
  <c r="G16" i="5"/>
  <c r="J19" i="2"/>
  <c r="E16" i="5"/>
  <c r="J14" i="2"/>
  <c r="J18" i="2"/>
  <c r="J16" i="2"/>
  <c r="K24" i="7"/>
  <c r="E26" i="7"/>
  <c r="M26" i="7"/>
  <c r="E24" i="6"/>
  <c r="G48" i="7"/>
  <c r="G50" i="7" s="1"/>
  <c r="G54" i="7" s="1"/>
  <c r="G46" i="6"/>
  <c r="I48" i="7"/>
  <c r="G24" i="6"/>
  <c r="G48" i="6" s="1"/>
  <c r="G52" i="6" s="1"/>
  <c r="J27" i="2"/>
  <c r="I24" i="6"/>
  <c r="E48" i="7"/>
  <c r="M48" i="7"/>
  <c r="K63" i="5"/>
  <c r="I46" i="6"/>
  <c r="I48" i="6" s="1"/>
  <c r="I52" i="6" s="1"/>
  <c r="K22" i="6"/>
  <c r="K44" i="6"/>
  <c r="K45" i="6"/>
  <c r="I50" i="7"/>
  <c r="I54" i="7" s="1"/>
  <c r="J28" i="2"/>
  <c r="J20" i="2" l="1"/>
  <c r="E50" i="7"/>
  <c r="E54" i="7" s="1"/>
  <c r="E48" i="6"/>
  <c r="E52" i="6" s="1"/>
  <c r="B22" i="2"/>
  <c r="B29" i="2" s="1"/>
  <c r="J12" i="2"/>
  <c r="L52" i="2"/>
  <c r="L56" i="2" s="1"/>
  <c r="P6" i="3" s="1"/>
  <c r="K37" i="6"/>
  <c r="K39" i="6" s="1"/>
  <c r="K46" i="6" s="1"/>
  <c r="C39" i="6"/>
  <c r="C46" i="6" s="1"/>
  <c r="M50" i="7"/>
  <c r="M54" i="7" s="1"/>
  <c r="K45" i="5"/>
  <c r="K9" i="7"/>
  <c r="J33" i="2"/>
  <c r="J41" i="2"/>
  <c r="J39" i="2"/>
  <c r="J35" i="2"/>
  <c r="H43" i="2"/>
  <c r="H50" i="2" s="1"/>
  <c r="H52" i="2" s="1"/>
  <c r="H56" i="2" s="1"/>
  <c r="J40" i="2"/>
  <c r="J32" i="2"/>
  <c r="J34" i="2"/>
  <c r="D43" i="2"/>
  <c r="D50" i="2" s="1"/>
  <c r="J36" i="2"/>
  <c r="B43" i="2"/>
  <c r="C41" i="7"/>
  <c r="C48" i="7" s="1"/>
  <c r="C50" i="7" s="1"/>
  <c r="C54" i="7" s="1"/>
  <c r="K36" i="7"/>
  <c r="K41" i="7" s="1"/>
  <c r="K48" i="7" s="1"/>
  <c r="J38" i="2"/>
  <c r="F43" i="2"/>
  <c r="F50" i="2" s="1"/>
  <c r="F52" i="2" s="1"/>
  <c r="F56" i="2" s="1"/>
  <c r="C10" i="5" l="1"/>
  <c r="K19" i="7"/>
  <c r="K26" i="7" s="1"/>
  <c r="K50" i="7" s="1"/>
  <c r="K54" i="7" s="1"/>
  <c r="L6" i="3"/>
  <c r="L9" i="3" s="1"/>
  <c r="J6" i="3"/>
  <c r="J9" i="3" s="1"/>
  <c r="P9" i="3"/>
  <c r="N5" i="3" s="1"/>
  <c r="B50" i="2"/>
  <c r="B52" i="2" s="1"/>
  <c r="B56" i="2" s="1"/>
  <c r="F6" i="3" s="1"/>
  <c r="J43" i="2"/>
  <c r="J50" i="2" s="1"/>
  <c r="K10" i="5" l="1"/>
  <c r="K14" i="5" s="1"/>
  <c r="K16" i="5" s="1"/>
  <c r="C14" i="5"/>
  <c r="C16" i="5" s="1"/>
  <c r="F9" i="3"/>
  <c r="K21" i="5" l="1"/>
  <c r="K27" i="5" s="1"/>
  <c r="E27" i="5"/>
  <c r="C11" i="6" s="1"/>
  <c r="C17" i="6" s="1"/>
  <c r="C24" i="6" s="1"/>
  <c r="C48" i="6" s="1"/>
  <c r="C52" i="6" s="1"/>
  <c r="K11" i="6" l="1"/>
  <c r="K17" i="6" s="1"/>
  <c r="J21" i="2" s="1"/>
  <c r="K24" i="6" l="1"/>
  <c r="K48" i="6" s="1"/>
  <c r="K52" i="6" s="1"/>
  <c r="D15" i="2"/>
  <c r="J15" i="2" l="1"/>
  <c r="D22" i="2"/>
  <c r="D29" i="2" l="1"/>
  <c r="D52" i="2" s="1"/>
  <c r="J22" i="2"/>
  <c r="J29" i="2" l="1"/>
  <c r="J23" i="2"/>
  <c r="D56" i="2"/>
  <c r="J30" i="2" l="1"/>
  <c r="J52" i="2"/>
  <c r="J56" i="2" s="1"/>
  <c r="H6" i="3"/>
  <c r="K53" i="6"/>
  <c r="H9" i="3" l="1"/>
  <c r="N9" i="3" s="1"/>
  <c r="N6" i="3"/>
  <c r="I44" i="5"/>
  <c r="G44" i="5"/>
  <c r="E44" i="5"/>
  <c r="I43" i="5"/>
  <c r="G43" i="5"/>
  <c r="E43" i="5"/>
  <c r="I42" i="5"/>
  <c r="G42" i="5"/>
  <c r="E42" i="5"/>
  <c r="I41" i="5"/>
  <c r="G41" i="5"/>
  <c r="E41" i="5"/>
  <c r="I40" i="5"/>
  <c r="G40" i="5"/>
  <c r="E40" i="5"/>
  <c r="I39" i="5"/>
  <c r="G39" i="5"/>
  <c r="E39" i="5"/>
  <c r="I38" i="5"/>
  <c r="G38" i="5"/>
  <c r="E38" i="5"/>
  <c r="I37" i="5"/>
  <c r="G37" i="5"/>
  <c r="E37" i="5"/>
  <c r="I36" i="5"/>
  <c r="G36" i="5"/>
  <c r="E36" i="5"/>
  <c r="I35" i="5"/>
  <c r="G35" i="5"/>
  <c r="E35" i="5"/>
  <c r="I34" i="5"/>
  <c r="G34" i="5"/>
  <c r="E34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<sst xmlns="http://schemas.openxmlformats.org/spreadsheetml/2006/main" count="288" uniqueCount="142">
  <si>
    <t xml:space="preserve">Enter SC No. below   </t>
  </si>
  <si>
    <t>Receipts and payments accounts</t>
  </si>
  <si>
    <t>For the period from</t>
  </si>
  <si>
    <t>Period start date</t>
  </si>
  <si>
    <t>to</t>
  </si>
  <si>
    <t>Period end date</t>
  </si>
  <si>
    <t>Section A Statement of receipts and payments</t>
  </si>
  <si>
    <t>Unrestricted funds</t>
  </si>
  <si>
    <t>Restricted funds</t>
  </si>
  <si>
    <t xml:space="preserve">Expendable endowment funds </t>
  </si>
  <si>
    <t>Permanent endowment funds</t>
  </si>
  <si>
    <t>Total funds current period</t>
  </si>
  <si>
    <t xml:space="preserve">Total funds last period </t>
  </si>
  <si>
    <t>to nearest £</t>
  </si>
  <si>
    <t xml:space="preserve">A1 Receipts 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</si>
  <si>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</si>
  <si>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</si>
  <si>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</si>
  <si>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</si>
  <si>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</si>
  <si>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</si>
  <si>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Rents from land &amp; buildings</t>
  </si>
  <si>
    <t>Gross receipts from other charitable activities</t>
  </si>
  <si>
    <t xml:space="preserve">A1 Sub total 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</si>
  <si>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</si>
  <si>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</si>
  <si>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</si>
  <si>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</si>
  <si>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Total receipts</t>
  </si>
  <si>
    <t>A3 Payments</t>
  </si>
  <si>
    <t>Expenses for fundraising activities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</si>
  <si>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</si>
  <si>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</si>
  <si>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</si>
  <si>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</si>
  <si>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</si>
  <si>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>Audit / independent examination</t>
  </si>
  <si>
    <t>Preparation of annual accounts</t>
  </si>
  <si>
    <t>Legal costs</t>
  </si>
  <si>
    <t xml:space="preserve">Other </t>
  </si>
  <si>
    <t>A3 Sub total</t>
  </si>
  <si>
    <t>A4 Payments relating to asset and investment movements</t>
  </si>
  <si>
    <t>Purchases of fixed assets</t>
  </si>
  <si>
    <t>Purchase of investments</t>
  </si>
  <si>
    <t>A4 Sub total</t>
  </si>
  <si>
    <t>Total payments</t>
  </si>
  <si>
    <t>Net receipts / (payments)</t>
  </si>
  <si>
    <t>A5 Transfers to / (from) funds</t>
  </si>
  <si>
    <t>Surplus / (deficit) for year</t>
  </si>
  <si>
    <t>Section B Statement of balances</t>
  </si>
  <si>
    <t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</si>
  <si>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</si>
  <si>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</si>
  <si>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</si>
  <si>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</si>
  <si>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>Total current period</t>
  </si>
  <si>
    <t xml:space="preserve">Total last period </t>
  </si>
  <si>
    <t>B1 Cash funds</t>
  </si>
  <si>
    <t>Cash and bank balances at start of year</t>
  </si>
  <si>
    <t>Surplus / (deficit) shown on receipts and payments account</t>
  </si>
  <si>
    <t>Cash and bank balances at end of year</t>
  </si>
  <si>
    <t>Details</t>
  </si>
  <si>
    <t>Fund to which asset belongs</t>
  </si>
  <si>
    <t>Market valuation</t>
  </si>
  <si>
    <t>Last year</t>
  </si>
  <si>
    <t>B2 Investments</t>
  </si>
  <si>
    <t xml:space="preserve">Total </t>
  </si>
  <si>
    <t>Cost (if available)</t>
  </si>
  <si>
    <t>Current value (if available)</t>
  </si>
  <si>
    <t>B3 Other assets</t>
  </si>
  <si>
    <t>Total</t>
  </si>
  <si>
    <t>Fund to which liability relates</t>
  </si>
  <si>
    <t>Amount due</t>
  </si>
  <si>
    <t>B4 Liabilities</t>
  </si>
  <si>
    <t>Amount due (estimate)</t>
  </si>
  <si>
    <t>B5 Contingent liabilities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</si>
  <si>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</si>
  <si>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>Signature*</t>
  </si>
  <si>
    <t>Print Name</t>
  </si>
  <si>
    <t>Date of approval</t>
  </si>
  <si>
    <t>* Please note - OSCR will accept digital or typed signatures</t>
  </si>
  <si>
    <t xml:space="preserve">Section C Notes to the Accounts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</si>
  <si>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</si>
  <si>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Type of activity or project supported</t>
  </si>
  <si>
    <t>Individual / institution</t>
  </si>
  <si>
    <t xml:space="preserve">Number of grants made </t>
  </si>
  <si>
    <t>£</t>
  </si>
  <si>
    <t>C2 Grants</t>
  </si>
  <si>
    <t>C3a Trustee remuneration</t>
  </si>
  <si>
    <t>If no remuneration was paid during the period to any charity trustee or person connected to a trustee cross this box (otherwise complete section 3b)</t>
  </si>
  <si>
    <t>Authority under which paid</t>
  </si>
  <si>
    <t>C3b Trustee remuneration - details</t>
  </si>
  <si>
    <t>C4a Trustee expenses</t>
  </si>
  <si>
    <t>If no expenses were paid to any charity trustee during the period then cross this box (otherwise complete section 4b)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</si>
  <si>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</si>
  <si>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</si>
  <si>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</si>
  <si>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</si>
  <si>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</si>
  <si>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</si>
  <si>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</si>
  <si>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C6 Other information</t>
  </si>
  <si>
    <t>Additional analysis (1)</t>
  </si>
  <si>
    <t xml:space="preserve">Analysis of receipts and payments </t>
  </si>
  <si>
    <t xml:space="preserve">1 Donations </t>
  </si>
  <si>
    <t>General</t>
  </si>
  <si>
    <t xml:space="preserve">2 Grants </t>
  </si>
  <si>
    <t xml:space="preserve">3  Gross receipts from other charitable activities </t>
  </si>
  <si>
    <t xml:space="preserve">4  Payments relating directly to charitable activities </t>
  </si>
  <si>
    <t>Additional analysis (2)</t>
  </si>
  <si>
    <t>5  Breakdown of unrestricted funds</t>
  </si>
  <si>
    <t>Unrestricted fund 2 - enter name of fund below</t>
  </si>
  <si>
    <t>Unrestricted fund 3 - enter name of fund below</t>
  </si>
  <si>
    <t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</si>
  <si>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</si>
  <si>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</si>
  <si>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</si>
  <si>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</si>
  <si>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>Receipts from asset &amp; investment sales</t>
  </si>
  <si>
    <t xml:space="preserve">Total receipts </t>
  </si>
  <si>
    <t>Payments</t>
  </si>
  <si>
    <t>Other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</si>
  <si>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</si>
  <si>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</si>
  <si>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</si>
  <si>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</si>
  <si>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>Additional analysis (3)</t>
  </si>
  <si>
    <t>6  Breakdown of restricted funds</t>
  </si>
  <si>
    <t>Restricted fund 3 - enter name of fund below</t>
  </si>
  <si>
    <t>Restricted fund 4 - enter name of fund below</t>
  </si>
  <si>
    <t xml:space="preserve">Total restricted funds </t>
  </si>
  <si>
    <t xml:space="preserve">Total restricted funds last period </t>
  </si>
  <si>
    <t xml:space="preserve">  Audit / independent examination</t>
  </si>
  <si>
    <t xml:space="preserve">  Preparation of annual accounts</t>
  </si>
  <si>
    <t xml:space="preserve">  Legal costs</t>
  </si>
  <si>
    <t>Ferryhill Railway Heritage Trust</t>
  </si>
  <si>
    <t>S</t>
  </si>
  <si>
    <t>Restore Historic Office Building &amp; Water Tower</t>
  </si>
  <si>
    <t>National Transport Loan</t>
  </si>
  <si>
    <t>Jon &amp; Barclay Locomotive</t>
  </si>
  <si>
    <t>VAT</t>
  </si>
  <si>
    <t>Gift 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</si>
</sst>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1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4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6" fillId="0" borderId="0" xfId="0" applyNumberFormat="1" applyFont="1" applyAlignment="1" applyProtection="1">
      <alignment wrapText="1"/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23" fillId="0" borderId="0" xfId="0" applyFont="1" applyProtection="1"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4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0" fillId="0" borderId="0" xfId="0" applyFont="1" applyAlignment="1" applyProtection="1">
      <alignment vertical="top"/>
      <protection locked="0"/>
    </xf>
    <xf numFmtId="0" fontId="18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28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4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8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5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4" xfId="1" applyNumberFormat="1" applyFont="1" applyBorder="1" applyAlignment="1" applyProtection="1">
      <alignment wrapText="1"/>
      <protection locked="0"/>
    </xf>
    <xf numFmtId="41" fontId="3" fillId="0" borderId="17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3" fontId="18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3" fillId="0" borderId="0" xfId="1" applyNumberFormat="1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0" fontId="20" fillId="0" borderId="0" xfId="0" applyFont="1" applyAlignment="1" applyProtection="1">
      <alignment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8" fillId="0" borderId="0" xfId="0" applyFont="1" applyAlignment="1" applyProtection="1">
      <alignment horizontal="left" vertical="top" wrapText="1"/>
      <protection locked="0"/>
    </xf>
    <xf numFmtId="165" fontId="3" fillId="0" borderId="5" xfId="1" applyNumberFormat="1" applyFont="1" applyBorder="1" applyAlignment="1" applyProtection="1">
      <alignment vertical="top" wrapText="1"/>
      <protection locked="0"/>
    </xf>
    <xf numFmtId="1" fontId="6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0" fontId="1" fillId="2" borderId="0" xfId="0" applyFont="1" applyFill="1" applyProtection="1">
      <protection locked="0"/>
    </xf>
    <xf numFmtId="41" fontId="1" fillId="0" borderId="0" xfId="0" applyNumberFormat="1" applyFont="1" applyProtection="1">
      <protection locked="0"/>
    </xf>
    <xf numFmtId="41" fontId="1" fillId="0" borderId="0" xfId="1" applyNumberFormat="1" applyFont="1" applyAlignme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41" fontId="1" fillId="0" borderId="0" xfId="1" applyNumberFormat="1" applyFont="1" applyProtection="1"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41" fontId="1" fillId="0" borderId="0" xfId="1" applyNumberFormat="1" applyFont="1" applyBorder="1" applyProtection="1">
      <protection locked="0"/>
    </xf>
    <xf numFmtId="41" fontId="1" fillId="0" borderId="0" xfId="0" applyNumberFormat="1" applyFont="1" applyAlignment="1" applyProtection="1">
      <alignment vertical="top"/>
      <protection locked="0"/>
    </xf>
    <xf numFmtId="43" fontId="1" fillId="0" borderId="0" xfId="0" applyNumberFormat="1" applyFont="1" applyProtection="1">
      <protection locked="0"/>
    </xf>
    <xf numFmtId="43" fontId="1" fillId="0" borderId="0" xfId="0" applyNumberFormat="1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wrapText="1"/>
      <protection locked="0"/>
    </xf>
    <xf numFmtId="14" fontId="2" fillId="0" borderId="5" xfId="0" applyNumberFormat="1" applyFont="1" applyBorder="1" applyAlignment="1" applyProtection="1">
      <alignment vertical="top" wrapText="1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19" fillId="0" borderId="18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19" xfId="0" applyFont="1" applyBorder="1" applyAlignment="1" applyProtection="1">
      <alignment horizontal="center" vertical="top"/>
      <protection locked="0"/>
    </xf>
    <xf numFmtId="0" fontId="30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16" fillId="0" borderId="22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center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2" fillId="0" borderId="0" xfId="0" applyFont="1" applyAlignment="1" applyProtection="1">
      <alignment horizontal="center" wrapText="1"/>
      <protection locked="0"/>
    </xf>
    <xf numFmtId="41" fontId="24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8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" fillId="0" borderId="0" xfId="1" applyNumberFormat="1" applyFont="1" applyAlignment="1" applyProtection="1"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18" fillId="0" borderId="24" xfId="0" applyFont="1" applyBorder="1" applyAlignment="1" applyProtection="1">
      <alignment vertical="top" wrapText="1"/>
      <protection locked="0"/>
    </xf>
    <xf numFmtId="0" fontId="20" fillId="0" borderId="24" xfId="0" applyFont="1" applyBorder="1" applyAlignment="1" applyProtection="1">
      <alignment vertical="top" wrapText="1"/>
      <protection locked="0"/>
    </xf>
    <xf numFmtId="41" fontId="1" fillId="0" borderId="0" xfId="1" applyNumberFormat="1" applyFont="1" applyBorder="1" applyAlignment="1" applyProtection="1">
      <protection locked="0"/>
    </xf>
    <xf numFmtId="41" fontId="3" fillId="0" borderId="25" xfId="1" applyNumberFormat="1" applyFont="1" applyBorder="1" applyAlignment="1" applyProtection="1">
      <alignment horizontal="left" vertic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8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0" fontId="2" fillId="0" borderId="18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1" fillId="0" borderId="18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  <xf numFmtId="0" fontId="18" fillId="0" borderId="0" xfId="0" applyFont="1" applyAlignment="1" applyProtection="1">
      <alignment horizontal="left" vertical="top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1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8" fillId="0" borderId="0" xfId="0" applyFont="1" applyAlignment="1" applyProtection="1">
      <alignment vertical="top" wrapText="1"/>
      <protection locked="0"/>
    </xf>
    <xf numFmtId="0" fontId="20" fillId="0" borderId="0" xfId="0" applyFont="1" applyAlignment="1" applyProtection="1">
      <alignment vertical="top" wrapText="1"/>
      <protection locked="0"/>
    </xf>
    <xf numFmtId="41" fontId="2" fillId="0" borderId="18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22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0" fontId="2" fillId="0" borderId="18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5" xfId="1" applyNumberFormat="1" applyFont="1" applyBorder="1" applyAlignment="1" applyProtection="1">
      <alignment horizontal="lef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2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2" fillId="0" borderId="4" xfId="0" applyFont="1" applyBorder="1" applyAlignment="1" applyProtection="1">
      <alignment horizontal="center" vertical="center" wrapText="1"/>
      <protection locked="0"/>
    </xf>
    <xf numFmtId="0" fontId="22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1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18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8" fillId="0" borderId="0" xfId="0" applyFont="1" applyAlignment="1" applyProtection="1">
      <alignment horizontal="left" vertical="top" wrapText="1"/>
      <protection locked="0"/>
    </xf>
    <xf numFmtId="0" fontId="2" fillId="0" borderId="26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41" fontId="30" fillId="0" borderId="0" xfId="1" applyNumberFormat="1" applyFont="1" applyFill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30</xdr:row>
      <xdr:rowOff>0</xdr:rowOff>
    </xdr:from>
    <xdr:to>
      <xdr:col>8</xdr:col>
      <xdr:colOff>95250</xdr:colOff>
      <xdr:row>30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57</xdr:row>
      <xdr:rowOff>0</xdr:rowOff>
    </xdr:from>
    <xdr:to>
      <xdr:col>10</xdr:col>
      <xdr:colOff>104775</xdr:colOff>
      <xdr:row>57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57</xdr:row>
      <xdr:rowOff>0</xdr:rowOff>
    </xdr:from>
    <xdr:to>
      <xdr:col>10</xdr:col>
      <xdr:colOff>104775</xdr:colOff>
      <xdr:row>57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  <xdr:twoCellAnchor>
    <xdr:from>
      <xdr:col>3</xdr:col>
      <xdr:colOff>12700</xdr:colOff>
      <xdr:row>5</xdr:row>
      <xdr:rowOff>12700</xdr:rowOff>
    </xdr:from>
    <xdr:to>
      <xdr:col>3</xdr:col>
      <xdr:colOff>558800</xdr:colOff>
      <xdr:row>6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EC3AF9-5597-B85C-89A4-CE4BF593E4F9}"/>
            </a:ext>
          </a:extLst>
        </xdr:cNvPr>
        <xdr:cNvSpPr txBox="1"/>
      </xdr:nvSpPr>
      <xdr:spPr>
        <a:xfrm>
          <a:off x="4064000" y="1308100"/>
          <a:ext cx="5461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/>
            <a:t>01</a:t>
          </a:r>
        </a:p>
      </xdr:txBody>
    </xdr:sp>
    <xdr:clientData/>
  </xdr:twoCellAnchor>
  <xdr:twoCellAnchor>
    <xdr:from>
      <xdr:col>3</xdr:col>
      <xdr:colOff>622300</xdr:colOff>
      <xdr:row>5</xdr:row>
      <xdr:rowOff>12700</xdr:rowOff>
    </xdr:from>
    <xdr:to>
      <xdr:col>5</xdr:col>
      <xdr:colOff>203200</xdr:colOff>
      <xdr:row>6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BB00E54-E4B7-CB41-9014-CC363E464512}"/>
            </a:ext>
          </a:extLst>
        </xdr:cNvPr>
        <xdr:cNvSpPr txBox="1"/>
      </xdr:nvSpPr>
      <xdr:spPr>
        <a:xfrm>
          <a:off x="4673600" y="1308100"/>
          <a:ext cx="9398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/>
            <a:t>January</a:t>
          </a:r>
        </a:p>
        <a:p>
          <a:pPr algn="ctr"/>
          <a:endParaRPr lang="en-GB" sz="1100"/>
        </a:p>
      </xdr:txBody>
    </xdr:sp>
    <xdr:clientData/>
  </xdr:twoCellAnchor>
  <xdr:twoCellAnchor>
    <xdr:from>
      <xdr:col>5</xdr:col>
      <xdr:colOff>266700</xdr:colOff>
      <xdr:row>5</xdr:row>
      <xdr:rowOff>12700</xdr:rowOff>
    </xdr:from>
    <xdr:to>
      <xdr:col>5</xdr:col>
      <xdr:colOff>927100</xdr:colOff>
      <xdr:row>6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B8D9F36-D7A5-B942-B334-36410D810CF2}"/>
            </a:ext>
          </a:extLst>
        </xdr:cNvPr>
        <xdr:cNvSpPr txBox="1"/>
      </xdr:nvSpPr>
      <xdr:spPr>
        <a:xfrm>
          <a:off x="5676900" y="1308100"/>
          <a:ext cx="6604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/>
            <a:t>2025</a:t>
          </a:r>
        </a:p>
        <a:p>
          <a:pPr algn="ctr"/>
          <a:endParaRPr lang="en-GB" sz="1100"/>
        </a:p>
      </xdr:txBody>
    </xdr:sp>
    <xdr:clientData/>
  </xdr:twoCellAnchor>
  <xdr:twoCellAnchor>
    <xdr:from>
      <xdr:col>7</xdr:col>
      <xdr:colOff>12700</xdr:colOff>
      <xdr:row>5</xdr:row>
      <xdr:rowOff>25400</xdr:rowOff>
    </xdr:from>
    <xdr:to>
      <xdr:col>7</xdr:col>
      <xdr:colOff>596900</xdr:colOff>
      <xdr:row>6</xdr:row>
      <xdr:rowOff>12700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A121941-32F5-4B4A-9BB6-3E3582834888}"/>
            </a:ext>
          </a:extLst>
        </xdr:cNvPr>
        <xdr:cNvSpPr txBox="1"/>
      </xdr:nvSpPr>
      <xdr:spPr>
        <a:xfrm>
          <a:off x="6743700" y="1320800"/>
          <a:ext cx="5842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/>
            <a:t>31</a:t>
          </a:r>
        </a:p>
      </xdr:txBody>
    </xdr:sp>
    <xdr:clientData/>
  </xdr:twoCellAnchor>
  <xdr:twoCellAnchor>
    <xdr:from>
      <xdr:col>7</xdr:col>
      <xdr:colOff>660400</xdr:colOff>
      <xdr:row>5</xdr:row>
      <xdr:rowOff>25400</xdr:rowOff>
    </xdr:from>
    <xdr:to>
      <xdr:col>9</xdr:col>
      <xdr:colOff>317500</xdr:colOff>
      <xdr:row>6</xdr:row>
      <xdr:rowOff>12700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BA2EE8E-85F2-A646-A776-C09958B8D4E9}"/>
            </a:ext>
          </a:extLst>
        </xdr:cNvPr>
        <xdr:cNvSpPr txBox="1"/>
      </xdr:nvSpPr>
      <xdr:spPr>
        <a:xfrm>
          <a:off x="7391400" y="1320800"/>
          <a:ext cx="9398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/>
            <a:t>December</a:t>
          </a:r>
        </a:p>
      </xdr:txBody>
    </xdr:sp>
    <xdr:clientData/>
  </xdr:twoCellAnchor>
  <xdr:twoCellAnchor>
    <xdr:from>
      <xdr:col>9</xdr:col>
      <xdr:colOff>368300</xdr:colOff>
      <xdr:row>5</xdr:row>
      <xdr:rowOff>12700</xdr:rowOff>
    </xdr:from>
    <xdr:to>
      <xdr:col>9</xdr:col>
      <xdr:colOff>1066800</xdr:colOff>
      <xdr:row>6</xdr:row>
      <xdr:rowOff>12700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A205DDD-F9FD-4143-BA51-E0AE22C45E60}"/>
            </a:ext>
          </a:extLst>
        </xdr:cNvPr>
        <xdr:cNvSpPr txBox="1"/>
      </xdr:nvSpPr>
      <xdr:spPr>
        <a:xfrm>
          <a:off x="8382000" y="1308100"/>
          <a:ext cx="6985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/>
            <a:t>2025</a:t>
          </a:r>
        </a:p>
        <a:p>
          <a:pPr algn="ctr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9</xdr:row>
      <xdr:rowOff>0</xdr:rowOff>
    </xdr:from>
    <xdr:to>
      <xdr:col>8</xdr:col>
      <xdr:colOff>104775</xdr:colOff>
      <xdr:row>9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9</xdr:row>
      <xdr:rowOff>0</xdr:rowOff>
    </xdr:from>
    <xdr:to>
      <xdr:col>14</xdr:col>
      <xdr:colOff>104775</xdr:colOff>
      <xdr:row>9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9</xdr:row>
      <xdr:rowOff>0</xdr:rowOff>
    </xdr:from>
    <xdr:to>
      <xdr:col>12</xdr:col>
      <xdr:colOff>104775</xdr:colOff>
      <xdr:row>9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31</xdr:row>
      <xdr:rowOff>190500</xdr:rowOff>
    </xdr:from>
    <xdr:to>
      <xdr:col>5</xdr:col>
      <xdr:colOff>104775</xdr:colOff>
      <xdr:row>31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31</xdr:row>
      <xdr:rowOff>190500</xdr:rowOff>
    </xdr:from>
    <xdr:to>
      <xdr:col>11</xdr:col>
      <xdr:colOff>104775</xdr:colOff>
      <xdr:row>31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31</xdr:row>
      <xdr:rowOff>190500</xdr:rowOff>
    </xdr:from>
    <xdr:to>
      <xdr:col>9</xdr:col>
      <xdr:colOff>104775</xdr:colOff>
      <xdr:row>31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49</xdr:row>
      <xdr:rowOff>190500</xdr:rowOff>
    </xdr:from>
    <xdr:to>
      <xdr:col>5</xdr:col>
      <xdr:colOff>104775</xdr:colOff>
      <xdr:row>49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49</xdr:row>
      <xdr:rowOff>190500</xdr:rowOff>
    </xdr:from>
    <xdr:to>
      <xdr:col>11</xdr:col>
      <xdr:colOff>104775</xdr:colOff>
      <xdr:row>49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49</xdr:row>
      <xdr:rowOff>190500</xdr:rowOff>
    </xdr:from>
    <xdr:to>
      <xdr:col>9</xdr:col>
      <xdr:colOff>104775</xdr:colOff>
      <xdr:row>49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Users/stuartg/Downloads/Accounts%202024-25.xlsx" TargetMode="External"/><Relationship Id="rId2" Type="http://schemas.openxmlformats.org/officeDocument/2006/relationships/externalLinkPath" Target="file:///C:\Users\stuartg\Downloads\Accounts%202024-25.xlsx" TargetMode="External"/><Relationship Id="rId1" Type="http://schemas.openxmlformats.org/officeDocument/2006/relationships/externalLinkPath" Target="/Users/stuartg/Downloads/Accounts%202024-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3a3b54f6a678217e/Ferryhill/2026%20Accounts/Year%20End/FRHT%20Accounts%20Worksheet_2025%20Final.xlsx" TargetMode="External"/><Relationship Id="rId1" Type="http://schemas.openxmlformats.org/officeDocument/2006/relationships/externalLinkPath" Target="FRHT%20Accounts%20Worksheet_2025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ccounts"/>
      <sheetName val="Bank"/>
      <sheetName val="Cash Forecast"/>
      <sheetName val="Lookups"/>
    </sheetNames>
    <sheetDataSet>
      <sheetData sheetId="0">
        <row r="6">
          <cell r="D6">
            <v>6884.23</v>
          </cell>
        </row>
      </sheetData>
      <sheetData sheetId="1">
        <row r="8">
          <cell r="E8">
            <v>12</v>
          </cell>
          <cell r="F8" t="str">
            <v>Pool Nights</v>
          </cell>
          <cell r="H8" t="str">
            <v>Unrestricted funds</v>
          </cell>
        </row>
        <row r="9">
          <cell r="E9">
            <v>15</v>
          </cell>
          <cell r="F9" t="str">
            <v>Pool Nights</v>
          </cell>
          <cell r="H9" t="str">
            <v>Unrestricted funds</v>
          </cell>
        </row>
        <row r="10">
          <cell r="E10">
            <v>27</v>
          </cell>
          <cell r="F10" t="str">
            <v>Pool Nights</v>
          </cell>
          <cell r="H10" t="str">
            <v>Unrestricted funds</v>
          </cell>
        </row>
        <row r="11">
          <cell r="E11">
            <v>40.200000000000003</v>
          </cell>
          <cell r="F11" t="str">
            <v>Sewing Group</v>
          </cell>
          <cell r="H11" t="str">
            <v>Unrestricted funds</v>
          </cell>
        </row>
        <row r="12">
          <cell r="E12">
            <v>9711</v>
          </cell>
          <cell r="F12" t="str">
            <v>Grant Funding</v>
          </cell>
          <cell r="H12" t="str">
            <v>Restricted funds</v>
          </cell>
        </row>
        <row r="13">
          <cell r="E13">
            <v>82</v>
          </cell>
          <cell r="F13" t="str">
            <v>Sewing Group</v>
          </cell>
          <cell r="H13" t="str">
            <v>Unrestricted funds</v>
          </cell>
        </row>
        <row r="14">
          <cell r="E14">
            <v>13</v>
          </cell>
          <cell r="F14" t="str">
            <v>Pool Nights</v>
          </cell>
          <cell r="H14" t="str">
            <v>Unrestricted funds</v>
          </cell>
        </row>
        <row r="15">
          <cell r="E15">
            <v>84</v>
          </cell>
          <cell r="F15" t="str">
            <v>Music Sessions</v>
          </cell>
          <cell r="H15" t="str">
            <v>Unrestricted funds</v>
          </cell>
        </row>
        <row r="16">
          <cell r="E16">
            <v>15.5</v>
          </cell>
          <cell r="F16" t="str">
            <v>Donations</v>
          </cell>
          <cell r="H16" t="str">
            <v>Unrestricted funds</v>
          </cell>
        </row>
        <row r="17">
          <cell r="E17">
            <v>20</v>
          </cell>
          <cell r="F17" t="str">
            <v>Donations</v>
          </cell>
          <cell r="H17" t="str">
            <v>Unrestricted funds</v>
          </cell>
        </row>
        <row r="18">
          <cell r="E18">
            <v>50</v>
          </cell>
          <cell r="F18" t="str">
            <v>Sewing Group</v>
          </cell>
          <cell r="H18" t="str">
            <v>Unrestricted funds</v>
          </cell>
        </row>
        <row r="19">
          <cell r="E19">
            <v>106.7</v>
          </cell>
          <cell r="F19" t="str">
            <v>Sewing Group</v>
          </cell>
          <cell r="H19" t="str">
            <v>Unrestricted funds</v>
          </cell>
        </row>
        <row r="20">
          <cell r="E20">
            <v>82</v>
          </cell>
          <cell r="F20" t="str">
            <v>Sewing Group</v>
          </cell>
          <cell r="H20" t="str">
            <v>Unrestricted funds</v>
          </cell>
        </row>
        <row r="21">
          <cell r="E21">
            <v>51</v>
          </cell>
          <cell r="F21" t="str">
            <v>Donations</v>
          </cell>
          <cell r="H21" t="str">
            <v>Unrestricted funds</v>
          </cell>
        </row>
        <row r="22">
          <cell r="E22">
            <v>12</v>
          </cell>
          <cell r="F22" t="str">
            <v>Pool Nights</v>
          </cell>
          <cell r="H22" t="str">
            <v>Unrestricted funds</v>
          </cell>
        </row>
        <row r="23">
          <cell r="E23">
            <v>60</v>
          </cell>
          <cell r="F23" t="str">
            <v>Sales - Miscellaneous</v>
          </cell>
          <cell r="H23" t="str">
            <v>Unrestricted funds</v>
          </cell>
        </row>
        <row r="24">
          <cell r="E24">
            <v>38</v>
          </cell>
          <cell r="F24" t="str">
            <v>Sewing Group</v>
          </cell>
          <cell r="H24" t="str">
            <v>Unrestricted funds</v>
          </cell>
        </row>
        <row r="25">
          <cell r="E25">
            <v>40</v>
          </cell>
          <cell r="F25" t="str">
            <v>Sewing Group</v>
          </cell>
          <cell r="H25" t="str">
            <v>Unrestricted funds</v>
          </cell>
        </row>
        <row r="26">
          <cell r="E26">
            <v>60</v>
          </cell>
          <cell r="F26" t="str">
            <v>Music Sessions</v>
          </cell>
          <cell r="H26" t="str">
            <v>Unrestricted funds</v>
          </cell>
        </row>
        <row r="27">
          <cell r="E27">
            <v>16.100000000000001</v>
          </cell>
          <cell r="F27" t="str">
            <v>Pool Nights</v>
          </cell>
          <cell r="H27" t="str">
            <v>Unrestricted funds</v>
          </cell>
        </row>
        <row r="28">
          <cell r="E28">
            <v>50</v>
          </cell>
          <cell r="F28" t="str">
            <v>Sewing Group</v>
          </cell>
          <cell r="H28" t="str">
            <v>Unrestricted funds</v>
          </cell>
        </row>
        <row r="29">
          <cell r="E29">
            <v>55</v>
          </cell>
          <cell r="F29" t="str">
            <v>Sewing Group</v>
          </cell>
          <cell r="H29" t="str">
            <v>Unrestricted funds</v>
          </cell>
        </row>
        <row r="30">
          <cell r="E30">
            <v>15</v>
          </cell>
          <cell r="F30" t="str">
            <v>Pool Nights</v>
          </cell>
          <cell r="H30" t="str">
            <v>Unrestricted funds</v>
          </cell>
        </row>
        <row r="31">
          <cell r="E31">
            <v>15</v>
          </cell>
          <cell r="F31" t="str">
            <v>Pool Nights</v>
          </cell>
          <cell r="H31" t="str">
            <v>Unrestricted funds</v>
          </cell>
        </row>
        <row r="32">
          <cell r="E32">
            <v>95</v>
          </cell>
          <cell r="F32" t="str">
            <v>Sewing Group</v>
          </cell>
          <cell r="H32" t="str">
            <v>Unrestricted funds</v>
          </cell>
        </row>
        <row r="33">
          <cell r="E33">
            <v>15</v>
          </cell>
          <cell r="F33" t="str">
            <v>Pool Nights</v>
          </cell>
          <cell r="H33" t="str">
            <v>Unrestricted funds</v>
          </cell>
        </row>
        <row r="34">
          <cell r="E34">
            <v>36</v>
          </cell>
          <cell r="F34" t="str">
            <v>Sewing Group</v>
          </cell>
          <cell r="H34" t="str">
            <v>Unrestricted funds</v>
          </cell>
        </row>
        <row r="35">
          <cell r="E35">
            <v>10</v>
          </cell>
          <cell r="F35" t="str">
            <v>Pool Nights</v>
          </cell>
          <cell r="H35" t="str">
            <v>Unrestricted funds</v>
          </cell>
        </row>
        <row r="36">
          <cell r="E36">
            <v>95</v>
          </cell>
          <cell r="F36" t="str">
            <v>Music Sessions</v>
          </cell>
          <cell r="H36" t="str">
            <v>Unrestricted funds</v>
          </cell>
        </row>
        <row r="37">
          <cell r="E37">
            <v>365</v>
          </cell>
          <cell r="F37" t="str">
            <v>Tea Concerts</v>
          </cell>
          <cell r="H37" t="str">
            <v>Unrestricted funds</v>
          </cell>
        </row>
        <row r="38">
          <cell r="E38">
            <v>50</v>
          </cell>
          <cell r="F38" t="str">
            <v>Sewing Group</v>
          </cell>
          <cell r="H38" t="str">
            <v>Unrestricted funds</v>
          </cell>
        </row>
        <row r="39">
          <cell r="E39">
            <v>14</v>
          </cell>
          <cell r="F39" t="str">
            <v>Pool Nights</v>
          </cell>
          <cell r="H39" t="str">
            <v>Unrestricted funds</v>
          </cell>
        </row>
        <row r="40">
          <cell r="E40">
            <v>10.5</v>
          </cell>
          <cell r="F40" t="str">
            <v>Pool Nights</v>
          </cell>
          <cell r="H40" t="str">
            <v>Unrestricted funds</v>
          </cell>
        </row>
        <row r="41">
          <cell r="E41">
            <v>85</v>
          </cell>
          <cell r="F41" t="str">
            <v>Sewing Group</v>
          </cell>
          <cell r="H41" t="str">
            <v>Unrestricted funds</v>
          </cell>
        </row>
        <row r="42">
          <cell r="E42">
            <v>45</v>
          </cell>
          <cell r="F42" t="str">
            <v>Gamrie Creatives</v>
          </cell>
          <cell r="H42" t="str">
            <v>Unrestricted funds</v>
          </cell>
        </row>
        <row r="43">
          <cell r="E43">
            <v>12.53</v>
          </cell>
          <cell r="F43" t="str">
            <v>Donations</v>
          </cell>
          <cell r="H43" t="str">
            <v>Unrestricted funds</v>
          </cell>
        </row>
        <row r="44">
          <cell r="E44">
            <v>30</v>
          </cell>
          <cell r="F44" t="str">
            <v>Sewing Group</v>
          </cell>
          <cell r="H44" t="str">
            <v>Unrestricted funds</v>
          </cell>
        </row>
        <row r="45">
          <cell r="E45">
            <v>41</v>
          </cell>
          <cell r="F45" t="str">
            <v>Gamrie Creatives</v>
          </cell>
          <cell r="H45" t="str">
            <v>Unrestricted funds</v>
          </cell>
        </row>
        <row r="46">
          <cell r="E46">
            <v>8.6</v>
          </cell>
          <cell r="F46" t="str">
            <v>Gamrie Creatives</v>
          </cell>
          <cell r="H46" t="str">
            <v>Unrestricted funds</v>
          </cell>
        </row>
        <row r="47">
          <cell r="E47">
            <v>71.099999999999994</v>
          </cell>
          <cell r="F47" t="str">
            <v>Gamrie Creatives</v>
          </cell>
          <cell r="H47" t="str">
            <v>Unrestricted funds</v>
          </cell>
        </row>
        <row r="48">
          <cell r="E48">
            <v>120</v>
          </cell>
          <cell r="F48" t="str">
            <v>Gamrie Creatives</v>
          </cell>
          <cell r="H48" t="str">
            <v>Unrestricted funds</v>
          </cell>
        </row>
        <row r="49">
          <cell r="E49">
            <v>45</v>
          </cell>
          <cell r="F49" t="str">
            <v>Music Sessions</v>
          </cell>
          <cell r="H49" t="str">
            <v>Unrestricted funds</v>
          </cell>
        </row>
        <row r="50">
          <cell r="E50">
            <v>18</v>
          </cell>
          <cell r="F50" t="str">
            <v>Pool Nights</v>
          </cell>
          <cell r="H50" t="str">
            <v>Unrestricted funds</v>
          </cell>
        </row>
        <row r="51">
          <cell r="E51">
            <v>83</v>
          </cell>
          <cell r="F51" t="str">
            <v>Sewing Group</v>
          </cell>
          <cell r="H51" t="str">
            <v>Unrestricted funds</v>
          </cell>
        </row>
        <row r="52">
          <cell r="E52">
            <v>25</v>
          </cell>
          <cell r="F52" t="str">
            <v>Pool Nights</v>
          </cell>
          <cell r="H52" t="str">
            <v>Unrestricted funds</v>
          </cell>
        </row>
        <row r="53">
          <cell r="E53">
            <v>67</v>
          </cell>
          <cell r="F53" t="str">
            <v>Sewing Group</v>
          </cell>
          <cell r="H53" t="str">
            <v>Unrestricted funds</v>
          </cell>
        </row>
        <row r="54">
          <cell r="E54">
            <v>29</v>
          </cell>
          <cell r="F54" t="str">
            <v>Sewing Group</v>
          </cell>
          <cell r="H54" t="str">
            <v>Unrestricted funds</v>
          </cell>
        </row>
        <row r="55">
          <cell r="E55">
            <v>55</v>
          </cell>
          <cell r="F55" t="str">
            <v>Social Saturdays</v>
          </cell>
          <cell r="H55" t="str">
            <v>Unrestricted funds</v>
          </cell>
        </row>
        <row r="56">
          <cell r="E56">
            <v>32</v>
          </cell>
          <cell r="F56" t="str">
            <v>Social Saturdays</v>
          </cell>
          <cell r="H56" t="str">
            <v>Unrestricted funds</v>
          </cell>
        </row>
        <row r="57">
          <cell r="E57">
            <v>15</v>
          </cell>
          <cell r="F57" t="str">
            <v>Pool Nights</v>
          </cell>
          <cell r="H57" t="str">
            <v>Unrestricted funds</v>
          </cell>
        </row>
        <row r="58">
          <cell r="E58">
            <v>53</v>
          </cell>
          <cell r="F58" t="str">
            <v>Sewing Group</v>
          </cell>
          <cell r="H58" t="str">
            <v>Unrestricted funds</v>
          </cell>
        </row>
        <row r="59">
          <cell r="E59">
            <v>12</v>
          </cell>
          <cell r="F59" t="str">
            <v>Pool Nights</v>
          </cell>
          <cell r="H59" t="str">
            <v>Unrestricted funds</v>
          </cell>
        </row>
        <row r="60">
          <cell r="E60">
            <v>28.6</v>
          </cell>
          <cell r="F60" t="str">
            <v>Social Saturdays</v>
          </cell>
          <cell r="H60" t="str">
            <v>Unrestricted funds</v>
          </cell>
        </row>
        <row r="61">
          <cell r="E61">
            <v>24</v>
          </cell>
          <cell r="F61" t="str">
            <v>Pool Nights</v>
          </cell>
          <cell r="H61" t="str">
            <v>Unrestricted funds</v>
          </cell>
        </row>
        <row r="62">
          <cell r="E62">
            <v>91</v>
          </cell>
          <cell r="F62" t="str">
            <v>Music Sessions</v>
          </cell>
          <cell r="H62" t="str">
            <v>Unrestricted funds</v>
          </cell>
        </row>
        <row r="63">
          <cell r="E63">
            <v>34</v>
          </cell>
          <cell r="F63" t="str">
            <v>Sewing Group</v>
          </cell>
          <cell r="H63" t="str">
            <v>Unrestricted funds</v>
          </cell>
        </row>
        <row r="64">
          <cell r="E64">
            <v>65</v>
          </cell>
          <cell r="F64" t="str">
            <v>Sewing Group</v>
          </cell>
          <cell r="H64" t="str">
            <v>Unrestricted funds</v>
          </cell>
        </row>
        <row r="65">
          <cell r="E65">
            <v>46</v>
          </cell>
          <cell r="F65" t="str">
            <v>Sewing Group</v>
          </cell>
          <cell r="H65" t="str">
            <v>Unrestricted funds</v>
          </cell>
        </row>
        <row r="66">
          <cell r="E66">
            <v>15</v>
          </cell>
          <cell r="F66" t="str">
            <v>Pool Nights</v>
          </cell>
          <cell r="H66" t="str">
            <v>Unrestricted funds</v>
          </cell>
        </row>
        <row r="67">
          <cell r="E67">
            <v>10.15</v>
          </cell>
          <cell r="F67" t="str">
            <v>Social Saturdays</v>
          </cell>
          <cell r="H67" t="str">
            <v>Unrestricted funds</v>
          </cell>
        </row>
        <row r="68">
          <cell r="E68">
            <v>13.82</v>
          </cell>
          <cell r="F68" t="str">
            <v>Social Saturdays</v>
          </cell>
          <cell r="H68" t="str">
            <v>Unrestricted funds</v>
          </cell>
        </row>
        <row r="69">
          <cell r="E69">
            <v>10</v>
          </cell>
          <cell r="F69" t="str">
            <v>Pool Nights</v>
          </cell>
          <cell r="H69" t="str">
            <v>Unrestricted funds</v>
          </cell>
        </row>
        <row r="70">
          <cell r="E70">
            <v>210</v>
          </cell>
          <cell r="F70" t="str">
            <v>Curry Nights</v>
          </cell>
          <cell r="H70" t="str">
            <v>Unrestricted funds</v>
          </cell>
        </row>
        <row r="71">
          <cell r="E71">
            <v>40</v>
          </cell>
          <cell r="F71" t="str">
            <v>Music Sessions</v>
          </cell>
          <cell r="H71" t="str">
            <v>Unrestricted funds</v>
          </cell>
        </row>
        <row r="72">
          <cell r="E72">
            <v>15</v>
          </cell>
          <cell r="F72" t="str">
            <v>Pool Nights</v>
          </cell>
          <cell r="H72" t="str">
            <v>Unrestricted funds</v>
          </cell>
        </row>
        <row r="73">
          <cell r="E73">
            <v>12</v>
          </cell>
          <cell r="F73" t="str">
            <v>Social Saturdays</v>
          </cell>
          <cell r="H73" t="str">
            <v>Unrestricted funds</v>
          </cell>
        </row>
        <row r="74">
          <cell r="E74">
            <v>26</v>
          </cell>
          <cell r="F74" t="str">
            <v>Sewing Group</v>
          </cell>
          <cell r="H74" t="str">
            <v>Unrestricted funds</v>
          </cell>
        </row>
        <row r="75">
          <cell r="E75">
            <v>46</v>
          </cell>
          <cell r="F75" t="str">
            <v>Sewing Group</v>
          </cell>
          <cell r="H75" t="str">
            <v>Unrestricted funds</v>
          </cell>
        </row>
        <row r="76">
          <cell r="E76">
            <v>9</v>
          </cell>
          <cell r="F76" t="str">
            <v>Pool Nights</v>
          </cell>
          <cell r="H76" t="str">
            <v>Unrestricted funds</v>
          </cell>
        </row>
        <row r="77">
          <cell r="E77">
            <v>9</v>
          </cell>
          <cell r="F77" t="str">
            <v>Pool Nights</v>
          </cell>
          <cell r="H77" t="str">
            <v>Unrestricted funds</v>
          </cell>
        </row>
        <row r="78">
          <cell r="E78">
            <v>25</v>
          </cell>
          <cell r="F78" t="str">
            <v>Sewing Group</v>
          </cell>
          <cell r="H78" t="str">
            <v>Unrestricted funds</v>
          </cell>
        </row>
        <row r="79">
          <cell r="E79">
            <v>10</v>
          </cell>
          <cell r="F79" t="str">
            <v>Social Saturdays</v>
          </cell>
          <cell r="H79" t="str">
            <v>Unrestricted funds</v>
          </cell>
        </row>
        <row r="80">
          <cell r="E80">
            <v>56</v>
          </cell>
          <cell r="F80" t="str">
            <v>Sewing Group</v>
          </cell>
          <cell r="H80" t="str">
            <v>Unrestricted funds</v>
          </cell>
        </row>
        <row r="81">
          <cell r="E81">
            <v>13</v>
          </cell>
          <cell r="F81" t="str">
            <v>Social Saturdays</v>
          </cell>
          <cell r="H81" t="str">
            <v>Unrestricted funds</v>
          </cell>
        </row>
        <row r="82">
          <cell r="E82">
            <v>25</v>
          </cell>
          <cell r="F82" t="str">
            <v>Sewing Group</v>
          </cell>
          <cell r="H82" t="str">
            <v>Unrestricted funds</v>
          </cell>
        </row>
        <row r="83">
          <cell r="E83">
            <v>309</v>
          </cell>
          <cell r="F83" t="str">
            <v>Sales - Miscellaneous</v>
          </cell>
          <cell r="H83" t="str">
            <v>Unrestricted funds</v>
          </cell>
        </row>
        <row r="84">
          <cell r="E84">
            <v>30</v>
          </cell>
          <cell r="F84" t="str">
            <v>Sales - Miscellaneous</v>
          </cell>
          <cell r="H84" t="str">
            <v>Unrestricted funds</v>
          </cell>
        </row>
        <row r="85">
          <cell r="E85">
            <v>9</v>
          </cell>
          <cell r="F85" t="str">
            <v>Pool Nights</v>
          </cell>
          <cell r="H85" t="str">
            <v>Unrestricted funds</v>
          </cell>
        </row>
        <row r="86">
          <cell r="E86">
            <v>9</v>
          </cell>
          <cell r="F86" t="str">
            <v>Social Saturdays</v>
          </cell>
          <cell r="H86" t="str">
            <v>Unrestricted funds</v>
          </cell>
        </row>
        <row r="87">
          <cell r="E87">
            <v>10.5</v>
          </cell>
          <cell r="F87" t="str">
            <v>Hire Fees</v>
          </cell>
          <cell r="H87" t="str">
            <v>Unrestricted funds</v>
          </cell>
        </row>
        <row r="88">
          <cell r="E88">
            <v>9</v>
          </cell>
          <cell r="F88" t="str">
            <v>Pool Nights</v>
          </cell>
          <cell r="H88" t="str">
            <v>Unrestricted funds</v>
          </cell>
        </row>
        <row r="89">
          <cell r="E89">
            <v>15</v>
          </cell>
          <cell r="F89" t="str">
            <v>Sewing Group</v>
          </cell>
          <cell r="H89" t="str">
            <v>Unrestricted funds</v>
          </cell>
        </row>
        <row r="90">
          <cell r="E90">
            <v>16.5</v>
          </cell>
          <cell r="F90" t="str">
            <v>Social Saturdays</v>
          </cell>
          <cell r="H90" t="str">
            <v>Unrestricted funds</v>
          </cell>
        </row>
        <row r="91">
          <cell r="E91">
            <v>10.1</v>
          </cell>
          <cell r="F91" t="str">
            <v>Hire Fees</v>
          </cell>
          <cell r="H91" t="str">
            <v>Unrestricted funds</v>
          </cell>
        </row>
        <row r="92">
          <cell r="E92">
            <v>6</v>
          </cell>
          <cell r="F92" t="str">
            <v>Pool Nights</v>
          </cell>
          <cell r="H92" t="str">
            <v>Unrestricted funds</v>
          </cell>
        </row>
        <row r="93">
          <cell r="E93">
            <v>35</v>
          </cell>
          <cell r="F93" t="str">
            <v>Sewing Group</v>
          </cell>
          <cell r="H93" t="str">
            <v>Unrestricted funds</v>
          </cell>
        </row>
        <row r="94">
          <cell r="E94">
            <v>80</v>
          </cell>
          <cell r="F94" t="str">
            <v>Music Sessions</v>
          </cell>
          <cell r="H94" t="str">
            <v>Unrestricted funds</v>
          </cell>
        </row>
        <row r="95">
          <cell r="E95">
            <v>45</v>
          </cell>
          <cell r="F95" t="str">
            <v>Sewing Group</v>
          </cell>
          <cell r="H95" t="str">
            <v>Unrestricted funds</v>
          </cell>
        </row>
        <row r="96">
          <cell r="E96">
            <v>10</v>
          </cell>
          <cell r="F96" t="str">
            <v>Hire Fees</v>
          </cell>
          <cell r="H96" t="str">
            <v>Unrestricted funds</v>
          </cell>
        </row>
        <row r="97">
          <cell r="E97">
            <v>9</v>
          </cell>
          <cell r="F97" t="str">
            <v>Social Saturdays</v>
          </cell>
          <cell r="H97" t="str">
            <v>Unrestricted funds</v>
          </cell>
        </row>
        <row r="98">
          <cell r="E98">
            <v>10</v>
          </cell>
          <cell r="F98" t="str">
            <v>Hire Fees</v>
          </cell>
          <cell r="H98" t="str">
            <v>Unrestricted funds</v>
          </cell>
        </row>
        <row r="99">
          <cell r="E99">
            <v>10</v>
          </cell>
          <cell r="F99" t="str">
            <v>Donations</v>
          </cell>
          <cell r="H99" t="str">
            <v>Unrestricted funds</v>
          </cell>
        </row>
        <row r="100">
          <cell r="E100">
            <v>30.5</v>
          </cell>
          <cell r="F100" t="str">
            <v>Sewing Group</v>
          </cell>
          <cell r="H100" t="str">
            <v>Unrestricted funds</v>
          </cell>
        </row>
        <row r="101">
          <cell r="E101">
            <v>7</v>
          </cell>
          <cell r="F101" t="str">
            <v>Social Saturdays</v>
          </cell>
          <cell r="H101" t="str">
            <v>Unrestricted funds</v>
          </cell>
        </row>
        <row r="102">
          <cell r="E102">
            <v>9.6</v>
          </cell>
          <cell r="F102" t="str">
            <v>Pool Nights</v>
          </cell>
          <cell r="H102" t="str">
            <v>Unrestricted funds</v>
          </cell>
        </row>
        <row r="103">
          <cell r="E103">
            <v>10</v>
          </cell>
          <cell r="F103" t="str">
            <v>Hire Fees</v>
          </cell>
          <cell r="H103" t="str">
            <v>Unrestricted funds</v>
          </cell>
        </row>
        <row r="104">
          <cell r="E104">
            <v>7.5</v>
          </cell>
          <cell r="F104" t="str">
            <v>Social Saturdays</v>
          </cell>
          <cell r="H104" t="str">
            <v>Unrestricted funds</v>
          </cell>
        </row>
        <row r="105">
          <cell r="E105">
            <v>5.95</v>
          </cell>
          <cell r="F105" t="str">
            <v>Pool Nights</v>
          </cell>
          <cell r="H105" t="str">
            <v>Unrestricted funds</v>
          </cell>
        </row>
        <row r="106">
          <cell r="E106">
            <v>10</v>
          </cell>
          <cell r="F106" t="str">
            <v>Hire Fees</v>
          </cell>
          <cell r="H106" t="str">
            <v>Unrestricted funds</v>
          </cell>
        </row>
        <row r="107">
          <cell r="E107">
            <v>10</v>
          </cell>
          <cell r="F107" t="str">
            <v>Hire Fees</v>
          </cell>
          <cell r="H107" t="str">
            <v>Unrestricted funds</v>
          </cell>
        </row>
        <row r="108">
          <cell r="E108">
            <v>10</v>
          </cell>
          <cell r="F108" t="str">
            <v>Hire Fees</v>
          </cell>
          <cell r="H108" t="str">
            <v>Unrestricted funds</v>
          </cell>
        </row>
        <row r="109">
          <cell r="E109">
            <v>153.5</v>
          </cell>
          <cell r="F109" t="str">
            <v>Sales - Miscellaneous</v>
          </cell>
          <cell r="H109" t="str">
            <v>Unrestricted funds</v>
          </cell>
        </row>
        <row r="110">
          <cell r="E110">
            <v>10</v>
          </cell>
          <cell r="F110" t="str">
            <v>Hire Fees</v>
          </cell>
          <cell r="H110" t="str">
            <v>Unrestricted funds</v>
          </cell>
        </row>
        <row r="111">
          <cell r="E111">
            <v>10</v>
          </cell>
          <cell r="F111" t="str">
            <v>Hire Fees</v>
          </cell>
          <cell r="H111" t="str">
            <v>Unrestricted funds</v>
          </cell>
        </row>
        <row r="112">
          <cell r="E112">
            <v>21.2</v>
          </cell>
          <cell r="F112" t="str">
            <v>Hire Fees</v>
          </cell>
          <cell r="H112" t="str">
            <v>Unrestricted funds</v>
          </cell>
        </row>
        <row r="113">
          <cell r="E113">
            <v>10</v>
          </cell>
          <cell r="F113" t="str">
            <v>Hire Fees</v>
          </cell>
          <cell r="H113" t="str">
            <v>Unrestricted funds</v>
          </cell>
        </row>
        <row r="114">
          <cell r="E114">
            <v>25</v>
          </cell>
          <cell r="F114" t="str">
            <v>Sewing Group</v>
          </cell>
          <cell r="H114" t="str">
            <v>Unrestricted funds</v>
          </cell>
        </row>
        <row r="115">
          <cell r="E115">
            <v>9</v>
          </cell>
          <cell r="F115" t="str">
            <v>Pool Nights</v>
          </cell>
          <cell r="H115" t="str">
            <v>Unrestricted funds</v>
          </cell>
        </row>
        <row r="116">
          <cell r="E116">
            <v>12</v>
          </cell>
          <cell r="F116" t="str">
            <v>Pool Nights</v>
          </cell>
          <cell r="H116" t="str">
            <v>Unrestricted funds</v>
          </cell>
        </row>
        <row r="117">
          <cell r="E117">
            <v>89.9</v>
          </cell>
          <cell r="F117" t="str">
            <v>Sewing Group</v>
          </cell>
          <cell r="H117" t="str">
            <v>Unrestricted funds</v>
          </cell>
        </row>
        <row r="118">
          <cell r="E118">
            <v>55</v>
          </cell>
          <cell r="F118" t="str">
            <v>Music Sessions</v>
          </cell>
          <cell r="H118" t="str">
            <v>Unrestricted funds</v>
          </cell>
        </row>
        <row r="119">
          <cell r="E119">
            <v>71</v>
          </cell>
          <cell r="F119" t="str">
            <v>Sewing Group</v>
          </cell>
          <cell r="H119" t="str">
            <v>Unrestricted funds</v>
          </cell>
        </row>
        <row r="120">
          <cell r="E120">
            <v>55</v>
          </cell>
          <cell r="F120" t="str">
            <v>Sewing Group</v>
          </cell>
          <cell r="H120" t="str">
            <v>Unrestricted funds</v>
          </cell>
        </row>
        <row r="121">
          <cell r="E121">
            <v>9</v>
          </cell>
          <cell r="F121" t="str">
            <v>Pool Nights</v>
          </cell>
          <cell r="H121" t="str">
            <v>Unrestricted funds</v>
          </cell>
        </row>
        <row r="122">
          <cell r="E122">
            <v>10</v>
          </cell>
          <cell r="F122" t="str">
            <v>Hire Fees</v>
          </cell>
          <cell r="H122" t="str">
            <v>Unrestricted funds</v>
          </cell>
        </row>
        <row r="123">
          <cell r="E123">
            <v>37</v>
          </cell>
          <cell r="F123" t="str">
            <v>Sewing Group</v>
          </cell>
          <cell r="H123" t="str">
            <v>Unrestricted funds</v>
          </cell>
        </row>
        <row r="124">
          <cell r="E124">
            <v>30</v>
          </cell>
          <cell r="F124" t="str">
            <v>Sewing Group</v>
          </cell>
          <cell r="H124" t="str">
            <v>Unrestricted funds</v>
          </cell>
        </row>
        <row r="125">
          <cell r="E125">
            <v>8.5</v>
          </cell>
          <cell r="F125" t="str">
            <v>Pool Nights</v>
          </cell>
          <cell r="H125" t="str">
            <v>Unrestricted funds</v>
          </cell>
        </row>
        <row r="126">
          <cell r="E126">
            <v>9</v>
          </cell>
          <cell r="F126" t="str">
            <v>Pool Nights</v>
          </cell>
          <cell r="H126" t="str">
            <v>Unrestricted funds</v>
          </cell>
        </row>
        <row r="127">
          <cell r="E127">
            <v>15</v>
          </cell>
          <cell r="F127" t="str">
            <v>Sales - Miscellaneous</v>
          </cell>
          <cell r="H127" t="str">
            <v>Unrestricted funds</v>
          </cell>
        </row>
        <row r="128">
          <cell r="E128">
            <v>40</v>
          </cell>
          <cell r="F128" t="str">
            <v>Music Sessions</v>
          </cell>
          <cell r="H128" t="str">
            <v>Unrestricted funds</v>
          </cell>
        </row>
        <row r="129">
          <cell r="E129">
            <v>40</v>
          </cell>
          <cell r="F129" t="str">
            <v>Sewing Group</v>
          </cell>
          <cell r="H129" t="str">
            <v>Unrestricted funds</v>
          </cell>
        </row>
        <row r="130">
          <cell r="E130">
            <v>6</v>
          </cell>
          <cell r="F130" t="str">
            <v>Pool Nights</v>
          </cell>
          <cell r="H130" t="str">
            <v>Unrestricted funds</v>
          </cell>
        </row>
        <row r="131">
          <cell r="E131">
            <v>35</v>
          </cell>
          <cell r="F131" t="str">
            <v>Sewing Group</v>
          </cell>
          <cell r="H131" t="str">
            <v>Unrestricted funds</v>
          </cell>
        </row>
        <row r="132">
          <cell r="E132">
            <v>9</v>
          </cell>
          <cell r="F132" t="str">
            <v>Pool Nights</v>
          </cell>
          <cell r="H132" t="str">
            <v>Unrestricted funds</v>
          </cell>
        </row>
        <row r="133">
          <cell r="E133">
            <v>6</v>
          </cell>
          <cell r="F133" t="str">
            <v>Sales - Miscellaneous</v>
          </cell>
          <cell r="H133" t="str">
            <v>Unrestricted funds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Queries"/>
      <sheetName val="Year End"/>
      <sheetName val="Summary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VAT"/>
      <sheetName val="Paypal"/>
    </sheetNames>
    <sheetDataSet>
      <sheetData sheetId="0"/>
      <sheetData sheetId="1">
        <row r="18">
          <cell r="B18">
            <v>16183.490000000002</v>
          </cell>
        </row>
        <row r="19">
          <cell r="B19">
            <v>4397.25</v>
          </cell>
        </row>
        <row r="23">
          <cell r="B23">
            <v>2412.4933333333333</v>
          </cell>
        </row>
        <row r="24">
          <cell r="B24">
            <v>111.1</v>
          </cell>
        </row>
        <row r="25">
          <cell r="B25">
            <v>1681.8500000000001</v>
          </cell>
        </row>
        <row r="26">
          <cell r="B26">
            <v>1262.4083333333333</v>
          </cell>
        </row>
        <row r="27">
          <cell r="B27">
            <v>2240.6</v>
          </cell>
        </row>
        <row r="32">
          <cell r="B32">
            <v>4.3499999999999996</v>
          </cell>
        </row>
        <row r="34">
          <cell r="B34">
            <v>100</v>
          </cell>
        </row>
        <row r="35">
          <cell r="B35">
            <v>88.82</v>
          </cell>
        </row>
        <row r="38">
          <cell r="B38">
            <v>178.92500000000001</v>
          </cell>
        </row>
        <row r="39">
          <cell r="B39">
            <v>770.75</v>
          </cell>
        </row>
        <row r="40">
          <cell r="B40">
            <v>189.57166666666666</v>
          </cell>
        </row>
        <row r="41">
          <cell r="B41">
            <v>6006</v>
          </cell>
        </row>
        <row r="42">
          <cell r="B42">
            <v>7188.23</v>
          </cell>
        </row>
        <row r="44">
          <cell r="B44">
            <v>615.22833333333335</v>
          </cell>
        </row>
        <row r="45">
          <cell r="B45">
            <v>310.67000000000041</v>
          </cell>
        </row>
        <row r="46">
          <cell r="B46">
            <v>603.70000000000005</v>
          </cell>
        </row>
        <row r="47">
          <cell r="B47">
            <v>1281.3699999999999</v>
          </cell>
        </row>
        <row r="48">
          <cell r="B48">
            <v>841.36000000000013</v>
          </cell>
        </row>
        <row r="49">
          <cell r="B49">
            <v>310</v>
          </cell>
        </row>
        <row r="51">
          <cell r="B51">
            <v>4353.3</v>
          </cell>
        </row>
        <row r="52">
          <cell r="B52">
            <v>406</v>
          </cell>
        </row>
        <row r="54">
          <cell r="B54">
            <v>4789.1333333333332</v>
          </cell>
        </row>
        <row r="60">
          <cell r="B60">
            <v>-15257.505000000001</v>
          </cell>
        </row>
        <row r="61">
          <cell r="B61">
            <v>17405</v>
          </cell>
        </row>
        <row r="64">
          <cell r="B64">
            <v>-363.6</v>
          </cell>
        </row>
        <row r="65">
          <cell r="B65">
            <v>641.47</v>
          </cell>
        </row>
        <row r="72">
          <cell r="B72">
            <v>-6684.4228571428575</v>
          </cell>
        </row>
        <row r="73">
          <cell r="B73">
            <v>-88.13</v>
          </cell>
        </row>
        <row r="74">
          <cell r="B74">
            <v>1230.6216666666664</v>
          </cell>
        </row>
        <row r="75">
          <cell r="B75">
            <v>4600.57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abSelected="1" topLeftCell="A12" zoomScaleNormal="100" zoomScaleSheetLayoutView="80" workbookViewId="0">
      <selection sqref="A1:A6"/>
    </sheetView>
  </sheetViews>
  <sheetFormatPr defaultColWidth="9.1796875" defaultRowHeight="12.5" x14ac:dyDescent="0.25"/>
  <cols>
    <col min="1" max="1" width="35.26953125" style="1" customWidth="1"/>
    <col min="2" max="2" width="16.1796875" style="24" customWidth="1"/>
    <col min="3" max="3" width="1.7265625" style="1" customWidth="1"/>
    <col min="4" max="4" width="16.26953125" style="1" customWidth="1"/>
    <col min="5" max="5" width="1.453125" style="1" customWidth="1"/>
    <col min="6" max="6" width="13.81640625" style="1" customWidth="1"/>
    <col min="7" max="7" width="3.453125" style="1" customWidth="1"/>
    <col min="8" max="8" width="15.26953125" style="1" customWidth="1"/>
    <col min="9" max="9" width="1.453125" style="1" customWidth="1"/>
    <col min="10" max="10" width="16" style="1" customWidth="1"/>
    <col min="11" max="11" width="1.453125" style="1" customWidth="1"/>
    <col min="12" max="12" width="16.81640625" style="1" customWidth="1"/>
    <col min="13" max="16384" width="9.1796875" style="1"/>
  </cols>
  <sheetData>
    <row r="1" spans="1:13" ht="23.15" customHeight="1" x14ac:dyDescent="0.25">
      <c r="A1" s="236"/>
      <c r="B1" s="240" t="s">
        <v>135</v>
      </c>
      <c r="C1" s="240"/>
      <c r="D1" s="240"/>
      <c r="E1" s="240"/>
      <c r="F1" s="240"/>
      <c r="G1" s="240"/>
      <c r="H1" s="240"/>
      <c r="I1" s="240"/>
      <c r="J1" s="240"/>
      <c r="K1" s="219"/>
      <c r="L1" s="204" t="s">
        <v>0</v>
      </c>
      <c r="M1" s="220"/>
    </row>
    <row r="2" spans="1:13" ht="30.75" customHeight="1" x14ac:dyDescent="0.25">
      <c r="A2" s="236"/>
      <c r="B2" s="241"/>
      <c r="C2" s="241"/>
      <c r="D2" s="241"/>
      <c r="E2" s="241"/>
      <c r="F2" s="241"/>
      <c r="G2" s="241"/>
      <c r="H2" s="241"/>
      <c r="I2" s="241"/>
      <c r="J2" s="241"/>
      <c r="K2" s="219"/>
      <c r="L2" s="164" t="s">
        <v>136</v>
      </c>
      <c r="M2" s="211"/>
    </row>
    <row r="3" spans="1:13" ht="24" customHeight="1" x14ac:dyDescent="0.25">
      <c r="A3" s="236"/>
      <c r="B3" s="237" t="s">
        <v>1</v>
      </c>
      <c r="C3" s="238"/>
      <c r="D3" s="238"/>
      <c r="E3" s="238"/>
      <c r="F3" s="238"/>
      <c r="G3" s="238"/>
      <c r="H3" s="238"/>
      <c r="I3" s="238"/>
      <c r="J3" s="239"/>
      <c r="K3" s="219"/>
      <c r="L3" s="163"/>
      <c r="M3" s="219"/>
    </row>
    <row r="4" spans="1:13" ht="14.25" customHeight="1" x14ac:dyDescent="0.25">
      <c r="A4" s="236"/>
      <c r="B4" s="242" t="s">
        <v>2</v>
      </c>
      <c r="C4" s="244"/>
      <c r="D4" s="245" t="s">
        <v>3</v>
      </c>
      <c r="E4" s="246"/>
      <c r="F4" s="247"/>
      <c r="G4" s="248" t="s">
        <v>4</v>
      </c>
      <c r="H4" s="245" t="s">
        <v>5</v>
      </c>
      <c r="I4" s="246"/>
      <c r="J4" s="247"/>
      <c r="K4" s="219"/>
      <c r="L4" s="163"/>
      <c r="M4" s="219"/>
    </row>
    <row r="5" spans="1:13" ht="16.5" customHeight="1" x14ac:dyDescent="0.25">
      <c r="A5" s="236"/>
      <c r="B5" s="242"/>
      <c r="C5" s="244"/>
      <c r="D5" s="251"/>
      <c r="E5" s="251"/>
      <c r="F5" s="251"/>
      <c r="G5" s="248"/>
      <c r="H5" s="252"/>
      <c r="I5" s="252"/>
      <c r="J5" s="252"/>
      <c r="K5" s="219"/>
      <c r="L5" s="163"/>
      <c r="M5" s="219"/>
    </row>
    <row r="6" spans="1:13" ht="21" customHeight="1" x14ac:dyDescent="0.25">
      <c r="A6" s="236"/>
      <c r="B6" s="243"/>
      <c r="C6" s="244"/>
      <c r="D6" s="249"/>
      <c r="E6" s="249"/>
      <c r="F6" s="249"/>
      <c r="G6" s="248"/>
      <c r="H6" s="250"/>
      <c r="I6" s="250"/>
      <c r="J6" s="250"/>
      <c r="K6" s="219"/>
      <c r="L6" s="163"/>
      <c r="M6" s="219"/>
    </row>
    <row r="8" spans="1:13" ht="20" x14ac:dyDescent="0.4">
      <c r="A8" s="40" t="s">
        <v>6</v>
      </c>
      <c r="B8" s="42"/>
      <c r="C8" s="40"/>
      <c r="D8" s="40"/>
      <c r="E8" s="40"/>
      <c r="F8" s="40"/>
      <c r="G8" s="40"/>
      <c r="H8" s="40"/>
      <c r="I8" s="40"/>
      <c r="J8" s="40"/>
      <c r="K8" s="23"/>
      <c r="L8" s="221"/>
      <c r="M8" s="219"/>
    </row>
    <row r="9" spans="1:13" ht="42" x14ac:dyDescent="0.3">
      <c r="A9" s="41"/>
      <c r="B9" s="25" t="s">
        <v>7</v>
      </c>
      <c r="C9" s="203"/>
      <c r="D9" s="203" t="s">
        <v>8</v>
      </c>
      <c r="E9" s="203"/>
      <c r="F9" s="203" t="s">
        <v>9</v>
      </c>
      <c r="G9" s="203"/>
      <c r="H9" s="203" t="s">
        <v>10</v>
      </c>
      <c r="I9" s="203"/>
      <c r="J9" s="203" t="s">
        <v>11</v>
      </c>
      <c r="K9" s="2"/>
      <c r="L9" s="203" t="s">
        <v>12</v>
      </c>
      <c r="M9" s="219"/>
    </row>
    <row r="10" spans="1:13" ht="24" customHeight="1" x14ac:dyDescent="0.3">
      <c r="A10" s="3"/>
      <c r="B10" s="26" t="s">
        <v>13</v>
      </c>
      <c r="C10" s="4"/>
      <c r="D10" s="26" t="s">
        <v>13</v>
      </c>
      <c r="E10" s="26"/>
      <c r="F10" s="26" t="s">
        <v>13</v>
      </c>
      <c r="G10" s="26"/>
      <c r="H10" s="26" t="s">
        <v>13</v>
      </c>
      <c r="I10" s="26"/>
      <c r="J10" s="26" t="s">
        <v>13</v>
      </c>
      <c r="K10" s="26"/>
      <c r="L10" s="26" t="s">
        <v>13</v>
      </c>
      <c r="M10" s="219"/>
    </row>
    <row r="11" spans="1:13" ht="20.25" customHeight="1" x14ac:dyDescent="0.3">
      <c r="A11" s="21" t="s">
        <v>14</v>
      </c>
      <c r="B11" s="27"/>
      <c r="C11" s="5"/>
      <c r="D11" s="5"/>
      <c r="E11" s="5"/>
      <c r="F11" s="5"/>
      <c r="G11" s="5"/>
      <c r="H11" s="5"/>
      <c r="I11" s="5"/>
      <c r="J11" s="5"/>
      <c r="K11" s="6"/>
      <c r="L11" s="219"/>
      <c r="M11" s="219"/>
    </row>
    <row r="12" spans="1:13" ht="20.25" customHeight="1" x14ac:dyDescent="0.3">
      <c r="A12" s="70" t="s">
        <v>15</v>
      </c>
      <c r="B12" s="170">
        <f>'Additional notes (2)'!C9</f>
        <v>16183.490000000002</v>
      </c>
      <c r="C12" s="171"/>
      <c r="D12" s="170">
        <f>'Additional notes (3)'!K9</f>
        <v>0</v>
      </c>
      <c r="E12" s="171"/>
      <c r="F12" s="170"/>
      <c r="G12" s="171"/>
      <c r="H12" s="170"/>
      <c r="I12" s="171"/>
      <c r="J12" s="172">
        <f>H12+D12+B12+F12</f>
        <v>16183.490000000002</v>
      </c>
      <c r="K12" s="173"/>
      <c r="L12" s="170">
        <f>'Additional notes (2)'!M9+'Additional notes (3)'!M9</f>
        <v>7212</v>
      </c>
      <c r="M12" s="219"/>
    </row>
    <row r="13" spans="1:13" ht="20.25" customHeight="1" x14ac:dyDescent="0.3">
      <c r="A13" s="70" t="s">
        <v>141</v>
      </c>
      <c r="B13" s="170">
        <f>'Additional notes (2)'!C10</f>
        <v>4397.25</v>
      </c>
      <c r="C13" s="171"/>
      <c r="D13" s="170">
        <f>'Additional notes (3)'!K10</f>
        <v>0</v>
      </c>
      <c r="E13" s="171"/>
      <c r="F13" s="170"/>
      <c r="G13" s="171"/>
      <c r="H13" s="170"/>
      <c r="I13" s="171"/>
      <c r="J13" s="172">
        <f>H13+D13+B13+F13</f>
        <v>4397.25</v>
      </c>
      <c r="K13" s="173"/>
      <c r="L13" s="170"/>
      <c r="M13" s="219"/>
    </row>
    <row r="14" spans="1:13" ht="20.25" customHeight="1" x14ac:dyDescent="0.3">
      <c r="A14" s="70" t="s">
        <v>16</v>
      </c>
      <c r="B14" s="170">
        <f>'Additional notes (2)'!C11</f>
        <v>0</v>
      </c>
      <c r="C14" s="171"/>
      <c r="D14" s="170">
        <f>'Additional notes (3)'!K10</f>
        <v>0</v>
      </c>
      <c r="E14" s="171"/>
      <c r="F14" s="170"/>
      <c r="G14" s="171"/>
      <c r="H14" s="170"/>
      <c r="I14" s="171"/>
      <c r="J14" s="172">
        <f t="shared" ref="J14:J22" si="0">H14+D14+B14+F14</f>
        <v>0</v>
      </c>
      <c r="K14" s="173"/>
      <c r="L14" s="170">
        <f>'Additional notes (2)'!M11+'Additional notes (3)'!M10</f>
        <v>0</v>
      </c>
      <c r="M14" s="219"/>
    </row>
    <row r="15" spans="1:13" ht="20.25" customHeight="1" x14ac:dyDescent="0.3">
      <c r="A15" s="70" t="s">
        <v>17</v>
      </c>
      <c r="B15" s="170">
        <f>'Additional notes (2)'!C12</f>
        <v>17405</v>
      </c>
      <c r="C15" s="171"/>
      <c r="D15" s="170">
        <f>'Additional notes (3)'!K11</f>
        <v>0</v>
      </c>
      <c r="E15" s="171"/>
      <c r="F15" s="170"/>
      <c r="G15" s="171"/>
      <c r="H15" s="170"/>
      <c r="I15" s="171"/>
      <c r="J15" s="172">
        <f t="shared" si="0"/>
        <v>17405</v>
      </c>
      <c r="K15" s="173"/>
      <c r="L15" s="170">
        <f>'Additional notes (2)'!M12+'Additional notes (3)'!M11</f>
        <v>168167</v>
      </c>
      <c r="M15" s="219"/>
    </row>
    <row r="16" spans="1:13" ht="20.25" customHeight="1" x14ac:dyDescent="0.3">
      <c r="A16" s="70" t="s">
        <v>18</v>
      </c>
      <c r="B16" s="170">
        <f>'Additional notes (2)'!C13</f>
        <v>4094.3433333333332</v>
      </c>
      <c r="C16" s="171"/>
      <c r="D16" s="170">
        <f>'Additional notes (3)'!K12</f>
        <v>0</v>
      </c>
      <c r="E16" s="171"/>
      <c r="F16" s="170"/>
      <c r="G16" s="171"/>
      <c r="H16" s="170"/>
      <c r="I16" s="171"/>
      <c r="J16" s="172">
        <f t="shared" si="0"/>
        <v>4094.3433333333332</v>
      </c>
      <c r="K16" s="173"/>
      <c r="L16" s="170">
        <f>'Additional notes (2)'!M13+'Additional notes (3)'!M12</f>
        <v>2065</v>
      </c>
      <c r="M16" s="219"/>
    </row>
    <row r="17" spans="1:13" ht="20.25" customHeight="1" x14ac:dyDescent="0.3">
      <c r="A17" s="70" t="s">
        <v>19</v>
      </c>
      <c r="B17" s="170">
        <f>'Additional notes (2)'!C14</f>
        <v>3503.0083333333332</v>
      </c>
      <c r="C17" s="171"/>
      <c r="D17" s="170">
        <f>'Additional notes (3)'!K13</f>
        <v>0</v>
      </c>
      <c r="E17" s="171"/>
      <c r="F17" s="170"/>
      <c r="G17" s="171"/>
      <c r="H17" s="170"/>
      <c r="I17" s="171"/>
      <c r="J17" s="172">
        <f t="shared" si="0"/>
        <v>3503.0083333333332</v>
      </c>
      <c r="K17" s="173"/>
      <c r="L17" s="170">
        <f>'Additional notes (2)'!M14+'Additional notes (3)'!M13</f>
        <v>2713</v>
      </c>
      <c r="M17" s="219"/>
    </row>
    <row r="18" spans="1:13" ht="28" x14ac:dyDescent="0.3">
      <c r="A18" s="70" t="s">
        <v>20</v>
      </c>
      <c r="B18" s="170">
        <f>'Additional notes (2)'!C15</f>
        <v>0</v>
      </c>
      <c r="C18" s="171"/>
      <c r="D18" s="170">
        <f>'Additional notes (3)'!K14</f>
        <v>0</v>
      </c>
      <c r="E18" s="171"/>
      <c r="F18" s="170"/>
      <c r="G18" s="171"/>
      <c r="H18" s="170"/>
      <c r="I18" s="171"/>
      <c r="J18" s="172">
        <f t="shared" si="0"/>
        <v>0</v>
      </c>
      <c r="K18" s="173"/>
      <c r="L18" s="170">
        <f>'Additional notes (2)'!M15+'Additional notes (3)'!M14</f>
        <v>0</v>
      </c>
    </row>
    <row r="19" spans="1:13" ht="20.25" customHeight="1" x14ac:dyDescent="0.3">
      <c r="A19" s="70" t="s">
        <v>21</v>
      </c>
      <c r="B19" s="170">
        <f>'Additional notes (2)'!C16</f>
        <v>0</v>
      </c>
      <c r="C19" s="171"/>
      <c r="D19" s="170">
        <f>'Additional notes (3)'!K15</f>
        <v>0</v>
      </c>
      <c r="E19" s="171"/>
      <c r="F19" s="170"/>
      <c r="G19" s="171"/>
      <c r="H19" s="170"/>
      <c r="I19" s="171"/>
      <c r="J19" s="172">
        <f t="shared" si="0"/>
        <v>0</v>
      </c>
      <c r="K19" s="173"/>
      <c r="L19" s="170">
        <f>'Additional notes (2)'!M16+'Additional notes (3)'!M15</f>
        <v>0</v>
      </c>
    </row>
    <row r="20" spans="1:13" ht="28" x14ac:dyDescent="0.3">
      <c r="A20" s="70" t="s">
        <v>22</v>
      </c>
      <c r="B20" s="170">
        <f>'Additional notes (2)'!C17</f>
        <v>111.1</v>
      </c>
      <c r="C20" s="171"/>
      <c r="D20" s="170">
        <f>'Additional notes (3)'!K16</f>
        <v>641.47</v>
      </c>
      <c r="E20" s="171"/>
      <c r="F20" s="170"/>
      <c r="G20" s="171"/>
      <c r="H20" s="170"/>
      <c r="I20" s="171"/>
      <c r="J20" s="172">
        <f t="shared" si="0"/>
        <v>752.57</v>
      </c>
      <c r="K20" s="173"/>
      <c r="L20" s="170">
        <f>'Additional notes (2)'!M17+'Additional notes (3)'!M16</f>
        <v>3989</v>
      </c>
    </row>
    <row r="21" spans="1:13" ht="20.25" customHeight="1" x14ac:dyDescent="0.3">
      <c r="A21" s="70" t="s">
        <v>140</v>
      </c>
      <c r="B21" s="170">
        <f>'Additional notes (2)'!C18</f>
        <v>5831.1916666666657</v>
      </c>
      <c r="C21" s="171"/>
      <c r="D21" s="170"/>
      <c r="E21" s="171"/>
      <c r="F21" s="170"/>
      <c r="G21" s="171"/>
      <c r="H21" s="170"/>
      <c r="I21" s="171"/>
      <c r="J21" s="172">
        <f t="shared" ref="J21" si="1">H21+D21+B21+F21</f>
        <v>5831.1916666666657</v>
      </c>
      <c r="K21" s="173"/>
      <c r="L21" s="170">
        <f>'Additional notes (2)'!M18</f>
        <v>48432</v>
      </c>
    </row>
    <row r="22" spans="1:13" ht="17.25" customHeight="1" thickBot="1" x14ac:dyDescent="0.4">
      <c r="A22" s="7" t="s">
        <v>23</v>
      </c>
      <c r="B22" s="174">
        <f>SUM(B12:B21)</f>
        <v>51525.383333333331</v>
      </c>
      <c r="C22" s="175"/>
      <c r="D22" s="174">
        <f>SUM(D12:D21)</f>
        <v>641.47</v>
      </c>
      <c r="E22" s="171"/>
      <c r="F22" s="174">
        <f>SUM(F12:F21)</f>
        <v>0</v>
      </c>
      <c r="G22" s="171"/>
      <c r="H22" s="174">
        <f>SUM(H12:H21)</f>
        <v>0</v>
      </c>
      <c r="I22" s="171"/>
      <c r="J22" s="176">
        <f t="shared" si="0"/>
        <v>52166.853333333333</v>
      </c>
      <c r="K22" s="173"/>
      <c r="L22" s="174">
        <f>SUM(L12:L21)</f>
        <v>232578</v>
      </c>
    </row>
    <row r="23" spans="1:13" ht="16.5" customHeight="1" thickTop="1" x14ac:dyDescent="0.25">
      <c r="A23" s="210"/>
      <c r="B23" s="28"/>
      <c r="C23" s="45"/>
      <c r="D23" s="45"/>
      <c r="E23" s="45"/>
      <c r="F23" s="45"/>
      <c r="G23" s="45"/>
      <c r="H23" s="45"/>
      <c r="I23" s="45"/>
      <c r="J23" s="46" t="str">
        <f>IF(B22+D22+F22+H22-J22=0," ","error")</f>
        <v xml:space="preserve"> </v>
      </c>
      <c r="K23" s="45"/>
      <c r="L23" s="222"/>
    </row>
    <row r="24" spans="1:13" ht="28" x14ac:dyDescent="0.3">
      <c r="A24" s="57" t="s">
        <v>24</v>
      </c>
      <c r="B24" s="177"/>
      <c r="C24" s="6"/>
      <c r="D24" s="6"/>
      <c r="E24" s="6"/>
      <c r="F24" s="6"/>
      <c r="G24" s="6"/>
      <c r="H24" s="6"/>
      <c r="I24" s="6"/>
      <c r="J24" s="6"/>
      <c r="K24" s="6"/>
      <c r="L24" s="219"/>
    </row>
    <row r="25" spans="1:13" ht="20.25" customHeight="1" x14ac:dyDescent="0.3">
      <c r="A25" s="70" t="s">
        <v>25</v>
      </c>
      <c r="B25" s="170"/>
      <c r="C25" s="171"/>
      <c r="D25" s="170"/>
      <c r="E25" s="171"/>
      <c r="F25" s="170"/>
      <c r="G25" s="171"/>
      <c r="H25" s="170"/>
      <c r="I25" s="171"/>
      <c r="J25" s="172">
        <f>H25+D25+B25+F25</f>
        <v>0</v>
      </c>
      <c r="K25" s="173"/>
      <c r="L25" s="170"/>
    </row>
    <row r="26" spans="1:13" ht="20.25" customHeight="1" x14ac:dyDescent="0.3">
      <c r="A26" s="70" t="s">
        <v>26</v>
      </c>
      <c r="B26" s="170"/>
      <c r="C26" s="171"/>
      <c r="D26" s="170"/>
      <c r="E26" s="171"/>
      <c r="F26" s="170"/>
      <c r="G26" s="171"/>
      <c r="H26" s="170"/>
      <c r="I26" s="171"/>
      <c r="J26" s="172">
        <f>H26+D26+B26+F26</f>
        <v>0</v>
      </c>
      <c r="K26" s="173"/>
      <c r="L26" s="170"/>
    </row>
    <row r="27" spans="1:13" ht="17.25" customHeight="1" thickBot="1" x14ac:dyDescent="0.4">
      <c r="A27" s="7" t="s">
        <v>27</v>
      </c>
      <c r="B27" s="174">
        <f>SUM(B25:B26)</f>
        <v>0</v>
      </c>
      <c r="C27" s="175"/>
      <c r="D27" s="174">
        <f>SUM(D25:D26)</f>
        <v>0</v>
      </c>
      <c r="E27" s="171"/>
      <c r="F27" s="174">
        <f>SUM(F25:F26)</f>
        <v>0</v>
      </c>
      <c r="G27" s="171"/>
      <c r="H27" s="174">
        <f>SUM(H25:H26)</f>
        <v>0</v>
      </c>
      <c r="I27" s="171"/>
      <c r="J27" s="174">
        <f>SUM(J25:J26)</f>
        <v>0</v>
      </c>
      <c r="K27" s="173"/>
      <c r="L27" s="174">
        <f>SUM(L25:L26)</f>
        <v>0</v>
      </c>
    </row>
    <row r="28" spans="1:13" ht="8.25" customHeight="1" thickTop="1" x14ac:dyDescent="0.3">
      <c r="A28" s="20"/>
      <c r="B28" s="178"/>
      <c r="C28" s="179"/>
      <c r="D28" s="178"/>
      <c r="E28" s="179"/>
      <c r="F28" s="178"/>
      <c r="G28" s="179"/>
      <c r="H28" s="178"/>
      <c r="I28" s="180"/>
      <c r="J28" s="157" t="str">
        <f>IF(B27+D27+F27+H27-J27=0," ","error")</f>
        <v xml:space="preserve"> </v>
      </c>
      <c r="K28" s="173"/>
      <c r="L28" s="157"/>
    </row>
    <row r="29" spans="1:13" ht="20.25" customHeight="1" thickBot="1" x14ac:dyDescent="0.4">
      <c r="A29" s="7" t="s">
        <v>28</v>
      </c>
      <c r="B29" s="181">
        <f>B27+B22</f>
        <v>51525.383333333331</v>
      </c>
      <c r="C29" s="180"/>
      <c r="D29" s="181">
        <f>D27+D22</f>
        <v>641.47</v>
      </c>
      <c r="E29" s="180"/>
      <c r="F29" s="181">
        <f>F27+F22</f>
        <v>0</v>
      </c>
      <c r="G29" s="180"/>
      <c r="H29" s="181">
        <f>H27+H22</f>
        <v>0</v>
      </c>
      <c r="I29" s="180"/>
      <c r="J29" s="181">
        <f>J27+J22</f>
        <v>52166.853333333333</v>
      </c>
      <c r="K29" s="173"/>
      <c r="L29" s="181">
        <f>L27+L22</f>
        <v>232578</v>
      </c>
    </row>
    <row r="30" spans="1:13" ht="16.5" customHeight="1" thickTop="1" x14ac:dyDescent="0.25">
      <c r="A30" s="219"/>
      <c r="B30" s="223"/>
      <c r="C30" s="222"/>
      <c r="D30" s="222"/>
      <c r="E30" s="222"/>
      <c r="F30" s="222"/>
      <c r="G30" s="222"/>
      <c r="H30" s="222"/>
      <c r="I30" s="222"/>
      <c r="J30" s="46" t="str">
        <f>IF(B29+D29+H29-J29=0," ","error")</f>
        <v xml:space="preserve"> </v>
      </c>
      <c r="K30" s="222"/>
      <c r="L30" s="222"/>
    </row>
    <row r="31" spans="1:13" ht="18" customHeight="1" x14ac:dyDescent="0.25">
      <c r="A31" s="22" t="s">
        <v>29</v>
      </c>
      <c r="B31" s="182"/>
      <c r="C31" s="183"/>
      <c r="D31" s="183"/>
      <c r="E31" s="183"/>
      <c r="F31" s="183"/>
      <c r="G31" s="183"/>
      <c r="H31" s="183"/>
      <c r="I31" s="183"/>
      <c r="J31" s="183"/>
      <c r="K31" s="183"/>
      <c r="L31" s="183"/>
    </row>
    <row r="32" spans="1:13" ht="20.25" customHeight="1" x14ac:dyDescent="0.3">
      <c r="A32" s="71" t="s">
        <v>30</v>
      </c>
      <c r="B32" s="170">
        <f>'Additional notes (2)'!C30</f>
        <v>406</v>
      </c>
      <c r="C32" s="178"/>
      <c r="D32" s="170">
        <f>'Additional notes (3)'!K28</f>
        <v>0</v>
      </c>
      <c r="E32" s="171"/>
      <c r="F32" s="170"/>
      <c r="G32" s="171"/>
      <c r="H32" s="170"/>
      <c r="I32" s="171"/>
      <c r="J32" s="172">
        <f>H32+D32+B32+F32</f>
        <v>406</v>
      </c>
      <c r="K32" s="157"/>
      <c r="L32" s="170">
        <f>'Additional notes (2)'!M30+'Additional notes (3)'!M28</f>
        <v>435</v>
      </c>
    </row>
    <row r="33" spans="1:12" ht="20.25" customHeight="1" x14ac:dyDescent="0.3">
      <c r="A33" s="71" t="s">
        <v>31</v>
      </c>
      <c r="B33" s="170">
        <f>'Additional notes (2)'!C31</f>
        <v>0</v>
      </c>
      <c r="C33" s="178"/>
      <c r="D33" s="170">
        <f>'Additional notes (3)'!K29</f>
        <v>0</v>
      </c>
      <c r="E33" s="171"/>
      <c r="F33" s="170"/>
      <c r="G33" s="171"/>
      <c r="H33" s="170"/>
      <c r="I33" s="171"/>
      <c r="J33" s="172">
        <f t="shared" ref="J33:J42" si="2">H33+D33+B33+F33</f>
        <v>0</v>
      </c>
      <c r="K33" s="157"/>
      <c r="L33" s="170">
        <f>'Additional notes (2)'!M31+'Additional notes (3)'!M29</f>
        <v>0</v>
      </c>
    </row>
    <row r="34" spans="1:12" ht="20.25" customHeight="1" x14ac:dyDescent="0.3">
      <c r="A34" s="71" t="s">
        <v>32</v>
      </c>
      <c r="B34" s="170">
        <f>'Additional notes (2)'!C32</f>
        <v>0</v>
      </c>
      <c r="C34" s="178"/>
      <c r="D34" s="170">
        <f>'Additional notes (3)'!K30</f>
        <v>0</v>
      </c>
      <c r="E34" s="171"/>
      <c r="F34" s="170"/>
      <c r="G34" s="171"/>
      <c r="H34" s="170"/>
      <c r="I34" s="171"/>
      <c r="J34" s="172">
        <f t="shared" si="2"/>
        <v>0</v>
      </c>
      <c r="K34" s="157"/>
      <c r="L34" s="170">
        <f>'Additional notes (2)'!M32+'Additional notes (3)'!M30</f>
        <v>0</v>
      </c>
    </row>
    <row r="35" spans="1:12" ht="28" x14ac:dyDescent="0.3">
      <c r="A35" s="71" t="s">
        <v>33</v>
      </c>
      <c r="B35" s="170">
        <f>'Additional notes (2)'!C33</f>
        <v>36474.433333333334</v>
      </c>
      <c r="C35" s="178"/>
      <c r="D35" s="170">
        <f>'Additional notes (3)'!K31</f>
        <v>363.6</v>
      </c>
      <c r="E35" s="171"/>
      <c r="F35" s="170"/>
      <c r="G35" s="171"/>
      <c r="H35" s="170"/>
      <c r="I35" s="171"/>
      <c r="J35" s="172">
        <f t="shared" si="2"/>
        <v>36838.033333333333</v>
      </c>
      <c r="K35" s="157"/>
      <c r="L35" s="170">
        <f>'Additional notes (2)'!M33+'Additional notes (3)'!M31</f>
        <v>283568</v>
      </c>
    </row>
    <row r="36" spans="1:12" ht="20.25" customHeight="1" x14ac:dyDescent="0.3">
      <c r="A36" s="71" t="s">
        <v>34</v>
      </c>
      <c r="B36" s="170">
        <f>'Additional notes (2)'!C34</f>
        <v>0</v>
      </c>
      <c r="C36" s="178"/>
      <c r="D36" s="170">
        <f>'Additional notes (3)'!K32</f>
        <v>0</v>
      </c>
      <c r="E36" s="171"/>
      <c r="F36" s="170"/>
      <c r="G36" s="171"/>
      <c r="H36" s="170"/>
      <c r="I36" s="171"/>
      <c r="J36" s="172">
        <f t="shared" si="2"/>
        <v>0</v>
      </c>
      <c r="K36" s="157"/>
      <c r="L36" s="170">
        <f>'Additional notes (2)'!M34+'Additional notes (3)'!M32</f>
        <v>0</v>
      </c>
    </row>
    <row r="37" spans="1:12" ht="20.25" customHeight="1" x14ac:dyDescent="0.3">
      <c r="A37" s="71" t="s">
        <v>35</v>
      </c>
      <c r="B37" s="170">
        <f>'Additional notes (2)'!C35</f>
        <v>4357.6500000000005</v>
      </c>
      <c r="C37" s="178"/>
      <c r="D37" s="170">
        <f>'Additional notes (3)'!K33</f>
        <v>0</v>
      </c>
      <c r="E37" s="171"/>
      <c r="F37" s="170"/>
      <c r="G37" s="171"/>
      <c r="H37" s="170"/>
      <c r="I37" s="171"/>
      <c r="J37" s="172">
        <f t="shared" si="2"/>
        <v>4357.6500000000005</v>
      </c>
      <c r="K37" s="157"/>
      <c r="L37" s="170">
        <f>'Additional notes (2)'!M35+'Additional notes (3)'!M33</f>
        <v>4903</v>
      </c>
    </row>
    <row r="38" spans="1:12" ht="20.25" customHeight="1" x14ac:dyDescent="0.3">
      <c r="A38" s="72" t="s">
        <v>36</v>
      </c>
      <c r="B38" s="170">
        <f>'Additional notes (2)'!C36</f>
        <v>0</v>
      </c>
      <c r="C38" s="178"/>
      <c r="D38" s="170">
        <f>'Additional notes (3)'!K34</f>
        <v>0</v>
      </c>
      <c r="E38" s="171"/>
      <c r="F38" s="170"/>
      <c r="G38" s="171"/>
      <c r="H38" s="170"/>
      <c r="I38" s="171"/>
      <c r="J38" s="172">
        <f t="shared" si="2"/>
        <v>0</v>
      </c>
      <c r="K38" s="157"/>
      <c r="L38" s="170">
        <f>'Additional notes (2)'!M36+'Additional notes (3)'!M34</f>
        <v>0</v>
      </c>
    </row>
    <row r="39" spans="1:12" ht="20.25" customHeight="1" x14ac:dyDescent="0.3">
      <c r="A39" s="72" t="s">
        <v>37</v>
      </c>
      <c r="B39" s="170">
        <f>'Additional notes (2)'!C37</f>
        <v>0</v>
      </c>
      <c r="C39" s="178"/>
      <c r="D39" s="170">
        <f>'Additional notes (3)'!K35</f>
        <v>0</v>
      </c>
      <c r="E39" s="171"/>
      <c r="F39" s="170"/>
      <c r="G39" s="171"/>
      <c r="H39" s="170"/>
      <c r="I39" s="171"/>
      <c r="J39" s="172">
        <f t="shared" si="2"/>
        <v>0</v>
      </c>
      <c r="K39" s="157"/>
      <c r="L39" s="170">
        <f>'Additional notes (2)'!M37+'Additional notes (3)'!M35</f>
        <v>0</v>
      </c>
    </row>
    <row r="40" spans="1:12" ht="20.25" customHeight="1" x14ac:dyDescent="0.3">
      <c r="A40" s="72" t="s">
        <v>38</v>
      </c>
      <c r="B40" s="170">
        <f>'Additional notes (2)'!C38</f>
        <v>0</v>
      </c>
      <c r="C40" s="178"/>
      <c r="D40" s="170">
        <f>'Additional notes (3)'!K36</f>
        <v>0</v>
      </c>
      <c r="E40" s="171"/>
      <c r="F40" s="170"/>
      <c r="G40" s="171"/>
      <c r="H40" s="170"/>
      <c r="I40" s="171"/>
      <c r="J40" s="172">
        <f t="shared" si="2"/>
        <v>0</v>
      </c>
      <c r="K40" s="157"/>
      <c r="L40" s="170">
        <f>'Additional notes (2)'!M38+'Additional notes (3)'!M36</f>
        <v>0</v>
      </c>
    </row>
    <row r="41" spans="1:12" ht="20.25" customHeight="1" x14ac:dyDescent="0.3">
      <c r="A41" s="71" t="s">
        <v>39</v>
      </c>
      <c r="B41" s="170">
        <f>'Additional notes (2)'!C39</f>
        <v>2056.8300000000004</v>
      </c>
      <c r="C41" s="178"/>
      <c r="D41" s="170">
        <f>'Additional notes (3)'!K37</f>
        <v>0</v>
      </c>
      <c r="E41" s="171"/>
      <c r="F41" s="170"/>
      <c r="G41" s="171"/>
      <c r="H41" s="170"/>
      <c r="I41" s="171"/>
      <c r="J41" s="172">
        <f t="shared" si="2"/>
        <v>2056.8300000000004</v>
      </c>
      <c r="K41" s="157"/>
      <c r="L41" s="170">
        <f>'Additional notes (2)'!M39+'Additional notes (3)'!M37</f>
        <v>4111</v>
      </c>
    </row>
    <row r="42" spans="1:12" ht="20.25" customHeight="1" thickBot="1" x14ac:dyDescent="0.35">
      <c r="A42" s="71" t="s">
        <v>140</v>
      </c>
      <c r="B42" s="170">
        <f>'Additional notes (2)'!C40</f>
        <v>6772.5528571428576</v>
      </c>
      <c r="C42" s="178"/>
      <c r="D42" s="170">
        <f>'Additional notes (3)'!K38</f>
        <v>0</v>
      </c>
      <c r="E42" s="171"/>
      <c r="F42" s="184"/>
      <c r="G42" s="171"/>
      <c r="H42" s="184"/>
      <c r="I42" s="171"/>
      <c r="J42" s="172">
        <f t="shared" si="2"/>
        <v>6772.5528571428576</v>
      </c>
      <c r="K42" s="157"/>
      <c r="L42" s="170">
        <f>'Additional notes (2)'!M40</f>
        <v>48880</v>
      </c>
    </row>
    <row r="43" spans="1:12" ht="20.25" customHeight="1" thickTop="1" thickBot="1" x14ac:dyDescent="0.35">
      <c r="A43" s="9" t="s">
        <v>40</v>
      </c>
      <c r="B43" s="174">
        <f>SUM(B32:B42)</f>
        <v>50067.466190476196</v>
      </c>
      <c r="C43" s="185"/>
      <c r="D43" s="174">
        <f>SUM(D32:D42)</f>
        <v>363.6</v>
      </c>
      <c r="E43" s="171"/>
      <c r="F43" s="174">
        <f>SUM(F32:F42)</f>
        <v>0</v>
      </c>
      <c r="G43" s="171"/>
      <c r="H43" s="174">
        <f>SUM(H32:H42)</f>
        <v>0</v>
      </c>
      <c r="I43" s="171"/>
      <c r="J43" s="174">
        <f>SUM(J32:J42)</f>
        <v>50431.066190476195</v>
      </c>
      <c r="K43" s="157"/>
      <c r="L43" s="174">
        <f>SUM(L32:L42)</f>
        <v>341897</v>
      </c>
    </row>
    <row r="44" spans="1:12" s="10" customFormat="1" ht="17.25" customHeight="1" thickTop="1" x14ac:dyDescent="0.2">
      <c r="B44" s="29"/>
      <c r="C44" s="46"/>
      <c r="D44" s="47"/>
      <c r="E44" s="46"/>
      <c r="F44" s="46"/>
      <c r="G44" s="46"/>
      <c r="H44" s="46"/>
      <c r="I44" s="46"/>
      <c r="J44" s="46"/>
      <c r="K44" s="46"/>
      <c r="L44" s="46"/>
    </row>
    <row r="45" spans="1:12" ht="28" x14ac:dyDescent="0.3">
      <c r="A45" s="57" t="s">
        <v>41</v>
      </c>
      <c r="B45" s="177"/>
      <c r="C45" s="6"/>
      <c r="D45" s="6"/>
      <c r="E45" s="6"/>
      <c r="F45" s="6"/>
      <c r="G45" s="6"/>
      <c r="H45" s="6"/>
      <c r="I45" s="6"/>
      <c r="J45" s="6"/>
      <c r="K45" s="6"/>
      <c r="L45" s="219"/>
    </row>
    <row r="46" spans="1:12" ht="20.25" customHeight="1" x14ac:dyDescent="0.3">
      <c r="A46" s="71" t="s">
        <v>42</v>
      </c>
      <c r="B46" s="170">
        <f>'Additional notes (2)'!C44</f>
        <v>0</v>
      </c>
      <c r="C46" s="178"/>
      <c r="D46" s="170"/>
      <c r="E46" s="171"/>
      <c r="F46" s="170"/>
      <c r="G46" s="171"/>
      <c r="H46" s="170"/>
      <c r="I46" s="171"/>
      <c r="J46" s="172">
        <f>H46+D46+F46+B46</f>
        <v>0</v>
      </c>
      <c r="K46" s="157"/>
      <c r="L46" s="170">
        <f>'Additional notes (2)'!M44</f>
        <v>1200</v>
      </c>
    </row>
    <row r="47" spans="1:12" ht="20.25" customHeight="1" thickBot="1" x14ac:dyDescent="0.35">
      <c r="A47" s="71" t="s">
        <v>43</v>
      </c>
      <c r="B47" s="170">
        <f>'Additional notes (2)'!C45</f>
        <v>0</v>
      </c>
      <c r="C47" s="178"/>
      <c r="D47" s="184"/>
      <c r="E47" s="171"/>
      <c r="F47" s="184"/>
      <c r="G47" s="171"/>
      <c r="H47" s="184"/>
      <c r="I47" s="171"/>
      <c r="J47" s="172">
        <f>H47+D47+F47+B47</f>
        <v>0</v>
      </c>
      <c r="K47" s="157"/>
      <c r="L47" s="170">
        <f>'Additional notes (2)'!M45</f>
        <v>0</v>
      </c>
    </row>
    <row r="48" spans="1:12" ht="20.25" customHeight="1" thickTop="1" thickBot="1" x14ac:dyDescent="0.35">
      <c r="A48" s="9" t="s">
        <v>44</v>
      </c>
      <c r="B48" s="174">
        <f>SUM(B46:B47)</f>
        <v>0</v>
      </c>
      <c r="C48" s="185"/>
      <c r="D48" s="174">
        <f>SUM(D46:D47)</f>
        <v>0</v>
      </c>
      <c r="E48" s="171"/>
      <c r="F48" s="174">
        <f>SUM(F46:F47)</f>
        <v>0</v>
      </c>
      <c r="G48" s="171"/>
      <c r="H48" s="174">
        <f>SUM(H46:H47)</f>
        <v>0</v>
      </c>
      <c r="I48" s="171"/>
      <c r="J48" s="174">
        <f>SUM(J46:J47)</f>
        <v>0</v>
      </c>
      <c r="K48" s="157"/>
      <c r="L48" s="174">
        <f>SUM(L46:L47)</f>
        <v>1200</v>
      </c>
    </row>
    <row r="49" spans="1:13" ht="13.5" customHeight="1" thickTop="1" thickBot="1" x14ac:dyDescent="0.35">
      <c r="A49" s="219"/>
      <c r="B49" s="30"/>
      <c r="C49" s="222"/>
      <c r="D49" s="30"/>
      <c r="E49" s="222"/>
      <c r="F49" s="222"/>
      <c r="G49" s="222"/>
      <c r="H49" s="30"/>
      <c r="I49" s="222"/>
      <c r="J49" s="46" t="str">
        <f>IF(B48+D48+F48+H48-J48=0," ","error")</f>
        <v xml:space="preserve"> </v>
      </c>
      <c r="K49" s="222"/>
      <c r="L49" s="222"/>
    </row>
    <row r="50" spans="1:13" s="11" customFormat="1" ht="20.25" customHeight="1" thickTop="1" thickBot="1" x14ac:dyDescent="0.35">
      <c r="A50" s="33" t="s">
        <v>45</v>
      </c>
      <c r="B50" s="186">
        <f>+B48+B43</f>
        <v>50067.466190476196</v>
      </c>
      <c r="C50" s="173"/>
      <c r="D50" s="186">
        <f>+D48+D43</f>
        <v>363.6</v>
      </c>
      <c r="E50" s="173"/>
      <c r="F50" s="186">
        <f>+F48+F43</f>
        <v>0</v>
      </c>
      <c r="G50" s="173"/>
      <c r="H50" s="186">
        <f>+H48+H43</f>
        <v>0</v>
      </c>
      <c r="I50" s="173"/>
      <c r="J50" s="186">
        <f>+J48+J43</f>
        <v>50431.066190476195</v>
      </c>
      <c r="K50" s="173"/>
      <c r="L50" s="186">
        <f>+L48+L43</f>
        <v>343097</v>
      </c>
      <c r="M50" s="224"/>
    </row>
    <row r="51" spans="1:13" ht="13.5" thickTop="1" thickBot="1" x14ac:dyDescent="0.3">
      <c r="A51" s="219"/>
      <c r="B51" s="31"/>
      <c r="C51" s="48"/>
      <c r="D51" s="48"/>
      <c r="E51" s="48"/>
      <c r="F51" s="48"/>
      <c r="G51" s="48"/>
      <c r="H51" s="48"/>
      <c r="I51" s="48"/>
      <c r="J51" s="46"/>
      <c r="K51" s="49"/>
      <c r="L51" s="222"/>
      <c r="M51" s="219"/>
    </row>
    <row r="52" spans="1:13" ht="20.25" customHeight="1" thickTop="1" thickBot="1" x14ac:dyDescent="0.35">
      <c r="A52" s="34" t="s">
        <v>46</v>
      </c>
      <c r="B52" s="125">
        <f>+B29-B50</f>
        <v>1457.9171428571353</v>
      </c>
      <c r="C52" s="73"/>
      <c r="D52" s="125">
        <f>+D29-D50</f>
        <v>277.87</v>
      </c>
      <c r="E52" s="73"/>
      <c r="F52" s="125">
        <f>+F29-F50</f>
        <v>0</v>
      </c>
      <c r="G52" s="73"/>
      <c r="H52" s="125">
        <f>+H29-H50</f>
        <v>0</v>
      </c>
      <c r="I52" s="73"/>
      <c r="J52" s="125">
        <f>+J29-J50</f>
        <v>1735.787142857138</v>
      </c>
      <c r="K52" s="116"/>
      <c r="L52" s="125">
        <f>+L29-L50</f>
        <v>-110519</v>
      </c>
      <c r="M52" s="74"/>
    </row>
    <row r="53" spans="1:13" ht="14.25" customHeight="1" thickBot="1" x14ac:dyDescent="0.35">
      <c r="A53" s="34"/>
      <c r="B53" s="193"/>
      <c r="C53" s="73"/>
      <c r="D53" s="193"/>
      <c r="E53" s="73"/>
      <c r="F53" s="193"/>
      <c r="G53" s="73"/>
      <c r="H53" s="193"/>
      <c r="I53" s="73"/>
      <c r="J53" s="193"/>
      <c r="K53" s="116"/>
      <c r="L53" s="193"/>
      <c r="M53" s="74"/>
    </row>
    <row r="54" spans="1:13" ht="19.5" customHeight="1" thickTop="1" thickBot="1" x14ac:dyDescent="0.35">
      <c r="A54" s="82" t="s">
        <v>47</v>
      </c>
      <c r="B54" s="136"/>
      <c r="C54" s="73"/>
      <c r="D54" s="136"/>
      <c r="E54" s="73"/>
      <c r="F54" s="136"/>
      <c r="G54" s="73"/>
      <c r="H54" s="136"/>
      <c r="I54" s="73"/>
      <c r="J54" s="124">
        <f>IF(H54+F54+D54+B54=0,0,"Transfer error")</f>
        <v>0</v>
      </c>
      <c r="K54" s="116"/>
      <c r="L54" s="136"/>
      <c r="M54" s="219"/>
    </row>
    <row r="55" spans="1:13" ht="14.25" customHeight="1" thickTop="1" thickBot="1" x14ac:dyDescent="0.35">
      <c r="A55" s="8"/>
      <c r="B55" s="192"/>
      <c r="C55" s="73"/>
      <c r="D55" s="192"/>
      <c r="E55" s="73"/>
      <c r="F55" s="123"/>
      <c r="G55" s="73"/>
      <c r="H55" s="192"/>
      <c r="I55" s="73"/>
      <c r="J55" s="194"/>
      <c r="K55" s="116"/>
      <c r="L55" s="192"/>
      <c r="M55" s="219"/>
    </row>
    <row r="56" spans="1:13" ht="29.25" customHeight="1" thickTop="1" thickBot="1" x14ac:dyDescent="0.35">
      <c r="A56" s="9" t="s">
        <v>48</v>
      </c>
      <c r="B56" s="122">
        <f>+B52+B54</f>
        <v>1457.9171428571353</v>
      </c>
      <c r="C56" s="73"/>
      <c r="D56" s="122">
        <f>+D52+D54</f>
        <v>277.87</v>
      </c>
      <c r="E56" s="73"/>
      <c r="F56" s="122">
        <f>+F52+F54</f>
        <v>0</v>
      </c>
      <c r="G56" s="73"/>
      <c r="H56" s="122">
        <f>+H52+H54</f>
        <v>0</v>
      </c>
      <c r="I56" s="73"/>
      <c r="J56" s="122">
        <f>+J52+J54</f>
        <v>1735.787142857138</v>
      </c>
      <c r="K56" s="116"/>
      <c r="L56" s="122">
        <f>+L52+L54</f>
        <v>-110519</v>
      </c>
      <c r="M56" s="219"/>
    </row>
    <row r="57" spans="1:13" ht="13" thickTop="1" x14ac:dyDescent="0.25">
      <c r="A57" s="219"/>
      <c r="B57" s="225"/>
      <c r="C57" s="219"/>
      <c r="D57" s="219"/>
      <c r="E57" s="219"/>
      <c r="F57" s="219"/>
      <c r="G57" s="219"/>
      <c r="H57" s="219"/>
      <c r="I57" s="219"/>
      <c r="J57" s="46"/>
      <c r="K57" s="219"/>
      <c r="L57" s="219"/>
      <c r="M57" s="219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horizontalDpi="4294967293" r:id="rId1"/>
  <headerFooter alignWithMargins="0">
    <oddHeader>&amp;LAPPENDIX 2</oddHeader>
  </headerFooter>
  <cellWatches>
    <cellWatch r="D6"/>
  </cellWatches>
  <ignoredErrors>
    <ignoredError sqref="E32:E41 G32:G4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zoomScaleNormal="100" zoomScaleSheetLayoutView="80" workbookViewId="0">
      <pane ySplit="2" topLeftCell="A4" activePane="bottomLeft" state="frozen"/>
      <selection activeCell="D45" sqref="D45"/>
      <selection pane="bottomLeft" activeCell="N9" sqref="N9"/>
    </sheetView>
  </sheetViews>
  <sheetFormatPr defaultColWidth="9.1796875" defaultRowHeight="12.5" x14ac:dyDescent="0.25"/>
  <cols>
    <col min="1" max="1" width="28.81640625" style="1" customWidth="1"/>
    <col min="2" max="2" width="19" style="24" customWidth="1"/>
    <col min="3" max="3" width="3.81640625" style="1" customWidth="1"/>
    <col min="4" max="4" width="15.26953125" style="1" customWidth="1"/>
    <col min="5" max="5" width="1.453125" style="1" customWidth="1"/>
    <col min="6" max="6" width="15.26953125" style="1" customWidth="1"/>
    <col min="7" max="7" width="1.26953125" style="1" customWidth="1"/>
    <col min="8" max="8" width="15.26953125" style="1" customWidth="1"/>
    <col min="9" max="9" width="1.453125" style="1" customWidth="1"/>
    <col min="10" max="10" width="15.453125" style="1" customWidth="1"/>
    <col min="11" max="11" width="1.453125" style="1" customWidth="1"/>
    <col min="12" max="12" width="14.7265625" style="1" customWidth="1"/>
    <col min="13" max="13" width="1.453125" style="1" customWidth="1"/>
    <col min="14" max="14" width="14.7265625" style="1" customWidth="1"/>
    <col min="15" max="15" width="1.453125" style="1" customWidth="1"/>
    <col min="16" max="16" width="14.7265625" style="1" customWidth="1"/>
    <col min="17" max="16384" width="9.1796875" style="1"/>
  </cols>
  <sheetData>
    <row r="1" spans="1:16" ht="27" customHeight="1" x14ac:dyDescent="0.4">
      <c r="A1" s="219"/>
      <c r="B1" s="253" t="str">
        <f>'R&amp;P Accounts'!B1</f>
        <v>Ferryhill Railway Heritage Trust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19"/>
      <c r="N1" s="254" t="str">
        <f>'R&amp;P Accounts'!L2</f>
        <v>S</v>
      </c>
      <c r="O1" s="254"/>
      <c r="P1" s="254"/>
    </row>
    <row r="2" spans="1:16" s="39" customFormat="1" ht="26.25" customHeight="1" x14ac:dyDescent="0.25">
      <c r="A2" s="66" t="s">
        <v>49</v>
      </c>
      <c r="B2" s="37"/>
      <c r="C2" s="36"/>
      <c r="D2" s="36"/>
      <c r="E2" s="36"/>
      <c r="F2" s="278"/>
      <c r="G2" s="278"/>
      <c r="H2" s="278"/>
      <c r="I2" s="38"/>
      <c r="J2" s="38"/>
      <c r="K2" s="38"/>
      <c r="L2" s="226"/>
      <c r="M2" s="38"/>
      <c r="N2" s="226"/>
      <c r="O2" s="38"/>
      <c r="P2" s="226"/>
    </row>
    <row r="3" spans="1:16" ht="40.5" customHeight="1" x14ac:dyDescent="0.3">
      <c r="A3" s="43" t="s">
        <v>50</v>
      </c>
      <c r="B3" s="256" t="s">
        <v>51</v>
      </c>
      <c r="C3" s="256"/>
      <c r="D3" s="256"/>
      <c r="E3" s="14"/>
      <c r="F3" s="59" t="s">
        <v>52</v>
      </c>
      <c r="G3" s="224"/>
      <c r="H3" s="59" t="s">
        <v>53</v>
      </c>
      <c r="I3" s="227"/>
      <c r="J3" s="59" t="s">
        <v>9</v>
      </c>
      <c r="K3" s="227"/>
      <c r="L3" s="59" t="s">
        <v>54</v>
      </c>
      <c r="M3" s="227"/>
      <c r="N3" s="59" t="s">
        <v>55</v>
      </c>
      <c r="O3" s="227"/>
      <c r="P3" s="59" t="s">
        <v>56</v>
      </c>
    </row>
    <row r="4" spans="1:16" x14ac:dyDescent="0.25">
      <c r="A4" s="219"/>
      <c r="B4" s="257"/>
      <c r="C4" s="257"/>
      <c r="D4" s="257"/>
      <c r="E4" s="209"/>
      <c r="F4" s="13" t="s">
        <v>13</v>
      </c>
      <c r="G4" s="219"/>
      <c r="H4" s="13" t="s">
        <v>13</v>
      </c>
      <c r="I4" s="206"/>
      <c r="J4" s="13" t="s">
        <v>13</v>
      </c>
      <c r="K4" s="206"/>
      <c r="L4" s="13" t="s">
        <v>13</v>
      </c>
      <c r="M4" s="206"/>
      <c r="N4" s="13" t="s">
        <v>13</v>
      </c>
      <c r="O4" s="206"/>
      <c r="P4" s="13" t="s">
        <v>13</v>
      </c>
    </row>
    <row r="5" spans="1:16" ht="30" customHeight="1" x14ac:dyDescent="0.25">
      <c r="A5" s="274" t="s">
        <v>57</v>
      </c>
      <c r="B5" s="258" t="s">
        <v>58</v>
      </c>
      <c r="C5" s="258"/>
      <c r="D5" s="258"/>
      <c r="E5" s="18"/>
      <c r="F5" s="126">
        <v>13035.22</v>
      </c>
      <c r="G5" s="127"/>
      <c r="H5" s="126"/>
      <c r="I5" s="127"/>
      <c r="J5" s="126"/>
      <c r="K5" s="127"/>
      <c r="L5" s="126"/>
      <c r="M5" s="127"/>
      <c r="N5" s="128">
        <f>F5+H5+J5+L5</f>
        <v>13035.22</v>
      </c>
      <c r="O5" s="127"/>
      <c r="P5" s="126">
        <v>120910.49</v>
      </c>
    </row>
    <row r="6" spans="1:16" ht="30" customHeight="1" x14ac:dyDescent="0.25">
      <c r="A6" s="275"/>
      <c r="B6" s="258" t="s">
        <v>59</v>
      </c>
      <c r="C6" s="258"/>
      <c r="D6" s="258"/>
      <c r="E6" s="18"/>
      <c r="F6" s="126">
        <f>'R&amp;P Accounts'!B56</f>
        <v>1457.9171428571353</v>
      </c>
      <c r="G6" s="127"/>
      <c r="H6" s="126">
        <f>'R&amp;P Accounts'!D56</f>
        <v>277.87</v>
      </c>
      <c r="I6" s="127"/>
      <c r="J6" s="126">
        <f>'R&amp;P Accounts'!F56</f>
        <v>0</v>
      </c>
      <c r="K6" s="127"/>
      <c r="L6" s="126">
        <f>'R&amp;P Accounts'!H56</f>
        <v>0</v>
      </c>
      <c r="M6" s="127"/>
      <c r="N6" s="128">
        <f>F6+H6+J6+L6</f>
        <v>1735.7871428571352</v>
      </c>
      <c r="O6" s="127"/>
      <c r="P6" s="126">
        <f>'R&amp;P Accounts'!L56</f>
        <v>-110519</v>
      </c>
    </row>
    <row r="7" spans="1:16" ht="26.25" customHeight="1" x14ac:dyDescent="0.25">
      <c r="A7" s="275"/>
      <c r="B7" s="279"/>
      <c r="C7" s="280"/>
      <c r="D7" s="281"/>
      <c r="E7" s="18"/>
      <c r="F7" s="129"/>
      <c r="G7" s="127"/>
      <c r="H7" s="129"/>
      <c r="I7" s="127"/>
      <c r="J7" s="129"/>
      <c r="K7" s="127"/>
      <c r="L7" s="129"/>
      <c r="M7" s="127"/>
      <c r="N7" s="128">
        <f>F7+H7+J7+L7</f>
        <v>0</v>
      </c>
      <c r="O7" s="127"/>
      <c r="P7" s="129"/>
    </row>
    <row r="8" spans="1:16" ht="26.25" customHeight="1" thickBot="1" x14ac:dyDescent="0.3">
      <c r="A8" s="275"/>
      <c r="B8" s="258"/>
      <c r="C8" s="258"/>
      <c r="D8" s="258"/>
      <c r="E8" s="18"/>
      <c r="F8" s="130"/>
      <c r="G8" s="127"/>
      <c r="H8" s="130"/>
      <c r="I8" s="127"/>
      <c r="J8" s="130"/>
      <c r="K8" s="127"/>
      <c r="L8" s="130"/>
      <c r="M8" s="127"/>
      <c r="N8" s="131">
        <f>F8+H8+J8+L8</f>
        <v>0</v>
      </c>
      <c r="O8" s="127"/>
      <c r="P8" s="130"/>
    </row>
    <row r="9" spans="1:16" ht="30" customHeight="1" thickTop="1" thickBot="1" x14ac:dyDescent="0.3">
      <c r="A9" s="219"/>
      <c r="B9" s="277" t="s">
        <v>60</v>
      </c>
      <c r="C9" s="277"/>
      <c r="D9" s="277"/>
      <c r="E9" s="35"/>
      <c r="F9" s="132">
        <f>SUM(F5:F8)</f>
        <v>14493.137142857135</v>
      </c>
      <c r="G9" s="117"/>
      <c r="H9" s="132">
        <f>SUM(H5:H8)</f>
        <v>277.87</v>
      </c>
      <c r="I9" s="205"/>
      <c r="J9" s="132">
        <f>SUM(J5:J8)</f>
        <v>0</v>
      </c>
      <c r="K9" s="205"/>
      <c r="L9" s="132">
        <f>SUM(L5:L8)</f>
        <v>0</v>
      </c>
      <c r="M9" s="205"/>
      <c r="N9" s="133">
        <f>F9+H9+J9+L9</f>
        <v>14771.007142857135</v>
      </c>
      <c r="O9" s="205"/>
      <c r="P9" s="132">
        <f>SUM(P5:P8)</f>
        <v>10391.490000000005</v>
      </c>
    </row>
    <row r="10" spans="1:16" ht="13" thickTop="1" x14ac:dyDescent="0.25">
      <c r="A10" s="219"/>
      <c r="B10" s="270"/>
      <c r="C10" s="270"/>
      <c r="D10" s="270"/>
      <c r="E10" s="15"/>
      <c r="F10" s="219"/>
      <c r="G10" s="255"/>
      <c r="H10" s="219"/>
      <c r="I10" s="255"/>
      <c r="J10" s="206"/>
      <c r="K10" s="206"/>
      <c r="L10" s="219"/>
      <c r="M10" s="255"/>
      <c r="N10" s="219"/>
      <c r="O10" s="255"/>
      <c r="P10" s="219"/>
    </row>
    <row r="11" spans="1:16" ht="30.75" customHeight="1" x14ac:dyDescent="0.3">
      <c r="A11" s="219"/>
      <c r="B11" s="262" t="s">
        <v>61</v>
      </c>
      <c r="C11" s="262"/>
      <c r="D11" s="262"/>
      <c r="E11" s="16"/>
      <c r="F11" s="219"/>
      <c r="G11" s="255"/>
      <c r="H11" s="208"/>
      <c r="I11" s="255"/>
      <c r="J11" s="259" t="s">
        <v>62</v>
      </c>
      <c r="K11" s="259"/>
      <c r="L11" s="259"/>
      <c r="M11" s="255"/>
      <c r="N11" s="208" t="s">
        <v>63</v>
      </c>
      <c r="O11" s="255"/>
      <c r="P11" s="208" t="s">
        <v>64</v>
      </c>
    </row>
    <row r="12" spans="1:16" s="51" customFormat="1" ht="13" x14ac:dyDescent="0.3">
      <c r="B12" s="263"/>
      <c r="C12" s="263"/>
      <c r="D12" s="263"/>
      <c r="E12" s="52"/>
      <c r="F12" s="53"/>
      <c r="H12" s="53"/>
      <c r="I12" s="54"/>
      <c r="J12" s="54"/>
      <c r="K12" s="54"/>
      <c r="M12" s="54"/>
      <c r="N12" s="13" t="s">
        <v>13</v>
      </c>
      <c r="O12" s="206"/>
      <c r="P12" s="13" t="s">
        <v>13</v>
      </c>
    </row>
    <row r="13" spans="1:16" ht="20.25" customHeight="1" x14ac:dyDescent="0.3">
      <c r="A13" s="274" t="s">
        <v>65</v>
      </c>
      <c r="B13" s="264"/>
      <c r="C13" s="264"/>
      <c r="D13" s="264"/>
      <c r="E13" s="19"/>
      <c r="F13" s="219"/>
      <c r="G13" s="255"/>
      <c r="H13" s="219"/>
      <c r="I13" s="206"/>
      <c r="J13" s="282"/>
      <c r="K13" s="283"/>
      <c r="L13" s="284"/>
      <c r="M13" s="14"/>
      <c r="N13" s="118"/>
      <c r="O13" s="205"/>
      <c r="P13" s="118"/>
    </row>
    <row r="14" spans="1:16" ht="20.25" customHeight="1" x14ac:dyDescent="0.3">
      <c r="A14" s="275"/>
      <c r="B14" s="264"/>
      <c r="C14" s="264"/>
      <c r="D14" s="264"/>
      <c r="E14" s="19"/>
      <c r="F14" s="219"/>
      <c r="G14" s="255"/>
      <c r="H14" s="208"/>
      <c r="I14" s="206"/>
      <c r="J14" s="282"/>
      <c r="K14" s="283"/>
      <c r="L14" s="284"/>
      <c r="M14" s="14"/>
      <c r="N14" s="118"/>
      <c r="O14" s="205"/>
      <c r="P14" s="118"/>
    </row>
    <row r="15" spans="1:16" ht="20.25" customHeight="1" x14ac:dyDescent="0.3">
      <c r="A15" s="275"/>
      <c r="B15" s="264"/>
      <c r="C15" s="264"/>
      <c r="D15" s="264"/>
      <c r="E15" s="19"/>
      <c r="F15" s="206"/>
      <c r="G15" s="206"/>
      <c r="H15" s="50"/>
      <c r="I15" s="206"/>
      <c r="J15" s="282"/>
      <c r="K15" s="283"/>
      <c r="L15" s="284"/>
      <c r="M15" s="14"/>
      <c r="N15" s="118"/>
      <c r="O15" s="205"/>
      <c r="P15" s="118"/>
    </row>
    <row r="16" spans="1:16" ht="20.25" customHeight="1" x14ac:dyDescent="0.3">
      <c r="A16" s="275"/>
      <c r="B16" s="264"/>
      <c r="C16" s="264"/>
      <c r="D16" s="264"/>
      <c r="E16" s="19"/>
      <c r="F16" s="206"/>
      <c r="G16" s="206"/>
      <c r="H16" s="50"/>
      <c r="I16" s="206"/>
      <c r="J16" s="282"/>
      <c r="K16" s="283"/>
      <c r="L16" s="284"/>
      <c r="M16" s="14"/>
      <c r="N16" s="118"/>
      <c r="O16" s="205"/>
      <c r="P16" s="118"/>
    </row>
    <row r="17" spans="1:16" ht="20.25" customHeight="1" thickBot="1" x14ac:dyDescent="0.35">
      <c r="A17" s="275"/>
      <c r="B17" s="264"/>
      <c r="C17" s="264"/>
      <c r="D17" s="264"/>
      <c r="E17" s="19"/>
      <c r="F17" s="206"/>
      <c r="G17" s="206"/>
      <c r="H17" s="50"/>
      <c r="I17" s="206"/>
      <c r="J17" s="282"/>
      <c r="K17" s="283"/>
      <c r="L17" s="284"/>
      <c r="M17" s="14"/>
      <c r="N17" s="119"/>
      <c r="O17" s="205"/>
      <c r="P17" s="119"/>
    </row>
    <row r="18" spans="1:16" ht="20.25" customHeight="1" thickBot="1" x14ac:dyDescent="0.3">
      <c r="A18" s="212"/>
      <c r="B18" s="58"/>
      <c r="C18" s="58"/>
      <c r="D18" s="58"/>
      <c r="E18" s="19"/>
      <c r="F18" s="206"/>
      <c r="G18" s="206"/>
      <c r="H18" s="50"/>
      <c r="I18" s="206"/>
      <c r="J18" s="219"/>
      <c r="K18" s="206"/>
      <c r="L18" s="68" t="s">
        <v>66</v>
      </c>
      <c r="M18" s="14"/>
      <c r="N18" s="120">
        <f>SUM(N13:N17)</f>
        <v>0</v>
      </c>
      <c r="O18" s="205"/>
      <c r="P18" s="120">
        <f>SUM(P13:P17)</f>
        <v>0</v>
      </c>
    </row>
    <row r="19" spans="1:16" x14ac:dyDescent="0.25">
      <c r="A19" s="219"/>
      <c r="B19" s="276"/>
      <c r="C19" s="276"/>
      <c r="D19" s="276"/>
      <c r="E19" s="206"/>
      <c r="F19" s="219"/>
      <c r="G19" s="206"/>
      <c r="H19" s="219"/>
      <c r="I19" s="206"/>
      <c r="J19" s="206"/>
      <c r="K19" s="206"/>
      <c r="L19" s="13"/>
      <c r="M19" s="206"/>
      <c r="N19" s="13"/>
      <c r="O19" s="206"/>
      <c r="P19" s="13"/>
    </row>
    <row r="20" spans="1:16" ht="27" customHeight="1" x14ac:dyDescent="0.3">
      <c r="A20" s="219"/>
      <c r="B20" s="262" t="s">
        <v>61</v>
      </c>
      <c r="C20" s="262"/>
      <c r="D20" s="262"/>
      <c r="E20" s="17"/>
      <c r="F20" s="219"/>
      <c r="G20" s="206"/>
      <c r="H20" s="259" t="s">
        <v>62</v>
      </c>
      <c r="I20" s="259"/>
      <c r="J20" s="259"/>
      <c r="K20" s="206"/>
      <c r="L20" s="208" t="s">
        <v>67</v>
      </c>
      <c r="M20" s="206"/>
      <c r="N20" s="208" t="s">
        <v>68</v>
      </c>
      <c r="O20" s="206"/>
      <c r="P20" s="208" t="s">
        <v>64</v>
      </c>
    </row>
    <row r="21" spans="1:16" s="51" customFormat="1" ht="13" x14ac:dyDescent="0.3">
      <c r="B21" s="263"/>
      <c r="C21" s="263"/>
      <c r="D21" s="263"/>
      <c r="E21" s="52"/>
      <c r="I21" s="54"/>
      <c r="J21" s="53"/>
      <c r="K21" s="54"/>
      <c r="L21" s="13" t="s">
        <v>13</v>
      </c>
      <c r="M21" s="206"/>
      <c r="N21" s="13" t="s">
        <v>13</v>
      </c>
      <c r="O21" s="206"/>
      <c r="P21" s="13" t="s">
        <v>13</v>
      </c>
    </row>
    <row r="22" spans="1:16" ht="20.25" customHeight="1" x14ac:dyDescent="0.3">
      <c r="A22" s="274" t="s">
        <v>69</v>
      </c>
      <c r="B22" s="264"/>
      <c r="C22" s="264"/>
      <c r="D22" s="264"/>
      <c r="E22" s="19"/>
      <c r="F22" s="219"/>
      <c r="G22" s="206"/>
      <c r="H22" s="271"/>
      <c r="I22" s="272"/>
      <c r="J22" s="273"/>
      <c r="K22" s="14"/>
      <c r="L22" s="118"/>
      <c r="M22" s="205"/>
      <c r="N22" s="118"/>
      <c r="O22" s="205"/>
      <c r="P22" s="118"/>
    </row>
    <row r="23" spans="1:16" ht="20.25" customHeight="1" x14ac:dyDescent="0.3">
      <c r="A23" s="275"/>
      <c r="B23" s="264"/>
      <c r="C23" s="264"/>
      <c r="D23" s="264"/>
      <c r="E23" s="19"/>
      <c r="F23" s="219"/>
      <c r="G23" s="206"/>
      <c r="H23" s="271"/>
      <c r="I23" s="272"/>
      <c r="J23" s="273"/>
      <c r="K23" s="14"/>
      <c r="L23" s="118"/>
      <c r="M23" s="205"/>
      <c r="N23" s="118"/>
      <c r="O23" s="205"/>
      <c r="P23" s="118"/>
    </row>
    <row r="24" spans="1:16" ht="20.25" customHeight="1" x14ac:dyDescent="0.3">
      <c r="A24" s="275"/>
      <c r="B24" s="264"/>
      <c r="C24" s="264"/>
      <c r="D24" s="264"/>
      <c r="E24" s="19"/>
      <c r="F24" s="219"/>
      <c r="G24" s="206"/>
      <c r="H24" s="271"/>
      <c r="I24" s="272"/>
      <c r="J24" s="273"/>
      <c r="K24" s="14"/>
      <c r="L24" s="118"/>
      <c r="M24" s="205"/>
      <c r="N24" s="118"/>
      <c r="O24" s="205"/>
      <c r="P24" s="118"/>
    </row>
    <row r="25" spans="1:16" ht="20.25" customHeight="1" x14ac:dyDescent="0.3">
      <c r="A25" s="275"/>
      <c r="B25" s="264"/>
      <c r="C25" s="264"/>
      <c r="D25" s="264"/>
      <c r="E25" s="19"/>
      <c r="F25" s="219"/>
      <c r="G25" s="206"/>
      <c r="H25" s="271"/>
      <c r="I25" s="272"/>
      <c r="J25" s="273"/>
      <c r="K25" s="14"/>
      <c r="L25" s="118"/>
      <c r="M25" s="205"/>
      <c r="N25" s="118"/>
      <c r="O25" s="205"/>
      <c r="P25" s="118"/>
    </row>
    <row r="26" spans="1:16" ht="20.25" customHeight="1" x14ac:dyDescent="0.3">
      <c r="A26" s="275"/>
      <c r="B26" s="264"/>
      <c r="C26" s="264"/>
      <c r="D26" s="264"/>
      <c r="E26" s="19"/>
      <c r="F26" s="219"/>
      <c r="G26" s="206"/>
      <c r="H26" s="271"/>
      <c r="I26" s="272"/>
      <c r="J26" s="273"/>
      <c r="K26" s="14"/>
      <c r="L26" s="118"/>
      <c r="M26" s="205"/>
      <c r="N26" s="118"/>
      <c r="O26" s="205"/>
      <c r="P26" s="118"/>
    </row>
    <row r="27" spans="1:16" ht="20.25" customHeight="1" x14ac:dyDescent="0.3">
      <c r="A27" s="275"/>
      <c r="B27" s="264"/>
      <c r="C27" s="264"/>
      <c r="D27" s="264"/>
      <c r="E27" s="19"/>
      <c r="F27" s="219"/>
      <c r="G27" s="206"/>
      <c r="H27" s="271"/>
      <c r="I27" s="272"/>
      <c r="J27" s="273"/>
      <c r="K27" s="14"/>
      <c r="L27" s="118"/>
      <c r="M27" s="205"/>
      <c r="N27" s="118"/>
      <c r="O27" s="205"/>
      <c r="P27" s="118"/>
    </row>
    <row r="28" spans="1:16" ht="20.25" customHeight="1" x14ac:dyDescent="0.3">
      <c r="A28" s="275"/>
      <c r="B28" s="264"/>
      <c r="C28" s="264"/>
      <c r="D28" s="264"/>
      <c r="E28" s="19"/>
      <c r="F28" s="219"/>
      <c r="G28" s="206"/>
      <c r="H28" s="271"/>
      <c r="I28" s="272"/>
      <c r="J28" s="273"/>
      <c r="K28" s="14"/>
      <c r="L28" s="118"/>
      <c r="M28" s="205"/>
      <c r="N28" s="118"/>
      <c r="O28" s="205"/>
      <c r="P28" s="118"/>
    </row>
    <row r="29" spans="1:16" ht="20.25" customHeight="1" x14ac:dyDescent="0.3">
      <c r="A29" s="275"/>
      <c r="B29" s="264"/>
      <c r="C29" s="264"/>
      <c r="D29" s="264"/>
      <c r="E29" s="19"/>
      <c r="F29" s="219"/>
      <c r="G29" s="206"/>
      <c r="H29" s="271"/>
      <c r="I29" s="272"/>
      <c r="J29" s="273"/>
      <c r="K29" s="14"/>
      <c r="L29" s="118"/>
      <c r="M29" s="205"/>
      <c r="N29" s="118"/>
      <c r="O29" s="205"/>
      <c r="P29" s="118"/>
    </row>
    <row r="30" spans="1:16" ht="20.25" customHeight="1" thickBot="1" x14ac:dyDescent="0.35">
      <c r="A30" s="275"/>
      <c r="B30" s="264"/>
      <c r="C30" s="264"/>
      <c r="D30" s="264"/>
      <c r="E30" s="19"/>
      <c r="F30" s="219"/>
      <c r="G30" s="206"/>
      <c r="H30" s="271"/>
      <c r="I30" s="272"/>
      <c r="J30" s="273"/>
      <c r="K30" s="14"/>
      <c r="L30" s="119"/>
      <c r="M30" s="205"/>
      <c r="N30" s="119"/>
      <c r="O30" s="205"/>
      <c r="P30" s="119"/>
    </row>
    <row r="31" spans="1:16" ht="20.25" customHeight="1" thickBot="1" x14ac:dyDescent="0.3">
      <c r="A31" s="212"/>
      <c r="B31" s="58"/>
      <c r="C31" s="58"/>
      <c r="D31" s="58"/>
      <c r="E31" s="19"/>
      <c r="F31" s="219"/>
      <c r="G31" s="206"/>
      <c r="H31" s="219"/>
      <c r="I31" s="206"/>
      <c r="J31" s="59" t="s">
        <v>70</v>
      </c>
      <c r="K31" s="206"/>
      <c r="L31" s="120">
        <f>SUM(L22:L30)</f>
        <v>0</v>
      </c>
      <c r="M31" s="205"/>
      <c r="N31" s="120">
        <f>SUM(N22:N30)</f>
        <v>0</v>
      </c>
      <c r="O31" s="205"/>
      <c r="P31" s="120">
        <f>SUM(P22:P30)</f>
        <v>0</v>
      </c>
    </row>
    <row r="32" spans="1:16" ht="10.5" customHeight="1" x14ac:dyDescent="0.25">
      <c r="A32" s="219"/>
      <c r="B32" s="270"/>
      <c r="C32" s="270"/>
      <c r="D32" s="270"/>
      <c r="E32" s="268"/>
      <c r="F32" s="219"/>
      <c r="G32" s="268"/>
      <c r="H32" s="13"/>
      <c r="I32" s="255"/>
      <c r="J32" s="206"/>
      <c r="K32" s="206"/>
      <c r="L32" s="56"/>
      <c r="M32" s="255"/>
      <c r="N32" s="56"/>
      <c r="O32" s="269"/>
      <c r="P32" s="56"/>
    </row>
    <row r="33" spans="1:16" ht="19.5" customHeight="1" x14ac:dyDescent="0.3">
      <c r="A33" s="219"/>
      <c r="B33" s="262" t="s">
        <v>61</v>
      </c>
      <c r="C33" s="262"/>
      <c r="D33" s="262"/>
      <c r="E33" s="268"/>
      <c r="F33" s="219"/>
      <c r="G33" s="268"/>
      <c r="H33" s="13"/>
      <c r="I33" s="255"/>
      <c r="J33" s="259" t="s">
        <v>71</v>
      </c>
      <c r="K33" s="259"/>
      <c r="L33" s="259"/>
      <c r="M33" s="255"/>
      <c r="N33" s="208" t="s">
        <v>72</v>
      </c>
      <c r="O33" s="269"/>
      <c r="P33" s="208" t="s">
        <v>64</v>
      </c>
    </row>
    <row r="34" spans="1:16" s="51" customFormat="1" ht="13" x14ac:dyDescent="0.3">
      <c r="B34" s="263"/>
      <c r="C34" s="263"/>
      <c r="D34" s="263"/>
      <c r="E34" s="52"/>
      <c r="F34" s="219"/>
      <c r="H34" s="53"/>
      <c r="I34" s="54"/>
      <c r="J34" s="54"/>
      <c r="K34" s="54"/>
      <c r="M34" s="54"/>
      <c r="N34" s="13" t="s">
        <v>13</v>
      </c>
      <c r="O34" s="206"/>
      <c r="P34" s="13" t="s">
        <v>13</v>
      </c>
    </row>
    <row r="35" spans="1:16" ht="20.25" customHeight="1" x14ac:dyDescent="0.3">
      <c r="A35" s="274" t="s">
        <v>73</v>
      </c>
      <c r="B35" s="264" t="s">
        <v>138</v>
      </c>
      <c r="C35" s="264"/>
      <c r="D35" s="264"/>
      <c r="E35" s="19"/>
      <c r="F35" s="219"/>
      <c r="G35" s="206"/>
      <c r="H35" s="13"/>
      <c r="I35" s="206"/>
      <c r="J35" s="265"/>
      <c r="K35" s="266"/>
      <c r="L35" s="267"/>
      <c r="M35" s="206"/>
      <c r="N35" s="108"/>
      <c r="O35" s="116"/>
      <c r="P35" s="108"/>
    </row>
    <row r="36" spans="1:16" ht="20.25" customHeight="1" x14ac:dyDescent="0.3">
      <c r="A36" s="275"/>
      <c r="B36" s="264"/>
      <c r="C36" s="264"/>
      <c r="D36" s="264"/>
      <c r="E36" s="19"/>
      <c r="F36" s="219"/>
      <c r="G36" s="206"/>
      <c r="H36" s="13"/>
      <c r="I36" s="206"/>
      <c r="J36" s="265"/>
      <c r="K36" s="266"/>
      <c r="L36" s="267"/>
      <c r="M36" s="206"/>
      <c r="N36" s="108"/>
      <c r="O36" s="116"/>
      <c r="P36" s="108"/>
    </row>
    <row r="37" spans="1:16" ht="20.25" customHeight="1" x14ac:dyDescent="0.3">
      <c r="A37" s="275"/>
      <c r="B37" s="264"/>
      <c r="C37" s="264"/>
      <c r="D37" s="264"/>
      <c r="E37" s="19"/>
      <c r="F37" s="219"/>
      <c r="G37" s="206"/>
      <c r="H37" s="13"/>
      <c r="I37" s="206"/>
      <c r="J37" s="265"/>
      <c r="K37" s="266"/>
      <c r="L37" s="267"/>
      <c r="M37" s="206"/>
      <c r="N37" s="108"/>
      <c r="O37" s="116"/>
      <c r="P37" s="108"/>
    </row>
    <row r="38" spans="1:16" ht="20.25" customHeight="1" x14ac:dyDescent="0.3">
      <c r="A38" s="275"/>
      <c r="B38" s="264"/>
      <c r="C38" s="264"/>
      <c r="D38" s="264"/>
      <c r="E38" s="19"/>
      <c r="F38" s="219"/>
      <c r="G38" s="206"/>
      <c r="H38" s="13"/>
      <c r="I38" s="206"/>
      <c r="J38" s="265"/>
      <c r="K38" s="266"/>
      <c r="L38" s="267"/>
      <c r="M38" s="206"/>
      <c r="N38" s="108"/>
      <c r="O38" s="116"/>
      <c r="P38" s="108"/>
    </row>
    <row r="39" spans="1:16" ht="20.25" customHeight="1" thickBot="1" x14ac:dyDescent="0.35">
      <c r="A39" s="275"/>
      <c r="B39" s="264"/>
      <c r="C39" s="264"/>
      <c r="D39" s="264"/>
      <c r="E39" s="19"/>
      <c r="F39" s="219"/>
      <c r="G39" s="206"/>
      <c r="H39" s="13"/>
      <c r="I39" s="206"/>
      <c r="J39" s="265"/>
      <c r="K39" s="266"/>
      <c r="L39" s="267"/>
      <c r="M39" s="206"/>
      <c r="N39" s="187"/>
      <c r="O39" s="116"/>
      <c r="P39" s="187"/>
    </row>
    <row r="40" spans="1:16" ht="20.25" customHeight="1" thickBot="1" x14ac:dyDescent="0.3">
      <c r="A40" s="212"/>
      <c r="B40" s="58"/>
      <c r="C40" s="58"/>
      <c r="D40" s="58"/>
      <c r="E40" s="19"/>
      <c r="F40" s="219"/>
      <c r="G40" s="206"/>
      <c r="H40" s="13"/>
      <c r="I40" s="206"/>
      <c r="J40" s="219"/>
      <c r="K40" s="206"/>
      <c r="L40" s="59" t="s">
        <v>70</v>
      </c>
      <c r="M40" s="206"/>
      <c r="N40" s="188">
        <f>SUM(N35:N39)</f>
        <v>0</v>
      </c>
      <c r="O40" s="116"/>
      <c r="P40" s="188">
        <f>SUM(P35:P39)</f>
        <v>0</v>
      </c>
    </row>
    <row r="41" spans="1:16" x14ac:dyDescent="0.25">
      <c r="A41" s="12"/>
      <c r="B41" s="32"/>
      <c r="C41" s="206"/>
      <c r="D41" s="206"/>
      <c r="E41" s="206"/>
      <c r="F41" s="206"/>
      <c r="G41" s="206"/>
      <c r="H41" s="206"/>
      <c r="I41" s="206"/>
      <c r="J41" s="206"/>
      <c r="K41" s="206"/>
      <c r="L41" s="219"/>
      <c r="M41" s="206"/>
      <c r="N41" s="219"/>
      <c r="O41" s="206"/>
      <c r="P41" s="219"/>
    </row>
    <row r="42" spans="1:16" ht="23" x14ac:dyDescent="0.3">
      <c r="A42" s="219"/>
      <c r="B42" s="262" t="s">
        <v>61</v>
      </c>
      <c r="C42" s="262"/>
      <c r="D42" s="262"/>
      <c r="E42" s="206"/>
      <c r="F42" s="219"/>
      <c r="G42" s="206"/>
      <c r="H42" s="206"/>
      <c r="I42" s="206"/>
      <c r="J42" s="259" t="s">
        <v>71</v>
      </c>
      <c r="K42" s="259"/>
      <c r="L42" s="259"/>
      <c r="M42" s="206"/>
      <c r="N42" s="13" t="s">
        <v>74</v>
      </c>
      <c r="O42" s="206"/>
      <c r="P42" s="208" t="s">
        <v>64</v>
      </c>
    </row>
    <row r="43" spans="1:16" s="51" customFormat="1" ht="13" x14ac:dyDescent="0.3">
      <c r="B43" s="263"/>
      <c r="C43" s="263"/>
      <c r="D43" s="263"/>
      <c r="E43" s="52"/>
      <c r="F43" s="53"/>
      <c r="H43" s="53"/>
      <c r="I43" s="54"/>
      <c r="J43" s="54"/>
      <c r="K43" s="54"/>
      <c r="L43" s="53"/>
      <c r="M43" s="54"/>
      <c r="N43" s="13" t="s">
        <v>13</v>
      </c>
      <c r="O43" s="206"/>
      <c r="P43" s="13" t="s">
        <v>13</v>
      </c>
    </row>
    <row r="44" spans="1:16" ht="20.25" customHeight="1" x14ac:dyDescent="0.3">
      <c r="A44" s="274" t="s">
        <v>75</v>
      </c>
      <c r="B44" s="264"/>
      <c r="C44" s="264"/>
      <c r="D44" s="264"/>
      <c r="E44" s="19"/>
      <c r="F44" s="219"/>
      <c r="G44" s="206"/>
      <c r="H44" s="206"/>
      <c r="I44" s="206"/>
      <c r="J44" s="265"/>
      <c r="K44" s="266"/>
      <c r="L44" s="267"/>
      <c r="M44" s="206"/>
      <c r="N44" s="86"/>
      <c r="O44" s="205"/>
      <c r="P44" s="86"/>
    </row>
    <row r="45" spans="1:16" ht="20.25" customHeight="1" x14ac:dyDescent="0.3">
      <c r="A45" s="275"/>
      <c r="B45" s="264"/>
      <c r="C45" s="264"/>
      <c r="D45" s="264"/>
      <c r="E45" s="19"/>
      <c r="F45" s="219"/>
      <c r="G45" s="206"/>
      <c r="H45" s="206"/>
      <c r="I45" s="206"/>
      <c r="J45" s="265"/>
      <c r="K45" s="266"/>
      <c r="L45" s="267"/>
      <c r="M45" s="206"/>
      <c r="N45" s="86"/>
      <c r="O45" s="205"/>
      <c r="P45" s="86"/>
    </row>
    <row r="46" spans="1:16" ht="20.25" customHeight="1" thickBot="1" x14ac:dyDescent="0.35">
      <c r="A46" s="275"/>
      <c r="B46" s="264"/>
      <c r="C46" s="264"/>
      <c r="D46" s="264"/>
      <c r="E46" s="19"/>
      <c r="F46" s="219"/>
      <c r="G46" s="206"/>
      <c r="H46" s="206"/>
      <c r="I46" s="206"/>
      <c r="J46" s="265"/>
      <c r="K46" s="266"/>
      <c r="L46" s="267"/>
      <c r="M46" s="206"/>
      <c r="N46" s="121"/>
      <c r="O46" s="205"/>
      <c r="P46" s="121"/>
    </row>
    <row r="47" spans="1:16" ht="20.25" customHeight="1" thickBot="1" x14ac:dyDescent="0.3">
      <c r="A47" s="212"/>
      <c r="B47" s="58"/>
      <c r="C47" s="58"/>
      <c r="D47" s="58"/>
      <c r="E47" s="19"/>
      <c r="F47" s="219"/>
      <c r="G47" s="206"/>
      <c r="H47" s="206"/>
      <c r="I47" s="206"/>
      <c r="J47" s="219"/>
      <c r="K47" s="206"/>
      <c r="L47" s="59" t="s">
        <v>70</v>
      </c>
      <c r="M47" s="206"/>
      <c r="N47" s="120">
        <f>SUM(N44:N46)</f>
        <v>0</v>
      </c>
      <c r="O47" s="205"/>
      <c r="P47" s="120">
        <f>SUM(P44:P46)</f>
        <v>0</v>
      </c>
    </row>
    <row r="48" spans="1:16" x14ac:dyDescent="0.25">
      <c r="A48" s="12"/>
      <c r="B48" s="32"/>
      <c r="C48" s="206"/>
      <c r="D48" s="206"/>
      <c r="E48" s="206"/>
      <c r="F48" s="206"/>
      <c r="G48" s="206"/>
      <c r="H48" s="206"/>
      <c r="I48" s="206"/>
      <c r="J48" s="206"/>
      <c r="K48" s="206"/>
      <c r="L48" s="219"/>
      <c r="M48" s="206"/>
      <c r="N48" s="219"/>
      <c r="O48" s="206"/>
      <c r="P48" s="219"/>
    </row>
    <row r="49" spans="1:16" ht="40.5" customHeight="1" x14ac:dyDescent="0.3">
      <c r="A49" s="60" t="s">
        <v>76</v>
      </c>
      <c r="B49" s="260" t="s">
        <v>77</v>
      </c>
      <c r="C49" s="260"/>
      <c r="D49" s="260"/>
      <c r="E49" s="260"/>
      <c r="F49" s="260"/>
      <c r="G49" s="61"/>
      <c r="H49" s="261" t="s">
        <v>78</v>
      </c>
      <c r="I49" s="261"/>
      <c r="J49" s="261"/>
      <c r="K49" s="261"/>
      <c r="L49" s="261"/>
      <c r="M49" s="207"/>
      <c r="N49" s="207"/>
      <c r="O49" s="62"/>
      <c r="P49" s="63" t="s">
        <v>79</v>
      </c>
    </row>
    <row r="50" spans="1:16" ht="33.75" customHeight="1" x14ac:dyDescent="0.3">
      <c r="A50" s="44"/>
      <c r="B50" s="285"/>
      <c r="C50" s="286"/>
      <c r="D50" s="286"/>
      <c r="E50" s="286"/>
      <c r="F50" s="287"/>
      <c r="G50" s="55"/>
      <c r="H50" s="285"/>
      <c r="I50" s="286"/>
      <c r="J50" s="286"/>
      <c r="K50" s="286"/>
      <c r="L50" s="286"/>
      <c r="M50" s="286"/>
      <c r="N50" s="287"/>
      <c r="O50" s="219"/>
      <c r="P50" s="64"/>
    </row>
    <row r="51" spans="1:16" ht="33.75" customHeight="1" x14ac:dyDescent="0.3">
      <c r="A51" s="44"/>
      <c r="B51" s="288"/>
      <c r="C51" s="289"/>
      <c r="D51" s="289"/>
      <c r="E51" s="289"/>
      <c r="F51" s="290"/>
      <c r="G51" s="55"/>
      <c r="H51" s="291"/>
      <c r="I51" s="292"/>
      <c r="J51" s="292"/>
      <c r="K51" s="292"/>
      <c r="L51" s="292"/>
      <c r="M51" s="292"/>
      <c r="N51" s="293"/>
      <c r="O51" s="219"/>
      <c r="P51" s="65"/>
    </row>
    <row r="52" spans="1:16" ht="14" x14ac:dyDescent="0.25">
      <c r="A52" s="219"/>
      <c r="B52" s="225"/>
      <c r="C52" s="219"/>
      <c r="D52" s="219"/>
      <c r="E52" s="219"/>
      <c r="F52" s="55"/>
      <c r="G52" s="55"/>
      <c r="H52" s="219"/>
      <c r="I52" s="219"/>
      <c r="J52" s="219"/>
      <c r="K52" s="219"/>
      <c r="L52" s="219"/>
      <c r="M52" s="219"/>
      <c r="N52" s="219"/>
      <c r="O52" s="219"/>
      <c r="P52" s="219"/>
    </row>
    <row r="53" spans="1:16" ht="13" x14ac:dyDescent="0.3">
      <c r="A53" s="219"/>
      <c r="B53" s="202" t="s">
        <v>80</v>
      </c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</row>
  </sheetData>
  <mergeCells count="90">
    <mergeCell ref="J13:L13"/>
    <mergeCell ref="J14:L14"/>
    <mergeCell ref="B50:F50"/>
    <mergeCell ref="B51:F51"/>
    <mergeCell ref="H50:N50"/>
    <mergeCell ref="H51:N51"/>
    <mergeCell ref="J15:L15"/>
    <mergeCell ref="J16:L16"/>
    <mergeCell ref="J17:L17"/>
    <mergeCell ref="H20:J20"/>
    <mergeCell ref="H26:J26"/>
    <mergeCell ref="J33:L33"/>
    <mergeCell ref="J35:L35"/>
    <mergeCell ref="J36:L36"/>
    <mergeCell ref="J37:L37"/>
    <mergeCell ref="J45:L45"/>
    <mergeCell ref="B20:D20"/>
    <mergeCell ref="F2:H2"/>
    <mergeCell ref="B7:D7"/>
    <mergeCell ref="B22:D22"/>
    <mergeCell ref="B23:D23"/>
    <mergeCell ref="G10:G11"/>
    <mergeCell ref="A5:A8"/>
    <mergeCell ref="B16:D16"/>
    <mergeCell ref="B17:D17"/>
    <mergeCell ref="B19:D19"/>
    <mergeCell ref="A13:A17"/>
    <mergeCell ref="B9:D9"/>
    <mergeCell ref="B5:D5"/>
    <mergeCell ref="B10:D10"/>
    <mergeCell ref="B11:D11"/>
    <mergeCell ref="B13:D13"/>
    <mergeCell ref="B14:D14"/>
    <mergeCell ref="B15:D15"/>
    <mergeCell ref="A22:A30"/>
    <mergeCell ref="H25:J25"/>
    <mergeCell ref="A44:A46"/>
    <mergeCell ref="B44:D44"/>
    <mergeCell ref="B45:D45"/>
    <mergeCell ref="B46:D46"/>
    <mergeCell ref="B37:D37"/>
    <mergeCell ref="A35:A39"/>
    <mergeCell ref="B24:D24"/>
    <mergeCell ref="B25:D25"/>
    <mergeCell ref="H30:J30"/>
    <mergeCell ref="H28:J28"/>
    <mergeCell ref="H29:J29"/>
    <mergeCell ref="H27:J27"/>
    <mergeCell ref="J46:L46"/>
    <mergeCell ref="J38:L38"/>
    <mergeCell ref="O32:O33"/>
    <mergeCell ref="B12:D12"/>
    <mergeCell ref="B21:D21"/>
    <mergeCell ref="B29:D29"/>
    <mergeCell ref="B30:D30"/>
    <mergeCell ref="B32:D32"/>
    <mergeCell ref="B33:D33"/>
    <mergeCell ref="B26:D26"/>
    <mergeCell ref="B27:D27"/>
    <mergeCell ref="B28:D28"/>
    <mergeCell ref="G32:G33"/>
    <mergeCell ref="I32:I33"/>
    <mergeCell ref="G13:G14"/>
    <mergeCell ref="H22:J22"/>
    <mergeCell ref="H23:J23"/>
    <mergeCell ref="H24:J24"/>
    <mergeCell ref="M32:M33"/>
    <mergeCell ref="B49:F49"/>
    <mergeCell ref="H49:L49"/>
    <mergeCell ref="B42:D42"/>
    <mergeCell ref="B34:D34"/>
    <mergeCell ref="B39:D39"/>
    <mergeCell ref="B35:D35"/>
    <mergeCell ref="B36:D36"/>
    <mergeCell ref="B43:D43"/>
    <mergeCell ref="B38:D38"/>
    <mergeCell ref="J39:L39"/>
    <mergeCell ref="J42:L42"/>
    <mergeCell ref="J44:L44"/>
    <mergeCell ref="E32:E33"/>
    <mergeCell ref="B1:L1"/>
    <mergeCell ref="N1:P1"/>
    <mergeCell ref="M10:M11"/>
    <mergeCell ref="O10:O11"/>
    <mergeCell ref="B3:D3"/>
    <mergeCell ref="B4:D4"/>
    <mergeCell ref="B6:D6"/>
    <mergeCell ref="B8:D8"/>
    <mergeCell ref="I10:I11"/>
    <mergeCell ref="J11:L11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horizontalDpi="4294967293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Normal="100" zoomScaleSheetLayoutView="80" workbookViewId="0"/>
  </sheetViews>
  <sheetFormatPr defaultColWidth="9.1796875" defaultRowHeight="12.5" x14ac:dyDescent="0.25"/>
  <cols>
    <col min="1" max="1" width="31.7265625" style="1" customWidth="1"/>
    <col min="2" max="2" width="15.26953125" style="24" customWidth="1"/>
    <col min="3" max="3" width="1.7265625" style="1" customWidth="1"/>
    <col min="4" max="4" width="15.26953125" style="1" customWidth="1"/>
    <col min="5" max="5" width="1.453125" style="1" customWidth="1"/>
    <col min="6" max="6" width="15.26953125" style="1" customWidth="1"/>
    <col min="7" max="7" width="1.26953125" style="1" customWidth="1"/>
    <col min="8" max="8" width="15.26953125" style="1" customWidth="1"/>
    <col min="9" max="9" width="1.453125" style="1" customWidth="1"/>
    <col min="10" max="11" width="14.7265625" style="1" customWidth="1"/>
    <col min="12" max="16384" width="9.1796875" style="1"/>
  </cols>
  <sheetData>
    <row r="1" spans="1:12" ht="27.75" customHeight="1" x14ac:dyDescent="0.4">
      <c r="A1" s="219"/>
      <c r="B1" s="254" t="str">
        <f>'R&amp;P Accounts'!B1</f>
        <v>Ferryhill Railway Heritage Trust</v>
      </c>
      <c r="C1" s="254"/>
      <c r="D1" s="254"/>
      <c r="E1" s="254"/>
      <c r="F1" s="254"/>
      <c r="G1" s="254"/>
      <c r="H1" s="254"/>
      <c r="I1" s="254"/>
      <c r="J1" s="254"/>
      <c r="K1" s="330" t="str">
        <f>'R&amp;P Accounts'!L2</f>
        <v>S</v>
      </c>
      <c r="L1" s="330"/>
    </row>
    <row r="2" spans="1:12" ht="10.5" customHeight="1" x14ac:dyDescent="0.25">
      <c r="A2" s="304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219"/>
    </row>
    <row r="3" spans="1:12" s="39" customFormat="1" ht="26.25" customHeight="1" x14ac:dyDescent="0.25">
      <c r="A3" s="36" t="s">
        <v>81</v>
      </c>
      <c r="B3" s="37"/>
      <c r="C3" s="36"/>
      <c r="D3" s="36"/>
      <c r="E3" s="36"/>
      <c r="F3" s="36"/>
      <c r="G3" s="331"/>
      <c r="H3" s="331"/>
      <c r="I3" s="331"/>
      <c r="J3" s="331"/>
      <c r="K3" s="67"/>
      <c r="L3" s="229"/>
    </row>
    <row r="4" spans="1:12" ht="15" customHeight="1" x14ac:dyDescent="0.25">
      <c r="A4" s="304"/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219"/>
    </row>
    <row r="5" spans="1:12" ht="20.25" customHeight="1" x14ac:dyDescent="0.25">
      <c r="A5" s="306" t="s">
        <v>82</v>
      </c>
      <c r="B5" s="332"/>
      <c r="C5" s="333"/>
      <c r="D5" s="333"/>
      <c r="E5" s="333"/>
      <c r="F5" s="333"/>
      <c r="G5" s="333"/>
      <c r="H5" s="333"/>
      <c r="I5" s="333"/>
      <c r="J5" s="333"/>
      <c r="K5" s="334"/>
      <c r="L5" s="219"/>
    </row>
    <row r="6" spans="1:12" ht="20.25" customHeight="1" x14ac:dyDescent="0.25">
      <c r="A6" s="307"/>
      <c r="B6" s="335"/>
      <c r="C6" s="336"/>
      <c r="D6" s="336"/>
      <c r="E6" s="336"/>
      <c r="F6" s="336"/>
      <c r="G6" s="336"/>
      <c r="H6" s="336"/>
      <c r="I6" s="336"/>
      <c r="J6" s="336"/>
      <c r="K6" s="337"/>
      <c r="L6" s="219"/>
    </row>
    <row r="7" spans="1:12" ht="29.25" customHeight="1" x14ac:dyDescent="0.25">
      <c r="A7" s="307"/>
      <c r="B7" s="335"/>
      <c r="C7" s="336"/>
      <c r="D7" s="336"/>
      <c r="E7" s="336"/>
      <c r="F7" s="336"/>
      <c r="G7" s="336"/>
      <c r="H7" s="336"/>
      <c r="I7" s="336"/>
      <c r="J7" s="336"/>
      <c r="K7" s="337"/>
      <c r="L7" s="219"/>
    </row>
    <row r="8" spans="1:12" ht="41.25" customHeight="1" x14ac:dyDescent="0.25">
      <c r="A8" s="307"/>
      <c r="B8" s="335"/>
      <c r="C8" s="336"/>
      <c r="D8" s="336"/>
      <c r="E8" s="336"/>
      <c r="F8" s="336"/>
      <c r="G8" s="336"/>
      <c r="H8" s="336"/>
      <c r="I8" s="336"/>
      <c r="J8" s="336"/>
      <c r="K8" s="337"/>
      <c r="L8" s="219"/>
    </row>
    <row r="9" spans="1:12" ht="64.5" customHeight="1" x14ac:dyDescent="0.25">
      <c r="A9" s="307"/>
      <c r="B9" s="338"/>
      <c r="C9" s="339"/>
      <c r="D9" s="339"/>
      <c r="E9" s="339"/>
      <c r="F9" s="339"/>
      <c r="G9" s="339"/>
      <c r="H9" s="339"/>
      <c r="I9" s="339"/>
      <c r="J9" s="339"/>
      <c r="K9" s="340"/>
      <c r="L9" s="219"/>
    </row>
    <row r="10" spans="1:12" x14ac:dyDescent="0.25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19"/>
    </row>
    <row r="11" spans="1:12" ht="27" customHeight="1" x14ac:dyDescent="0.25">
      <c r="A11" s="219"/>
      <c r="B11" s="325" t="s">
        <v>83</v>
      </c>
      <c r="C11" s="325"/>
      <c r="D11" s="325"/>
      <c r="E11" s="325"/>
      <c r="F11" s="325"/>
      <c r="G11" s="206"/>
      <c r="H11" s="13" t="s">
        <v>84</v>
      </c>
      <c r="I11" s="206"/>
      <c r="J11" s="13" t="s">
        <v>85</v>
      </c>
      <c r="K11" s="13" t="s">
        <v>86</v>
      </c>
      <c r="L11" s="219"/>
    </row>
    <row r="12" spans="1:12" ht="41.15" customHeight="1" x14ac:dyDescent="0.25">
      <c r="A12" s="306" t="s">
        <v>87</v>
      </c>
      <c r="B12" s="279"/>
      <c r="C12" s="280"/>
      <c r="D12" s="280"/>
      <c r="E12" s="280"/>
      <c r="F12" s="281"/>
      <c r="G12" s="14"/>
      <c r="H12" s="217"/>
      <c r="I12" s="14"/>
      <c r="J12" s="75"/>
      <c r="K12" s="86"/>
      <c r="L12" s="219"/>
    </row>
    <row r="13" spans="1:12" ht="20.25" customHeight="1" x14ac:dyDescent="0.3">
      <c r="A13" s="307"/>
      <c r="B13" s="308"/>
      <c r="C13" s="309"/>
      <c r="D13" s="309"/>
      <c r="E13" s="309"/>
      <c r="F13" s="310"/>
      <c r="G13" s="14"/>
      <c r="H13" s="165"/>
      <c r="I13" s="166"/>
      <c r="J13" s="167"/>
      <c r="K13" s="168"/>
      <c r="L13" s="219"/>
    </row>
    <row r="14" spans="1:12" ht="20.25" customHeight="1" x14ac:dyDescent="0.3">
      <c r="A14" s="307"/>
      <c r="B14" s="308"/>
      <c r="C14" s="309"/>
      <c r="D14" s="309"/>
      <c r="E14" s="309"/>
      <c r="F14" s="310"/>
      <c r="G14" s="14"/>
      <c r="H14" s="165"/>
      <c r="I14" s="166"/>
      <c r="J14" s="167"/>
      <c r="K14" s="168"/>
      <c r="L14" s="219"/>
    </row>
    <row r="15" spans="1:12" ht="20.25" customHeight="1" x14ac:dyDescent="0.3">
      <c r="A15" s="307"/>
      <c r="B15" s="308"/>
      <c r="C15" s="309"/>
      <c r="D15" s="309"/>
      <c r="E15" s="309"/>
      <c r="F15" s="310"/>
      <c r="G15" s="14"/>
      <c r="H15" s="165"/>
      <c r="I15" s="166"/>
      <c r="J15" s="167"/>
      <c r="K15" s="168"/>
      <c r="L15" s="219"/>
    </row>
    <row r="16" spans="1:12" ht="20.25" customHeight="1" x14ac:dyDescent="0.3">
      <c r="A16" s="307"/>
      <c r="B16" s="311"/>
      <c r="C16" s="312"/>
      <c r="D16" s="312"/>
      <c r="E16" s="312"/>
      <c r="F16" s="313"/>
      <c r="G16" s="14"/>
      <c r="H16" s="165"/>
      <c r="I16" s="166"/>
      <c r="J16" s="167"/>
      <c r="K16" s="169"/>
      <c r="L16" s="219"/>
    </row>
    <row r="17" spans="1:11" ht="20.25" customHeight="1" x14ac:dyDescent="0.3">
      <c r="A17" s="206"/>
      <c r="B17" s="327" t="s">
        <v>66</v>
      </c>
      <c r="C17" s="327"/>
      <c r="D17" s="327"/>
      <c r="E17" s="327"/>
      <c r="F17" s="327"/>
      <c r="G17" s="327"/>
      <c r="H17" s="327"/>
      <c r="I17" s="327"/>
      <c r="J17" s="327"/>
      <c r="K17" s="189">
        <f>SUM(K12:K16)</f>
        <v>0</v>
      </c>
    </row>
    <row r="18" spans="1:11" ht="15.75" customHeight="1" x14ac:dyDescent="0.25">
      <c r="A18" s="206"/>
      <c r="B18" s="206"/>
      <c r="C18" s="206"/>
      <c r="D18" s="206"/>
      <c r="E18" s="206"/>
      <c r="F18" s="206"/>
      <c r="G18" s="206"/>
      <c r="H18" s="206"/>
      <c r="I18" s="206"/>
      <c r="J18" s="206"/>
      <c r="K18" s="206"/>
    </row>
    <row r="19" spans="1:11" ht="20.25" customHeight="1" x14ac:dyDescent="0.25">
      <c r="A19" s="216" t="s">
        <v>88</v>
      </c>
      <c r="B19" s="317" t="s">
        <v>89</v>
      </c>
      <c r="C19" s="318"/>
      <c r="D19" s="318"/>
      <c r="E19" s="318"/>
      <c r="F19" s="318"/>
      <c r="G19" s="318"/>
      <c r="H19" s="318"/>
      <c r="I19" s="318"/>
      <c r="J19" s="319"/>
      <c r="K19" s="323"/>
    </row>
    <row r="20" spans="1:11" ht="17.25" customHeight="1" x14ac:dyDescent="0.25">
      <c r="A20" s="12"/>
      <c r="B20" s="320"/>
      <c r="C20" s="321"/>
      <c r="D20" s="321"/>
      <c r="E20" s="321"/>
      <c r="F20" s="321"/>
      <c r="G20" s="321"/>
      <c r="H20" s="321"/>
      <c r="I20" s="321"/>
      <c r="J20" s="322"/>
      <c r="K20" s="324"/>
    </row>
    <row r="21" spans="1:11" ht="12.75" customHeight="1" x14ac:dyDescent="0.25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</row>
    <row r="22" spans="1:11" ht="27" customHeight="1" x14ac:dyDescent="0.25">
      <c r="A22" s="219"/>
      <c r="B22" s="325" t="s">
        <v>90</v>
      </c>
      <c r="C22" s="325"/>
      <c r="D22" s="325"/>
      <c r="E22" s="325"/>
      <c r="F22" s="325"/>
      <c r="G22" s="325"/>
      <c r="H22" s="325"/>
      <c r="I22" s="325"/>
      <c r="J22" s="325"/>
      <c r="K22" s="13" t="s">
        <v>86</v>
      </c>
    </row>
    <row r="23" spans="1:11" ht="19.5" customHeight="1" x14ac:dyDescent="0.3">
      <c r="A23" s="306" t="s">
        <v>91</v>
      </c>
      <c r="B23" s="308"/>
      <c r="C23" s="309"/>
      <c r="D23" s="309"/>
      <c r="E23" s="309"/>
      <c r="F23" s="309"/>
      <c r="G23" s="309"/>
      <c r="H23" s="309"/>
      <c r="I23" s="309"/>
      <c r="J23" s="310"/>
      <c r="K23" s="75"/>
    </row>
    <row r="24" spans="1:11" ht="20.25" customHeight="1" x14ac:dyDescent="0.3">
      <c r="A24" s="307"/>
      <c r="B24" s="308"/>
      <c r="C24" s="309"/>
      <c r="D24" s="309"/>
      <c r="E24" s="309"/>
      <c r="F24" s="309"/>
      <c r="G24" s="309"/>
      <c r="H24" s="309"/>
      <c r="I24" s="309"/>
      <c r="J24" s="310"/>
      <c r="K24" s="75"/>
    </row>
    <row r="25" spans="1:11" ht="20.25" customHeight="1" x14ac:dyDescent="0.3">
      <c r="A25" s="307"/>
      <c r="B25" s="308"/>
      <c r="C25" s="309"/>
      <c r="D25" s="309"/>
      <c r="E25" s="309"/>
      <c r="F25" s="309"/>
      <c r="G25" s="309"/>
      <c r="H25" s="309"/>
      <c r="I25" s="309"/>
      <c r="J25" s="310"/>
      <c r="K25" s="75"/>
    </row>
    <row r="26" spans="1:11" ht="20.25" customHeight="1" x14ac:dyDescent="0.3">
      <c r="A26" s="307"/>
      <c r="B26" s="308"/>
      <c r="C26" s="309"/>
      <c r="D26" s="309"/>
      <c r="E26" s="309"/>
      <c r="F26" s="309"/>
      <c r="G26" s="309"/>
      <c r="H26" s="309"/>
      <c r="I26" s="309"/>
      <c r="J26" s="310"/>
      <c r="K26" s="75"/>
    </row>
    <row r="27" spans="1:11" ht="20.25" customHeight="1" x14ac:dyDescent="0.3">
      <c r="A27" s="307"/>
      <c r="B27" s="311"/>
      <c r="C27" s="312"/>
      <c r="D27" s="312"/>
      <c r="E27" s="312"/>
      <c r="F27" s="312"/>
      <c r="G27" s="312"/>
      <c r="H27" s="312"/>
      <c r="I27" s="312"/>
      <c r="J27" s="313"/>
      <c r="K27" s="75"/>
    </row>
    <row r="28" spans="1:11" x14ac:dyDescent="0.25">
      <c r="A28" s="268"/>
      <c r="B28" s="268"/>
      <c r="C28" s="268"/>
      <c r="D28" s="268"/>
      <c r="E28" s="268"/>
      <c r="F28" s="268"/>
      <c r="G28" s="268"/>
      <c r="H28" s="268"/>
      <c r="I28" s="268"/>
      <c r="J28" s="268"/>
      <c r="K28" s="268"/>
    </row>
    <row r="29" spans="1:11" ht="20.25" customHeight="1" x14ac:dyDescent="0.25">
      <c r="A29" s="216" t="s">
        <v>92</v>
      </c>
      <c r="B29" s="317" t="s">
        <v>93</v>
      </c>
      <c r="C29" s="318"/>
      <c r="D29" s="318"/>
      <c r="E29" s="318"/>
      <c r="F29" s="318"/>
      <c r="G29" s="318"/>
      <c r="H29" s="318"/>
      <c r="I29" s="318"/>
      <c r="J29" s="319"/>
      <c r="K29" s="328"/>
    </row>
    <row r="30" spans="1:11" ht="17.25" customHeight="1" x14ac:dyDescent="0.25">
      <c r="A30" s="12"/>
      <c r="B30" s="320"/>
      <c r="C30" s="321"/>
      <c r="D30" s="321"/>
      <c r="E30" s="321"/>
      <c r="F30" s="321"/>
      <c r="G30" s="321"/>
      <c r="H30" s="321"/>
      <c r="I30" s="321"/>
      <c r="J30" s="322"/>
      <c r="K30" s="329"/>
    </row>
    <row r="31" spans="1:11" ht="12.75" customHeight="1" x14ac:dyDescent="0.25">
      <c r="A31" s="268"/>
      <c r="B31" s="268"/>
      <c r="C31" s="268"/>
      <c r="D31" s="268"/>
      <c r="E31" s="268"/>
      <c r="F31" s="268"/>
      <c r="G31" s="268"/>
      <c r="H31" s="268"/>
      <c r="I31" s="268"/>
      <c r="J31" s="268"/>
      <c r="K31" s="268"/>
    </row>
    <row r="32" spans="1:11" ht="27" customHeight="1" x14ac:dyDescent="0.25">
      <c r="A32" s="304"/>
      <c r="B32" s="304"/>
      <c r="C32" s="304"/>
      <c r="D32" s="304"/>
      <c r="E32" s="304"/>
      <c r="F32" s="304"/>
      <c r="G32" s="304"/>
      <c r="H32" s="304"/>
      <c r="I32" s="206"/>
      <c r="J32" s="13" t="s">
        <v>94</v>
      </c>
      <c r="K32" s="13" t="s">
        <v>86</v>
      </c>
    </row>
    <row r="33" spans="1:11" ht="20.25" customHeight="1" x14ac:dyDescent="0.3">
      <c r="A33" s="306" t="s">
        <v>95</v>
      </c>
      <c r="B33" s="308"/>
      <c r="C33" s="309"/>
      <c r="D33" s="309"/>
      <c r="E33" s="309"/>
      <c r="F33" s="309"/>
      <c r="G33" s="309"/>
      <c r="H33" s="310"/>
      <c r="I33" s="14"/>
      <c r="J33" s="75"/>
      <c r="K33" s="75"/>
    </row>
    <row r="34" spans="1:11" ht="20.25" customHeight="1" x14ac:dyDescent="0.3">
      <c r="A34" s="307"/>
      <c r="B34" s="308"/>
      <c r="C34" s="309"/>
      <c r="D34" s="309"/>
      <c r="E34" s="309"/>
      <c r="F34" s="309"/>
      <c r="G34" s="309"/>
      <c r="H34" s="310"/>
      <c r="I34" s="14"/>
      <c r="J34" s="75"/>
      <c r="K34" s="75"/>
    </row>
    <row r="35" spans="1:11" ht="20.25" customHeight="1" x14ac:dyDescent="0.3">
      <c r="A35" s="307"/>
      <c r="B35" s="308"/>
      <c r="C35" s="309"/>
      <c r="D35" s="309"/>
      <c r="E35" s="309"/>
      <c r="F35" s="309"/>
      <c r="G35" s="309"/>
      <c r="H35" s="310"/>
      <c r="I35" s="14"/>
      <c r="J35" s="75"/>
      <c r="K35" s="75"/>
    </row>
    <row r="36" spans="1:11" ht="20.25" customHeight="1" x14ac:dyDescent="0.3">
      <c r="A36" s="307"/>
      <c r="B36" s="308"/>
      <c r="C36" s="309"/>
      <c r="D36" s="309"/>
      <c r="E36" s="309"/>
      <c r="F36" s="309"/>
      <c r="G36" s="309"/>
      <c r="H36" s="310"/>
      <c r="I36" s="14"/>
      <c r="J36" s="75"/>
      <c r="K36" s="75"/>
    </row>
    <row r="37" spans="1:11" ht="20.25" customHeight="1" x14ac:dyDescent="0.3">
      <c r="A37" s="307"/>
      <c r="B37" s="311"/>
      <c r="C37" s="312"/>
      <c r="D37" s="312"/>
      <c r="E37" s="312"/>
      <c r="F37" s="312"/>
      <c r="G37" s="312"/>
      <c r="H37" s="313"/>
      <c r="I37" s="14"/>
      <c r="J37" s="75"/>
      <c r="K37" s="75"/>
    </row>
    <row r="38" spans="1:11" x14ac:dyDescent="0.25">
      <c r="A38" s="268"/>
      <c r="B38" s="268"/>
      <c r="C38" s="268"/>
      <c r="D38" s="268"/>
      <c r="E38" s="268"/>
      <c r="F38" s="268"/>
      <c r="G38" s="268"/>
      <c r="H38" s="268"/>
      <c r="I38" s="268"/>
      <c r="J38" s="268"/>
      <c r="K38" s="268"/>
    </row>
    <row r="39" spans="1:11" ht="34.5" x14ac:dyDescent="0.3">
      <c r="A39" s="219"/>
      <c r="B39" s="326" t="s">
        <v>96</v>
      </c>
      <c r="C39" s="326"/>
      <c r="D39" s="326"/>
      <c r="E39" s="206"/>
      <c r="F39" s="326" t="s">
        <v>97</v>
      </c>
      <c r="G39" s="326"/>
      <c r="H39" s="326"/>
      <c r="I39" s="206"/>
      <c r="J39" s="13" t="s">
        <v>98</v>
      </c>
      <c r="K39" s="13" t="s">
        <v>99</v>
      </c>
    </row>
    <row r="40" spans="1:11" ht="20.25" customHeight="1" x14ac:dyDescent="0.3">
      <c r="A40" s="306" t="s">
        <v>100</v>
      </c>
      <c r="B40" s="308"/>
      <c r="C40" s="309"/>
      <c r="D40" s="310"/>
      <c r="E40" s="76"/>
      <c r="F40" s="314"/>
      <c r="G40" s="315"/>
      <c r="H40" s="316"/>
      <c r="I40" s="14"/>
      <c r="J40" s="75"/>
      <c r="K40" s="75"/>
    </row>
    <row r="41" spans="1:11" ht="20.25" customHeight="1" x14ac:dyDescent="0.3">
      <c r="A41" s="307"/>
      <c r="B41" s="311"/>
      <c r="C41" s="312"/>
      <c r="D41" s="313"/>
      <c r="E41" s="76"/>
      <c r="F41" s="314"/>
      <c r="G41" s="315"/>
      <c r="H41" s="316"/>
      <c r="I41" s="14"/>
      <c r="J41" s="75"/>
      <c r="K41" s="75"/>
    </row>
    <row r="42" spans="1:11" ht="20.25" customHeight="1" x14ac:dyDescent="0.3">
      <c r="A42" s="307"/>
      <c r="B42" s="308"/>
      <c r="C42" s="309"/>
      <c r="D42" s="310"/>
      <c r="E42" s="76"/>
      <c r="F42" s="314"/>
      <c r="G42" s="315"/>
      <c r="H42" s="316"/>
      <c r="I42" s="14"/>
      <c r="J42" s="75"/>
      <c r="K42" s="75"/>
    </row>
    <row r="43" spans="1:11" ht="20.25" customHeight="1" x14ac:dyDescent="0.3">
      <c r="A43" s="307"/>
      <c r="B43" s="308"/>
      <c r="C43" s="309"/>
      <c r="D43" s="310"/>
      <c r="E43" s="76"/>
      <c r="F43" s="314"/>
      <c r="G43" s="315"/>
      <c r="H43" s="316"/>
      <c r="I43" s="14"/>
      <c r="J43" s="75"/>
      <c r="K43" s="75"/>
    </row>
    <row r="44" spans="1:11" ht="20.25" customHeight="1" x14ac:dyDescent="0.3">
      <c r="A44" s="307"/>
      <c r="B44" s="311"/>
      <c r="C44" s="312"/>
      <c r="D44" s="313"/>
      <c r="E44" s="76"/>
      <c r="F44" s="314"/>
      <c r="G44" s="315"/>
      <c r="H44" s="316"/>
      <c r="I44" s="14"/>
      <c r="J44" s="75"/>
      <c r="K44" s="75"/>
    </row>
    <row r="45" spans="1:11" x14ac:dyDescent="0.25">
      <c r="A45" s="304"/>
      <c r="B45" s="305"/>
      <c r="C45" s="305"/>
      <c r="D45" s="305"/>
      <c r="E45" s="305"/>
      <c r="F45" s="305"/>
      <c r="G45" s="305"/>
      <c r="H45" s="305"/>
      <c r="I45" s="305"/>
      <c r="J45" s="305"/>
      <c r="K45" s="305"/>
    </row>
    <row r="46" spans="1:11" ht="19.5" customHeight="1" x14ac:dyDescent="0.25">
      <c r="A46" s="294" t="s">
        <v>101</v>
      </c>
      <c r="B46" s="295"/>
      <c r="C46" s="296"/>
      <c r="D46" s="296"/>
      <c r="E46" s="296"/>
      <c r="F46" s="296"/>
      <c r="G46" s="296"/>
      <c r="H46" s="296"/>
      <c r="I46" s="296"/>
      <c r="J46" s="296"/>
      <c r="K46" s="297"/>
    </row>
    <row r="47" spans="1:11" ht="19.5" customHeight="1" x14ac:dyDescent="0.25">
      <c r="A47" s="294"/>
      <c r="B47" s="298"/>
      <c r="C47" s="299"/>
      <c r="D47" s="299"/>
      <c r="E47" s="299"/>
      <c r="F47" s="299"/>
      <c r="G47" s="299"/>
      <c r="H47" s="299"/>
      <c r="I47" s="299"/>
      <c r="J47" s="299"/>
      <c r="K47" s="300"/>
    </row>
    <row r="48" spans="1:11" ht="19.5" customHeight="1" x14ac:dyDescent="0.25">
      <c r="A48" s="294"/>
      <c r="B48" s="298"/>
      <c r="C48" s="299"/>
      <c r="D48" s="299"/>
      <c r="E48" s="299"/>
      <c r="F48" s="299"/>
      <c r="G48" s="299"/>
      <c r="H48" s="299"/>
      <c r="I48" s="299"/>
      <c r="J48" s="299"/>
      <c r="K48" s="300"/>
    </row>
    <row r="49" spans="1:11" ht="19.5" customHeight="1" x14ac:dyDescent="0.25">
      <c r="A49" s="294"/>
      <c r="B49" s="298"/>
      <c r="C49" s="299"/>
      <c r="D49" s="299"/>
      <c r="E49" s="299"/>
      <c r="F49" s="299"/>
      <c r="G49" s="299"/>
      <c r="H49" s="299"/>
      <c r="I49" s="299"/>
      <c r="J49" s="299"/>
      <c r="K49" s="300"/>
    </row>
    <row r="50" spans="1:11" ht="10.5" customHeight="1" x14ac:dyDescent="0.25">
      <c r="A50" s="294"/>
      <c r="B50" s="298"/>
      <c r="C50" s="299"/>
      <c r="D50" s="299"/>
      <c r="E50" s="299"/>
      <c r="F50" s="299"/>
      <c r="G50" s="299"/>
      <c r="H50" s="299"/>
      <c r="I50" s="299"/>
      <c r="J50" s="299"/>
      <c r="K50" s="300"/>
    </row>
    <row r="51" spans="1:11" ht="11.25" customHeight="1" x14ac:dyDescent="0.25">
      <c r="A51" s="294"/>
      <c r="B51" s="298"/>
      <c r="C51" s="299"/>
      <c r="D51" s="299"/>
      <c r="E51" s="299"/>
      <c r="F51" s="299"/>
      <c r="G51" s="299"/>
      <c r="H51" s="299"/>
      <c r="I51" s="299"/>
      <c r="J51" s="299"/>
      <c r="K51" s="300"/>
    </row>
    <row r="52" spans="1:11" ht="12.75" customHeight="1" x14ac:dyDescent="0.25">
      <c r="A52" s="294"/>
      <c r="B52" s="298"/>
      <c r="C52" s="299"/>
      <c r="D52" s="299"/>
      <c r="E52" s="299"/>
      <c r="F52" s="299"/>
      <c r="G52" s="299"/>
      <c r="H52" s="299"/>
      <c r="I52" s="299"/>
      <c r="J52" s="299"/>
      <c r="K52" s="300"/>
    </row>
    <row r="53" spans="1:11" ht="5.25" customHeight="1" x14ac:dyDescent="0.25">
      <c r="A53" s="294"/>
      <c r="B53" s="298"/>
      <c r="C53" s="299"/>
      <c r="D53" s="299"/>
      <c r="E53" s="299"/>
      <c r="F53" s="299"/>
      <c r="G53" s="299"/>
      <c r="H53" s="299"/>
      <c r="I53" s="299"/>
      <c r="J53" s="299"/>
      <c r="K53" s="300"/>
    </row>
    <row r="54" spans="1:11" ht="4.5" customHeight="1" x14ac:dyDescent="0.25">
      <c r="A54" s="294"/>
      <c r="B54" s="298"/>
      <c r="C54" s="299"/>
      <c r="D54" s="299"/>
      <c r="E54" s="299"/>
      <c r="F54" s="299"/>
      <c r="G54" s="299"/>
      <c r="H54" s="299"/>
      <c r="I54" s="299"/>
      <c r="J54" s="299"/>
      <c r="K54" s="300"/>
    </row>
    <row r="55" spans="1:11" ht="4.5" customHeight="1" x14ac:dyDescent="0.25">
      <c r="A55" s="294"/>
      <c r="B55" s="301"/>
      <c r="C55" s="302"/>
      <c r="D55" s="302"/>
      <c r="E55" s="302"/>
      <c r="F55" s="302"/>
      <c r="G55" s="302"/>
      <c r="H55" s="302"/>
      <c r="I55" s="302"/>
      <c r="J55" s="302"/>
      <c r="K55" s="303"/>
    </row>
    <row r="56" spans="1:11" x14ac:dyDescent="0.25">
      <c r="A56" s="219"/>
      <c r="B56" s="230"/>
      <c r="C56" s="219"/>
      <c r="D56" s="219"/>
      <c r="E56" s="219"/>
      <c r="F56" s="219"/>
      <c r="G56" s="219"/>
      <c r="H56" s="219"/>
      <c r="I56" s="219"/>
      <c r="J56" s="219"/>
      <c r="K56" s="219"/>
    </row>
  </sheetData>
  <mergeCells count="54"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K29:K30"/>
    <mergeCell ref="A28:K28"/>
    <mergeCell ref="B23:J23"/>
    <mergeCell ref="B24:J24"/>
    <mergeCell ref="B25:J25"/>
    <mergeCell ref="B26:J26"/>
    <mergeCell ref="B34:H34"/>
    <mergeCell ref="B27:J27"/>
    <mergeCell ref="B29:J30"/>
    <mergeCell ref="A23:A27"/>
    <mergeCell ref="F44:H44"/>
    <mergeCell ref="K19:K20"/>
    <mergeCell ref="A21:K21"/>
    <mergeCell ref="B22:J22"/>
    <mergeCell ref="B33:H33"/>
    <mergeCell ref="F40:H40"/>
    <mergeCell ref="B35:H35"/>
    <mergeCell ref="B36:H36"/>
    <mergeCell ref="B37:H37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2" fitToHeight="3" orientation="portrait" horizontalDpi="4294967293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6"/>
  <sheetViews>
    <sheetView zoomScaleNormal="100" workbookViewId="0"/>
  </sheetViews>
  <sheetFormatPr defaultColWidth="9.1796875" defaultRowHeight="12.5" x14ac:dyDescent="0.25"/>
  <cols>
    <col min="1" max="1" width="49" style="1" customWidth="1"/>
    <col min="2" max="2" width="1.453125" style="1" customWidth="1"/>
    <col min="3" max="3" width="15.26953125" style="24" customWidth="1"/>
    <col min="4" max="4" width="1.7265625" style="1" customWidth="1"/>
    <col min="5" max="5" width="15.26953125" style="1" customWidth="1"/>
    <col min="6" max="6" width="1.453125" style="1" customWidth="1"/>
    <col min="7" max="7" width="15.26953125" style="1" customWidth="1"/>
    <col min="8" max="8" width="1.26953125" style="1" customWidth="1"/>
    <col min="9" max="9" width="15.26953125" style="1" customWidth="1"/>
    <col min="10" max="10" width="1.45312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A1" s="219"/>
      <c r="B1" s="219"/>
      <c r="C1" s="254" t="str">
        <f>'R&amp;P Accounts'!B1</f>
        <v>Ferryhill Railway Heritage Trust</v>
      </c>
      <c r="D1" s="254"/>
      <c r="E1" s="254"/>
      <c r="F1" s="254"/>
      <c r="G1" s="254"/>
      <c r="H1" s="254"/>
      <c r="I1" s="254"/>
      <c r="J1" s="254"/>
      <c r="K1" s="254"/>
      <c r="L1" s="219"/>
      <c r="M1" s="330" t="str">
        <f>'R&amp;P Accounts'!L2</f>
        <v>S</v>
      </c>
      <c r="N1" s="330"/>
    </row>
    <row r="2" spans="1:14" ht="10.5" customHeight="1" x14ac:dyDescent="0.25">
      <c r="A2" s="228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19"/>
      <c r="N2" s="219"/>
    </row>
    <row r="3" spans="1:14" s="39" customFormat="1" ht="26.25" customHeight="1" x14ac:dyDescent="0.25">
      <c r="A3" s="36" t="s">
        <v>102</v>
      </c>
      <c r="B3" s="36"/>
      <c r="C3" s="37"/>
      <c r="D3" s="36"/>
      <c r="E3" s="36"/>
      <c r="F3" s="36"/>
      <c r="G3" s="36"/>
      <c r="H3" s="213"/>
      <c r="I3" s="213"/>
      <c r="J3" s="213"/>
      <c r="K3" s="213"/>
      <c r="L3" s="67"/>
      <c r="M3" s="226"/>
      <c r="N3" s="229"/>
    </row>
    <row r="4" spans="1:14" ht="15" customHeight="1" x14ac:dyDescent="0.25">
      <c r="A4" s="304"/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219"/>
      <c r="N4" s="219"/>
    </row>
    <row r="5" spans="1:14" ht="20.25" customHeight="1" x14ac:dyDescent="0.25">
      <c r="A5" s="344" t="s">
        <v>103</v>
      </c>
      <c r="B5" s="344"/>
      <c r="C5" s="344"/>
      <c r="D5" s="344"/>
      <c r="E5" s="344"/>
      <c r="F5" s="344"/>
      <c r="G5" s="344"/>
      <c r="H5" s="344"/>
      <c r="I5" s="344"/>
      <c r="J5" s="344"/>
      <c r="K5" s="344"/>
      <c r="L5" s="344"/>
      <c r="M5" s="219"/>
      <c r="N5" s="219"/>
    </row>
    <row r="6" spans="1:14" ht="20.25" customHeight="1" x14ac:dyDescent="0.25">
      <c r="A6" s="216"/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9"/>
      <c r="N6" s="219"/>
    </row>
    <row r="7" spans="1:14" ht="20.25" customHeight="1" x14ac:dyDescent="0.25">
      <c r="A7" s="216" t="s">
        <v>104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9"/>
    </row>
    <row r="8" spans="1:14" ht="40.5" customHeight="1" x14ac:dyDescent="0.25">
      <c r="A8" s="219"/>
      <c r="B8" s="219"/>
      <c r="C8" s="59" t="s">
        <v>52</v>
      </c>
      <c r="D8" s="224"/>
      <c r="E8" s="59" t="s">
        <v>53</v>
      </c>
      <c r="F8" s="227"/>
      <c r="G8" s="59" t="s">
        <v>9</v>
      </c>
      <c r="H8" s="227"/>
      <c r="I8" s="59" t="s">
        <v>54</v>
      </c>
      <c r="J8" s="227"/>
      <c r="K8" s="59" t="s">
        <v>55</v>
      </c>
      <c r="L8" s="227"/>
      <c r="M8" s="59" t="s">
        <v>56</v>
      </c>
      <c r="N8" s="219"/>
    </row>
    <row r="9" spans="1:14" ht="20.25" customHeight="1" x14ac:dyDescent="0.25">
      <c r="A9" s="211"/>
      <c r="B9" s="211"/>
      <c r="C9" s="13" t="s">
        <v>13</v>
      </c>
      <c r="D9" s="219"/>
      <c r="E9" s="13" t="s">
        <v>13</v>
      </c>
      <c r="F9" s="206"/>
      <c r="G9" s="13" t="s">
        <v>13</v>
      </c>
      <c r="H9" s="206"/>
      <c r="I9" s="13" t="s">
        <v>13</v>
      </c>
      <c r="J9" s="206"/>
      <c r="K9" s="13" t="s">
        <v>13</v>
      </c>
      <c r="L9" s="206"/>
      <c r="M9" s="13" t="s">
        <v>13</v>
      </c>
      <c r="N9" s="219"/>
    </row>
    <row r="10" spans="1:14" ht="16.5" customHeight="1" x14ac:dyDescent="0.3">
      <c r="A10" s="83" t="s">
        <v>105</v>
      </c>
      <c r="B10" s="14"/>
      <c r="C10" s="101">
        <f>'Additional notes (2)'!K9</f>
        <v>16183.490000000002</v>
      </c>
      <c r="D10" s="102"/>
      <c r="E10" s="101">
        <f>'Additional notes (3)'!K9</f>
        <v>0</v>
      </c>
      <c r="F10" s="102"/>
      <c r="G10" s="101">
        <f>'R&amp;P Accounts'!F12</f>
        <v>0</v>
      </c>
      <c r="H10" s="105"/>
      <c r="I10" s="101">
        <f>'R&amp;P Accounts'!H12</f>
        <v>0</v>
      </c>
      <c r="J10" s="105"/>
      <c r="K10" s="101">
        <f>SUM(C10:I10)</f>
        <v>16183.490000000002</v>
      </c>
      <c r="L10" s="102"/>
      <c r="M10" s="106">
        <v>7212</v>
      </c>
      <c r="N10" s="219"/>
    </row>
    <row r="11" spans="1:14" ht="16.5" customHeight="1" x14ac:dyDescent="0.3">
      <c r="A11" s="83"/>
      <c r="B11" s="14"/>
      <c r="C11" s="101"/>
      <c r="D11" s="102"/>
      <c r="E11" s="101"/>
      <c r="F11" s="102"/>
      <c r="G11" s="101"/>
      <c r="H11" s="105"/>
      <c r="I11" s="101"/>
      <c r="J11" s="105"/>
      <c r="K11" s="101">
        <f>SUM(C11:I11)</f>
        <v>0</v>
      </c>
      <c r="L11" s="102"/>
      <c r="M11" s="106"/>
      <c r="N11" s="219"/>
    </row>
    <row r="12" spans="1:14" ht="16.5" customHeight="1" x14ac:dyDescent="0.3">
      <c r="A12" s="83"/>
      <c r="B12" s="14"/>
      <c r="C12" s="101"/>
      <c r="D12" s="102"/>
      <c r="E12" s="101"/>
      <c r="F12" s="102"/>
      <c r="G12" s="101"/>
      <c r="H12" s="105"/>
      <c r="I12" s="101"/>
      <c r="J12" s="105"/>
      <c r="K12" s="101">
        <f>SUM(C12:I12)</f>
        <v>0</v>
      </c>
      <c r="L12" s="102"/>
      <c r="M12" s="106"/>
      <c r="N12" s="219"/>
    </row>
    <row r="13" spans="1:14" ht="16.5" customHeight="1" x14ac:dyDescent="0.3">
      <c r="A13" s="84"/>
      <c r="B13" s="78"/>
      <c r="C13" s="103"/>
      <c r="D13" s="102"/>
      <c r="E13" s="101"/>
      <c r="F13" s="102"/>
      <c r="G13" s="101"/>
      <c r="H13" s="102"/>
      <c r="I13" s="101"/>
      <c r="J13" s="102"/>
      <c r="K13" s="101">
        <f>SUM(C13:I13)</f>
        <v>0</v>
      </c>
      <c r="L13" s="215"/>
      <c r="M13" s="106"/>
      <c r="N13" s="219"/>
    </row>
    <row r="14" spans="1:14" ht="20.25" customHeight="1" thickBot="1" x14ac:dyDescent="0.3">
      <c r="A14" s="80" t="s">
        <v>66</v>
      </c>
      <c r="B14" s="80"/>
      <c r="C14" s="104">
        <f>SUM(C10:C13)</f>
        <v>16183.490000000002</v>
      </c>
      <c r="D14" s="102"/>
      <c r="E14" s="104">
        <f>SUM(E10:E13)</f>
        <v>0</v>
      </c>
      <c r="F14" s="102"/>
      <c r="G14" s="104">
        <f>SUM(G10:G13)</f>
        <v>0</v>
      </c>
      <c r="H14" s="102"/>
      <c r="I14" s="104">
        <f>SUM(I10:I13)</f>
        <v>0</v>
      </c>
      <c r="J14" s="102"/>
      <c r="K14" s="104">
        <f>SUM(K10:K13)</f>
        <v>16183.490000000002</v>
      </c>
      <c r="L14" s="215"/>
      <c r="M14" s="104">
        <f>SUM(M10:M13)</f>
        <v>7212</v>
      </c>
      <c r="N14" s="219"/>
    </row>
    <row r="15" spans="1:14" ht="13.5" customHeight="1" x14ac:dyDescent="0.25">
      <c r="A15" s="216"/>
      <c r="B15" s="216"/>
      <c r="C15" s="216"/>
      <c r="D15" s="216"/>
      <c r="E15" s="216"/>
      <c r="F15" s="216"/>
      <c r="G15" s="216"/>
      <c r="H15" s="216"/>
      <c r="I15" s="216"/>
      <c r="J15" s="216"/>
      <c r="K15" s="216"/>
      <c r="L15" s="216"/>
      <c r="M15" s="219"/>
      <c r="N15" s="219"/>
    </row>
    <row r="16" spans="1:14" ht="15" customHeight="1" x14ac:dyDescent="0.25">
      <c r="A16" s="216"/>
      <c r="B16" s="216"/>
      <c r="C16" s="190">
        <f>IF('R&amp;P Accounts'!B12-'Additional notes (1)  '!C14=0,0,"reference error")</f>
        <v>0</v>
      </c>
      <c r="D16" s="190"/>
      <c r="E16" s="190">
        <f>IF('R&amp;P Accounts'!D12-'Additional notes (1)  '!E14=0,0,"reference error")</f>
        <v>0</v>
      </c>
      <c r="F16" s="190">
        <f>IF('R&amp;P Accounts'!E12-'Additional notes (1)  '!F14=0,0,"reference error")</f>
        <v>0</v>
      </c>
      <c r="G16" s="190">
        <f>IF('R&amp;P Accounts'!F12-'Additional notes (1)  '!G14=0,0,"reference error")</f>
        <v>0</v>
      </c>
      <c r="H16" s="190">
        <f>IF('R&amp;P Accounts'!G12-'Additional notes (1)  '!H14=0,0,"reference error")</f>
        <v>0</v>
      </c>
      <c r="I16" s="190">
        <f>IF('R&amp;P Accounts'!H12-'Additional notes (1)  '!I14=0,0,"reference error")</f>
        <v>0</v>
      </c>
      <c r="J16" s="190">
        <f>IF('R&amp;P Accounts'!I12-'Additional notes (1)  '!J14=0,0,"reference error")</f>
        <v>0</v>
      </c>
      <c r="K16" s="190">
        <f>IF('R&amp;P Accounts'!J12-'Additional notes (1)  '!K14=0,0,"reference error")</f>
        <v>0</v>
      </c>
      <c r="L16" s="190">
        <f>IF('R&amp;P Accounts'!K12-'Additional notes (1)  '!L14=0,0,"reference error")</f>
        <v>0</v>
      </c>
      <c r="M16" s="190">
        <f>IF('R&amp;P Accounts'!L12-'Additional notes (1)  '!M14=0,0,"reference error")</f>
        <v>0</v>
      </c>
      <c r="N16" s="219"/>
    </row>
    <row r="17" spans="1:13" ht="13.5" customHeight="1" x14ac:dyDescent="0.25">
      <c r="A17" s="216"/>
      <c r="B17" s="216"/>
      <c r="C17" s="216"/>
      <c r="D17" s="216"/>
      <c r="E17" s="216"/>
      <c r="F17" s="216"/>
      <c r="G17" s="216"/>
      <c r="H17" s="216"/>
      <c r="I17" s="216"/>
      <c r="J17" s="216"/>
      <c r="K17" s="216"/>
      <c r="L17" s="216"/>
      <c r="M17" s="219"/>
    </row>
    <row r="18" spans="1:13" ht="20.25" customHeight="1" x14ac:dyDescent="0.25">
      <c r="A18" s="344" t="s">
        <v>106</v>
      </c>
      <c r="B18" s="344"/>
      <c r="C18" s="344"/>
      <c r="D18" s="344"/>
      <c r="E18" s="344"/>
      <c r="F18" s="344"/>
      <c r="G18" s="344"/>
      <c r="H18" s="344"/>
      <c r="I18" s="344"/>
      <c r="J18" s="344"/>
      <c r="K18" s="344"/>
      <c r="L18" s="344"/>
      <c r="M18" s="344"/>
    </row>
    <row r="19" spans="1:13" ht="20.25" customHeight="1" x14ac:dyDescent="0.25">
      <c r="A19" s="219"/>
      <c r="B19" s="219"/>
      <c r="C19" s="59" t="s">
        <v>52</v>
      </c>
      <c r="D19" s="224"/>
      <c r="E19" s="59" t="s">
        <v>53</v>
      </c>
      <c r="F19" s="227"/>
      <c r="G19" s="59"/>
      <c r="H19" s="227"/>
      <c r="I19" s="59"/>
      <c r="J19" s="227"/>
      <c r="K19" s="59" t="s">
        <v>55</v>
      </c>
      <c r="L19" s="227"/>
      <c r="M19" s="59" t="s">
        <v>56</v>
      </c>
    </row>
    <row r="20" spans="1:13" ht="20.25" customHeight="1" x14ac:dyDescent="0.25">
      <c r="A20" s="211"/>
      <c r="B20" s="211"/>
      <c r="C20" s="13" t="s">
        <v>13</v>
      </c>
      <c r="D20" s="219"/>
      <c r="E20" s="13" t="s">
        <v>13</v>
      </c>
      <c r="F20" s="206"/>
      <c r="G20" s="13"/>
      <c r="H20" s="206"/>
      <c r="I20" s="13"/>
      <c r="J20" s="206"/>
      <c r="K20" s="13" t="s">
        <v>13</v>
      </c>
      <c r="L20" s="206"/>
      <c r="M20" s="13" t="s">
        <v>13</v>
      </c>
    </row>
    <row r="21" spans="1:13" ht="20.25" customHeight="1" x14ac:dyDescent="0.3">
      <c r="A21" s="235"/>
      <c r="B21" s="14"/>
      <c r="C21" s="101"/>
      <c r="D21" s="102"/>
      <c r="E21" s="101"/>
      <c r="F21" s="102"/>
      <c r="G21" s="102"/>
      <c r="H21" s="105"/>
      <c r="I21" s="102"/>
      <c r="J21" s="105"/>
      <c r="K21" s="101">
        <f t="shared" ref="K21:K26" si="0">SUM(C21:I21)</f>
        <v>0</v>
      </c>
      <c r="L21" s="102"/>
      <c r="M21" s="106">
        <v>40000</v>
      </c>
    </row>
    <row r="22" spans="1:13" ht="20.25" customHeight="1" x14ac:dyDescent="0.3">
      <c r="A22" s="83"/>
      <c r="B22" s="14"/>
      <c r="C22" s="101"/>
      <c r="D22" s="102"/>
      <c r="E22" s="101"/>
      <c r="F22" s="102"/>
      <c r="G22" s="102"/>
      <c r="H22" s="105"/>
      <c r="I22" s="102"/>
      <c r="J22" s="105"/>
      <c r="K22" s="101">
        <f t="shared" si="0"/>
        <v>0</v>
      </c>
      <c r="L22" s="102"/>
      <c r="M22" s="106">
        <v>66667</v>
      </c>
    </row>
    <row r="23" spans="1:13" ht="20.25" customHeight="1" x14ac:dyDescent="0.3">
      <c r="A23" s="83"/>
      <c r="B23" s="14"/>
      <c r="C23" s="101"/>
      <c r="D23" s="102"/>
      <c r="E23" s="101"/>
      <c r="F23" s="102"/>
      <c r="G23" s="102"/>
      <c r="H23" s="105"/>
      <c r="I23" s="102"/>
      <c r="J23" s="105"/>
      <c r="K23" s="101">
        <f t="shared" si="0"/>
        <v>0</v>
      </c>
      <c r="L23" s="102"/>
      <c r="M23" s="106">
        <v>46000</v>
      </c>
    </row>
    <row r="24" spans="1:13" ht="20.25" customHeight="1" x14ac:dyDescent="0.3">
      <c r="A24" s="83"/>
      <c r="B24" s="14"/>
      <c r="C24" s="103"/>
      <c r="D24" s="102"/>
      <c r="E24" s="101"/>
      <c r="F24" s="102"/>
      <c r="G24" s="102"/>
      <c r="H24" s="105"/>
      <c r="I24" s="102"/>
      <c r="J24" s="105"/>
      <c r="K24" s="101">
        <f t="shared" si="0"/>
        <v>0</v>
      </c>
      <c r="L24" s="102"/>
      <c r="M24" s="106">
        <v>1500</v>
      </c>
    </row>
    <row r="25" spans="1:13" ht="20.25" customHeight="1" x14ac:dyDescent="0.3">
      <c r="A25" s="83"/>
      <c r="B25" s="14"/>
      <c r="C25" s="103"/>
      <c r="D25" s="102"/>
      <c r="E25" s="101"/>
      <c r="F25" s="102"/>
      <c r="G25" s="102"/>
      <c r="H25" s="105"/>
      <c r="I25" s="102"/>
      <c r="J25" s="105"/>
      <c r="K25" s="101">
        <f t="shared" si="0"/>
        <v>0</v>
      </c>
      <c r="L25" s="102"/>
      <c r="M25" s="106">
        <v>10000</v>
      </c>
    </row>
    <row r="26" spans="1:13" ht="20.25" customHeight="1" x14ac:dyDescent="0.3">
      <c r="A26" s="71"/>
      <c r="B26" s="78"/>
      <c r="C26" s="103"/>
      <c r="D26" s="102"/>
      <c r="E26" s="101"/>
      <c r="F26" s="102"/>
      <c r="G26" s="102"/>
      <c r="H26" s="102"/>
      <c r="I26" s="102"/>
      <c r="J26" s="102"/>
      <c r="K26" s="101">
        <f t="shared" si="0"/>
        <v>0</v>
      </c>
      <c r="L26" s="343"/>
      <c r="M26" s="106">
        <v>4000</v>
      </c>
    </row>
    <row r="27" spans="1:13" ht="20.25" customHeight="1" thickBot="1" x14ac:dyDescent="0.3">
      <c r="A27" s="80" t="s">
        <v>66</v>
      </c>
      <c r="B27" s="80"/>
      <c r="C27" s="104">
        <f>SUM(C21:C26)</f>
        <v>0</v>
      </c>
      <c r="D27" s="102"/>
      <c r="E27" s="104">
        <f>SUM(E21:E26)</f>
        <v>0</v>
      </c>
      <c r="F27" s="102"/>
      <c r="G27" s="191"/>
      <c r="H27" s="191"/>
      <c r="I27" s="191"/>
      <c r="J27" s="102"/>
      <c r="K27" s="104">
        <f>SUM(K21:K26)</f>
        <v>0</v>
      </c>
      <c r="L27" s="343"/>
      <c r="M27" s="104">
        <f>SUM(M21:M26)</f>
        <v>168167</v>
      </c>
    </row>
    <row r="28" spans="1:13" ht="12" customHeight="1" x14ac:dyDescent="0.25">
      <c r="A28" s="216"/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9"/>
    </row>
    <row r="29" spans="1:13" ht="13.5" customHeight="1" x14ac:dyDescent="0.25">
      <c r="A29" s="216"/>
      <c r="B29" s="216"/>
      <c r="C29" s="190" t="str">
        <f>IF('R&amp;P Accounts'!B15-'Additional notes (1)  '!C27=0,0,"reference error")</f>
        <v>reference error</v>
      </c>
      <c r="D29" s="190"/>
      <c r="E29" s="190"/>
      <c r="F29" s="190">
        <f>IF('R&amp;P Accounts'!E15-'Additional notes (1)  '!F27=0,0,"reference error")</f>
        <v>0</v>
      </c>
      <c r="G29" s="190"/>
      <c r="H29" s="190"/>
      <c r="I29" s="190"/>
      <c r="J29" s="190">
        <f>IF('R&amp;P Accounts'!I15-'Additional notes (1)  '!J27=0,0,"reference error")</f>
        <v>0</v>
      </c>
      <c r="K29" s="190"/>
      <c r="L29" s="190">
        <f>IF('R&amp;P Accounts'!K15-'Additional notes (1)  '!L27=0,0,"reference error")</f>
        <v>0</v>
      </c>
      <c r="M29" s="190"/>
    </row>
    <row r="30" spans="1:13" ht="11.25" customHeight="1" x14ac:dyDescent="0.25">
      <c r="A30" s="216"/>
      <c r="B30" s="216"/>
      <c r="C30" s="216"/>
      <c r="D30" s="216"/>
      <c r="E30" s="216"/>
      <c r="F30" s="216"/>
      <c r="G30" s="216"/>
      <c r="H30" s="216"/>
      <c r="I30" s="216"/>
      <c r="J30" s="216"/>
      <c r="K30" s="216"/>
      <c r="L30" s="216"/>
      <c r="M30" s="219"/>
    </row>
    <row r="31" spans="1:13" ht="20.25" customHeight="1" x14ac:dyDescent="0.25">
      <c r="A31" s="344" t="s">
        <v>107</v>
      </c>
      <c r="B31" s="344"/>
      <c r="C31" s="344"/>
      <c r="D31" s="344"/>
      <c r="E31" s="344"/>
      <c r="F31" s="344"/>
      <c r="G31" s="344"/>
      <c r="H31" s="344"/>
      <c r="I31" s="344"/>
      <c r="J31" s="344"/>
      <c r="K31" s="344"/>
      <c r="L31" s="344"/>
      <c r="M31" s="219"/>
    </row>
    <row r="32" spans="1:13" ht="40.5" customHeight="1" x14ac:dyDescent="0.25">
      <c r="A32" s="219"/>
      <c r="B32" s="219"/>
      <c r="C32" s="59" t="s">
        <v>7</v>
      </c>
      <c r="D32" s="224"/>
      <c r="E32" s="59" t="s">
        <v>8</v>
      </c>
      <c r="F32" s="227"/>
      <c r="G32" s="59" t="s">
        <v>9</v>
      </c>
      <c r="H32" s="227"/>
      <c r="I32" s="59" t="s">
        <v>54</v>
      </c>
      <c r="J32" s="227"/>
      <c r="K32" s="59" t="s">
        <v>55</v>
      </c>
      <c r="L32" s="227"/>
      <c r="M32" s="59" t="s">
        <v>56</v>
      </c>
    </row>
    <row r="33" spans="1:13" ht="20.25" customHeight="1" x14ac:dyDescent="0.25">
      <c r="A33" s="211"/>
      <c r="B33" s="211"/>
      <c r="C33" s="13" t="s">
        <v>13</v>
      </c>
      <c r="D33" s="219"/>
      <c r="E33" s="13" t="s">
        <v>13</v>
      </c>
      <c r="F33" s="206"/>
      <c r="G33" s="13" t="s">
        <v>13</v>
      </c>
      <c r="H33" s="206"/>
      <c r="I33" s="13" t="s">
        <v>13</v>
      </c>
      <c r="J33" s="206"/>
      <c r="K33" s="13" t="s">
        <v>13</v>
      </c>
      <c r="L33" s="206"/>
      <c r="M33" s="13" t="s">
        <v>13</v>
      </c>
    </row>
    <row r="34" spans="1:13" ht="16.5" customHeight="1" x14ac:dyDescent="0.3">
      <c r="A34" s="83"/>
      <c r="B34" s="14"/>
      <c r="C34" s="101"/>
      <c r="D34" s="102"/>
      <c r="E34" s="101" cm="1">
        <f t="array" ref="E34">SUMPRODUCT(([1]Bank!$F$8:$F$163=$A34)*([1]Bank!$H$8:$H$163=E$32)*([1]Bank!$E$8:$E$163))</f>
        <v>0</v>
      </c>
      <c r="F34" s="102"/>
      <c r="G34" s="101" cm="1">
        <f t="array" ref="G34">SUMPRODUCT(([1]Bank!$F$8:$F$163=$A34)*([1]Bank!$H$8:$H$163=G$32)*([1]Bank!$E$8:$E$163))</f>
        <v>0</v>
      </c>
      <c r="H34" s="105"/>
      <c r="I34" s="101" cm="1">
        <f t="array" ref="I34">SUMPRODUCT(([1]Bank!$F$8:$F$163=$A34)*([1]Bank!$H$8:$H$163=I$32)*([1]Bank!$E$8:$E$163))</f>
        <v>0</v>
      </c>
      <c r="J34" s="105"/>
      <c r="K34" s="101">
        <f>SUM(C34:I34)</f>
        <v>0</v>
      </c>
      <c r="L34" s="102"/>
      <c r="M34" s="106"/>
    </row>
    <row r="35" spans="1:13" ht="16.5" customHeight="1" x14ac:dyDescent="0.3">
      <c r="A35" s="83"/>
      <c r="B35" s="14"/>
      <c r="C35" s="101"/>
      <c r="D35" s="102"/>
      <c r="E35" s="101" cm="1">
        <f t="array" ref="E35">SUMPRODUCT(([1]Bank!$F$8:$F$163=$A35)*([1]Bank!$H$8:$H$163=E$32)*([1]Bank!$E$8:$E$163))</f>
        <v>0</v>
      </c>
      <c r="F35" s="102"/>
      <c r="G35" s="101" cm="1">
        <f t="array" ref="G35">SUMPRODUCT(([1]Bank!$F$8:$F$163=$A35)*([1]Bank!$H$8:$H$163=G$32)*([1]Bank!$E$8:$E$163))</f>
        <v>0</v>
      </c>
      <c r="H35" s="105"/>
      <c r="I35" s="101" cm="1">
        <f t="array" ref="I35">SUMPRODUCT(([1]Bank!$F$8:$F$163=$A35)*([1]Bank!$H$8:$H$163=I$32)*([1]Bank!$E$8:$E$163))</f>
        <v>0</v>
      </c>
      <c r="J35" s="105"/>
      <c r="K35" s="101">
        <f t="shared" ref="K35:K44" si="1">SUM(C35:I35)</f>
        <v>0</v>
      </c>
      <c r="L35" s="102"/>
      <c r="M35" s="106"/>
    </row>
    <row r="36" spans="1:13" ht="16.5" customHeight="1" x14ac:dyDescent="0.3">
      <c r="A36" s="83"/>
      <c r="B36" s="14"/>
      <c r="C36" s="101"/>
      <c r="D36" s="102"/>
      <c r="E36" s="101" cm="1">
        <f t="array" ref="E36">SUMPRODUCT(([1]Bank!$F$8:$F$163=$A36)*([1]Bank!$H$8:$H$163=E$32)*([1]Bank!$E$8:$E$163))</f>
        <v>0</v>
      </c>
      <c r="F36" s="102"/>
      <c r="G36" s="101" cm="1">
        <f t="array" ref="G36">SUMPRODUCT(([1]Bank!$F$8:$F$163=$A36)*([1]Bank!$H$8:$H$163=G$32)*([1]Bank!$E$8:$E$163))</f>
        <v>0</v>
      </c>
      <c r="H36" s="105"/>
      <c r="I36" s="101" cm="1">
        <f t="array" ref="I36">SUMPRODUCT(([1]Bank!$F$8:$F$163=$A36)*([1]Bank!$H$8:$H$163=I$32)*([1]Bank!$E$8:$E$163))</f>
        <v>0</v>
      </c>
      <c r="J36" s="105"/>
      <c r="K36" s="101">
        <f t="shared" ref="K36" si="2">SUM(C36:I36)</f>
        <v>0</v>
      </c>
      <c r="L36" s="102"/>
      <c r="M36" s="106"/>
    </row>
    <row r="37" spans="1:13" ht="16.5" customHeight="1" x14ac:dyDescent="0.3">
      <c r="A37" s="83"/>
      <c r="B37" s="14"/>
      <c r="C37" s="101"/>
      <c r="D37" s="102"/>
      <c r="E37" s="101" cm="1">
        <f t="array" ref="E37">SUMPRODUCT(([1]Bank!$F$8:$F$163=$A37)*([1]Bank!$H$8:$H$163=E$32)*([1]Bank!$E$8:$E$163))</f>
        <v>0</v>
      </c>
      <c r="F37" s="102"/>
      <c r="G37" s="101" cm="1">
        <f t="array" ref="G37">SUMPRODUCT(([1]Bank!$F$8:$F$163=$A37)*([1]Bank!$H$8:$H$163=G$32)*([1]Bank!$E$8:$E$163))</f>
        <v>0</v>
      </c>
      <c r="H37" s="105"/>
      <c r="I37" s="101" cm="1">
        <f t="array" ref="I37">SUMPRODUCT(([1]Bank!$F$8:$F$163=$A37)*([1]Bank!$H$8:$H$163=I$32)*([1]Bank!$E$8:$E$163))</f>
        <v>0</v>
      </c>
      <c r="J37" s="105"/>
      <c r="K37" s="101">
        <f t="shared" si="1"/>
        <v>0</v>
      </c>
      <c r="L37" s="102"/>
      <c r="M37" s="106"/>
    </row>
    <row r="38" spans="1:13" ht="16.5" customHeight="1" x14ac:dyDescent="0.3">
      <c r="A38" s="83"/>
      <c r="B38" s="14"/>
      <c r="C38" s="101"/>
      <c r="D38" s="102"/>
      <c r="E38" s="101" cm="1">
        <f t="array" ref="E38">SUMPRODUCT(([1]Bank!$F$8:$F$163=$A38)*([1]Bank!$H$8:$H$163=E$32)*([1]Bank!$E$8:$E$163))</f>
        <v>0</v>
      </c>
      <c r="F38" s="102"/>
      <c r="G38" s="101" cm="1">
        <f t="array" ref="G38">SUMPRODUCT(([1]Bank!$F$8:$F$163=$A38)*([1]Bank!$H$8:$H$163=G$32)*([1]Bank!$E$8:$E$163))</f>
        <v>0</v>
      </c>
      <c r="H38" s="105"/>
      <c r="I38" s="101" cm="1">
        <f t="array" ref="I38">SUMPRODUCT(([1]Bank!$F$8:$F$163=$A38)*([1]Bank!$H$8:$H$163=I$32)*([1]Bank!$E$8:$E$163))</f>
        <v>0</v>
      </c>
      <c r="J38" s="105"/>
      <c r="K38" s="101">
        <f t="shared" si="1"/>
        <v>0</v>
      </c>
      <c r="L38" s="102"/>
      <c r="M38" s="106"/>
    </row>
    <row r="39" spans="1:13" ht="16.5" customHeight="1" x14ac:dyDescent="0.3">
      <c r="A39" s="83"/>
      <c r="B39" s="14"/>
      <c r="C39" s="101"/>
      <c r="D39" s="102"/>
      <c r="E39" s="101" cm="1">
        <f t="array" ref="E39">SUMPRODUCT(([1]Bank!$F$8:$F$163=$A39)*([1]Bank!$H$8:$H$163=E$32)*([1]Bank!$E$8:$E$163))</f>
        <v>0</v>
      </c>
      <c r="F39" s="102"/>
      <c r="G39" s="101" cm="1">
        <f t="array" ref="G39">SUMPRODUCT(([1]Bank!$F$8:$F$163=$A39)*([1]Bank!$H$8:$H$163=G$32)*([1]Bank!$E$8:$E$163))</f>
        <v>0</v>
      </c>
      <c r="H39" s="105"/>
      <c r="I39" s="101" cm="1">
        <f t="array" ref="I39">SUMPRODUCT(([1]Bank!$F$8:$F$163=$A39)*([1]Bank!$H$8:$H$163=I$32)*([1]Bank!$E$8:$E$163))</f>
        <v>0</v>
      </c>
      <c r="J39" s="105"/>
      <c r="K39" s="101">
        <f t="shared" ref="K39" si="3">SUM(C39:I39)</f>
        <v>0</v>
      </c>
      <c r="L39" s="102"/>
      <c r="M39" s="106"/>
    </row>
    <row r="40" spans="1:13" ht="16.5" customHeight="1" x14ac:dyDescent="0.3">
      <c r="A40" s="83"/>
      <c r="B40" s="14"/>
      <c r="C40" s="101"/>
      <c r="D40" s="102"/>
      <c r="E40" s="101" cm="1">
        <f t="array" ref="E40">SUMPRODUCT(([1]Bank!$F$8:$F$163=$A40)*([1]Bank!$H$8:$H$163=E$32)*([1]Bank!$E$8:$E$163))</f>
        <v>0</v>
      </c>
      <c r="F40" s="102"/>
      <c r="G40" s="101" cm="1">
        <f t="array" ref="G40">SUMPRODUCT(([1]Bank!$F$8:$F$163=$A40)*([1]Bank!$H$8:$H$163=G$32)*([1]Bank!$E$8:$E$163))</f>
        <v>0</v>
      </c>
      <c r="H40" s="105"/>
      <c r="I40" s="101" cm="1">
        <f t="array" ref="I40">SUMPRODUCT(([1]Bank!$F$8:$F$163=$A40)*([1]Bank!$H$8:$H$163=I$32)*([1]Bank!$E$8:$E$163))</f>
        <v>0</v>
      </c>
      <c r="J40" s="105"/>
      <c r="K40" s="101">
        <f t="shared" si="1"/>
        <v>0</v>
      </c>
      <c r="L40" s="102"/>
      <c r="M40" s="106"/>
    </row>
    <row r="41" spans="1:13" ht="16.5" customHeight="1" x14ac:dyDescent="0.3">
      <c r="A41" s="83"/>
      <c r="B41" s="14"/>
      <c r="C41" s="107"/>
      <c r="D41" s="105"/>
      <c r="E41" s="107" cm="1">
        <f t="array" ref="E41">SUMPRODUCT(([1]Bank!$F$8:$F$163=$A41)*([1]Bank!$H$8:$H$163=E$32)*([1]Bank!$E$8:$E$163))</f>
        <v>0</v>
      </c>
      <c r="F41" s="105"/>
      <c r="G41" s="107" cm="1">
        <f t="array" ref="G41">SUMPRODUCT(([1]Bank!$F$8:$F$163=$A41)*([1]Bank!$H$8:$H$163=G$32)*([1]Bank!$E$8:$E$163))</f>
        <v>0</v>
      </c>
      <c r="H41" s="105"/>
      <c r="I41" s="107" cm="1">
        <f t="array" ref="I41">SUMPRODUCT(([1]Bank!$F$8:$F$163=$A41)*([1]Bank!$H$8:$H$163=I$32)*([1]Bank!$E$8:$E$163))</f>
        <v>0</v>
      </c>
      <c r="J41" s="105"/>
      <c r="K41" s="101">
        <f t="shared" si="1"/>
        <v>0</v>
      </c>
      <c r="L41" s="105"/>
      <c r="M41" s="106"/>
    </row>
    <row r="42" spans="1:13" ht="16.5" customHeight="1" x14ac:dyDescent="0.3">
      <c r="A42" s="83"/>
      <c r="B42" s="14"/>
      <c r="C42" s="107"/>
      <c r="D42" s="105"/>
      <c r="E42" s="107" cm="1">
        <f t="array" ref="E42">SUMPRODUCT(([1]Bank!$F$8:$F$163=$A42)*([1]Bank!$H$8:$H$163=E$32)*([1]Bank!$E$8:$E$163))</f>
        <v>0</v>
      </c>
      <c r="F42" s="105"/>
      <c r="G42" s="107" cm="1">
        <f t="array" ref="G42">SUMPRODUCT(([1]Bank!$F$8:$F$163=$A42)*([1]Bank!$H$8:$H$163=G$32)*([1]Bank!$E$8:$E$163))</f>
        <v>0</v>
      </c>
      <c r="H42" s="105"/>
      <c r="I42" s="107" cm="1">
        <f t="array" ref="I42">SUMPRODUCT(([1]Bank!$F$8:$F$163=$A42)*([1]Bank!$H$8:$H$163=I$32)*([1]Bank!$E$8:$E$163))</f>
        <v>0</v>
      </c>
      <c r="J42" s="105"/>
      <c r="K42" s="101">
        <f t="shared" si="1"/>
        <v>0</v>
      </c>
      <c r="L42" s="105"/>
      <c r="M42" s="106"/>
    </row>
    <row r="43" spans="1:13" ht="16.5" customHeight="1" x14ac:dyDescent="0.3">
      <c r="A43" s="83"/>
      <c r="B43" s="14"/>
      <c r="C43" s="107"/>
      <c r="D43" s="105"/>
      <c r="E43" s="107" cm="1">
        <f t="array" ref="E43">SUMPRODUCT(([1]Bank!$F$8:$F$163=$A43)*([1]Bank!$H$8:$H$163=E$32)*([1]Bank!$E$8:$E$163))</f>
        <v>0</v>
      </c>
      <c r="F43" s="105"/>
      <c r="G43" s="107" cm="1">
        <f t="array" ref="G43">SUMPRODUCT(([1]Bank!$F$8:$F$163=$A43)*([1]Bank!$H$8:$H$163=G$32)*([1]Bank!$E$8:$E$163))</f>
        <v>0</v>
      </c>
      <c r="H43" s="105"/>
      <c r="I43" s="107" cm="1">
        <f t="array" ref="I43">SUMPRODUCT(([1]Bank!$F$8:$F$163=$A43)*([1]Bank!$H$8:$H$163=I$32)*([1]Bank!$E$8:$E$163))</f>
        <v>0</v>
      </c>
      <c r="J43" s="105"/>
      <c r="K43" s="101">
        <f t="shared" si="1"/>
        <v>0</v>
      </c>
      <c r="L43" s="105"/>
      <c r="M43" s="106"/>
    </row>
    <row r="44" spans="1:13" ht="16.5" customHeight="1" x14ac:dyDescent="0.3">
      <c r="A44" s="71"/>
      <c r="B44" s="78"/>
      <c r="C44" s="103"/>
      <c r="D44" s="102"/>
      <c r="E44" s="101" cm="1">
        <f t="array" ref="E44">SUMPRODUCT(([1]Bank!$F$8:$F$163=$A44)*([1]Bank!$H$8:$H$163=E$32)*([1]Bank!$E$8:$E$163))</f>
        <v>0</v>
      </c>
      <c r="F44" s="102"/>
      <c r="G44" s="101" cm="1">
        <f t="array" ref="G44">SUMPRODUCT(([1]Bank!$F$8:$F$163=$A44)*([1]Bank!$H$8:$H$163=G$32)*([1]Bank!$E$8:$E$163))</f>
        <v>0</v>
      </c>
      <c r="H44" s="102"/>
      <c r="I44" s="101" cm="1">
        <f t="array" ref="I44">SUMPRODUCT(([1]Bank!$F$8:$F$163=$A44)*([1]Bank!$H$8:$H$163=I$32)*([1]Bank!$E$8:$E$163))</f>
        <v>0</v>
      </c>
      <c r="J44" s="102"/>
      <c r="K44" s="101">
        <f t="shared" si="1"/>
        <v>0</v>
      </c>
      <c r="L44" s="343"/>
      <c r="M44" s="106"/>
    </row>
    <row r="45" spans="1:13" ht="20.25" customHeight="1" thickBot="1" x14ac:dyDescent="0.3">
      <c r="A45" s="80" t="s">
        <v>66</v>
      </c>
      <c r="B45" s="80"/>
      <c r="C45" s="104">
        <f>SUM(C34:C44)</f>
        <v>0</v>
      </c>
      <c r="D45" s="102"/>
      <c r="E45" s="104">
        <f>SUM(E34:E44)</f>
        <v>0</v>
      </c>
      <c r="F45" s="102"/>
      <c r="G45" s="104">
        <f>SUM(G34:G44)</f>
        <v>0</v>
      </c>
      <c r="H45" s="102"/>
      <c r="I45" s="104">
        <f>SUM(I34:I44)</f>
        <v>0</v>
      </c>
      <c r="J45" s="102"/>
      <c r="K45" s="104">
        <f>SUM(K34:K44)</f>
        <v>0</v>
      </c>
      <c r="L45" s="343"/>
      <c r="M45" s="104">
        <f>SUM(M34:M44)</f>
        <v>0</v>
      </c>
    </row>
    <row r="46" spans="1:13" ht="10.5" customHeight="1" x14ac:dyDescent="0.25">
      <c r="A46" s="80"/>
      <c r="B46" s="80"/>
      <c r="C46" s="99"/>
      <c r="D46" s="77"/>
      <c r="E46" s="99"/>
      <c r="F46" s="77"/>
      <c r="G46" s="99"/>
      <c r="H46" s="77"/>
      <c r="I46" s="99"/>
      <c r="J46" s="77"/>
      <c r="K46" s="99"/>
      <c r="L46" s="79"/>
      <c r="M46" s="99"/>
    </row>
    <row r="47" spans="1:13" ht="12.75" customHeight="1" x14ac:dyDescent="0.25">
      <c r="A47" s="206"/>
      <c r="B47" s="206"/>
      <c r="C47" s="49"/>
      <c r="D47" s="206"/>
      <c r="E47" s="49"/>
      <c r="F47" s="49"/>
      <c r="G47" s="49"/>
      <c r="H47" s="49"/>
      <c r="I47" s="49"/>
      <c r="J47" s="49"/>
      <c r="K47" s="49"/>
      <c r="L47" s="49"/>
      <c r="M47" s="49"/>
    </row>
    <row r="48" spans="1:13" ht="12.75" customHeight="1" x14ac:dyDescent="0.25">
      <c r="A48" s="206"/>
      <c r="B48" s="206"/>
      <c r="C48" s="218"/>
      <c r="D48" s="206"/>
      <c r="E48" s="49"/>
      <c r="F48" s="49"/>
      <c r="G48" s="49"/>
      <c r="H48" s="49"/>
      <c r="I48" s="49"/>
      <c r="J48" s="49"/>
      <c r="K48" s="49"/>
      <c r="L48" s="49"/>
      <c r="M48" s="49"/>
    </row>
    <row r="49" spans="1:13" ht="19.5" customHeight="1" x14ac:dyDescent="0.35">
      <c r="A49" s="341" t="s">
        <v>108</v>
      </c>
      <c r="B49" s="341"/>
      <c r="C49" s="341"/>
      <c r="D49" s="341"/>
      <c r="E49" s="341"/>
      <c r="F49" s="341"/>
      <c r="G49" s="341"/>
      <c r="H49" s="341"/>
      <c r="I49" s="341"/>
      <c r="J49" s="341"/>
      <c r="K49" s="341"/>
      <c r="L49" s="341"/>
      <c r="M49" s="341"/>
    </row>
    <row r="50" spans="1:13" ht="40.5" customHeight="1" x14ac:dyDescent="0.25">
      <c r="A50" s="219"/>
      <c r="B50" s="219"/>
      <c r="C50" s="59" t="s">
        <v>7</v>
      </c>
      <c r="D50" s="224"/>
      <c r="E50" s="59" t="s">
        <v>8</v>
      </c>
      <c r="F50" s="227"/>
      <c r="G50" s="59" t="s">
        <v>9</v>
      </c>
      <c r="H50" s="227"/>
      <c r="I50" s="59" t="s">
        <v>54</v>
      </c>
      <c r="J50" s="227"/>
      <c r="K50" s="59" t="s">
        <v>55</v>
      </c>
      <c r="L50" s="227"/>
      <c r="M50" s="59" t="s">
        <v>56</v>
      </c>
    </row>
    <row r="51" spans="1:13" ht="20.25" customHeight="1" x14ac:dyDescent="0.25">
      <c r="A51" s="211"/>
      <c r="B51" s="211"/>
      <c r="C51" s="13" t="s">
        <v>13</v>
      </c>
      <c r="D51" s="219"/>
      <c r="E51" s="13" t="s">
        <v>13</v>
      </c>
      <c r="F51" s="206"/>
      <c r="G51" s="13" t="s">
        <v>13</v>
      </c>
      <c r="H51" s="206"/>
      <c r="I51" s="13" t="s">
        <v>13</v>
      </c>
      <c r="J51" s="206"/>
      <c r="K51" s="13" t="s">
        <v>13</v>
      </c>
      <c r="L51" s="206"/>
      <c r="M51" s="13" t="s">
        <v>13</v>
      </c>
    </row>
    <row r="52" spans="1:13" ht="16.5" customHeight="1" x14ac:dyDescent="0.3">
      <c r="A52" s="83"/>
      <c r="B52" s="14"/>
      <c r="C52" s="108"/>
      <c r="D52" s="214"/>
      <c r="E52" s="108"/>
      <c r="F52" s="214"/>
      <c r="G52" s="108"/>
      <c r="H52" s="111"/>
      <c r="I52" s="108"/>
      <c r="J52" s="111"/>
      <c r="K52" s="108">
        <f>SUM(C52:I52)</f>
        <v>0</v>
      </c>
      <c r="L52" s="214"/>
      <c r="M52" s="112"/>
    </row>
    <row r="53" spans="1:13" ht="16.5" customHeight="1" x14ac:dyDescent="0.3">
      <c r="A53" s="83"/>
      <c r="B53" s="14"/>
      <c r="C53" s="108"/>
      <c r="D53" s="214"/>
      <c r="E53" s="108"/>
      <c r="F53" s="214"/>
      <c r="G53" s="108"/>
      <c r="H53" s="111"/>
      <c r="I53" s="108"/>
      <c r="J53" s="111"/>
      <c r="K53" s="108">
        <f t="shared" ref="K53:K62" si="4">SUM(C53:I53)</f>
        <v>0</v>
      </c>
      <c r="L53" s="214"/>
      <c r="M53" s="112"/>
    </row>
    <row r="54" spans="1:13" ht="16.5" customHeight="1" x14ac:dyDescent="0.3">
      <c r="A54" s="83"/>
      <c r="B54" s="14"/>
      <c r="C54" s="108"/>
      <c r="D54" s="214"/>
      <c r="E54" s="108"/>
      <c r="F54" s="214"/>
      <c r="G54" s="108"/>
      <c r="H54" s="111"/>
      <c r="I54" s="108"/>
      <c r="J54" s="111"/>
      <c r="K54" s="108">
        <f t="shared" si="4"/>
        <v>0</v>
      </c>
      <c r="L54" s="214"/>
      <c r="M54" s="112"/>
    </row>
    <row r="55" spans="1:13" ht="16.5" customHeight="1" x14ac:dyDescent="0.3">
      <c r="A55" s="83"/>
      <c r="B55" s="14"/>
      <c r="C55" s="108"/>
      <c r="D55" s="214"/>
      <c r="E55" s="108"/>
      <c r="F55" s="214"/>
      <c r="G55" s="108"/>
      <c r="H55" s="111"/>
      <c r="I55" s="108"/>
      <c r="J55" s="111"/>
      <c r="K55" s="108">
        <f t="shared" si="4"/>
        <v>0</v>
      </c>
      <c r="L55" s="214"/>
      <c r="M55" s="112"/>
    </row>
    <row r="56" spans="1:13" ht="16.5" customHeight="1" x14ac:dyDescent="0.3">
      <c r="A56" s="83"/>
      <c r="B56" s="14"/>
      <c r="C56" s="113"/>
      <c r="D56" s="111"/>
      <c r="E56" s="113"/>
      <c r="F56" s="111"/>
      <c r="G56" s="113"/>
      <c r="H56" s="111"/>
      <c r="I56" s="113"/>
      <c r="J56" s="111"/>
      <c r="K56" s="108">
        <f t="shared" si="4"/>
        <v>0</v>
      </c>
      <c r="L56" s="111"/>
      <c r="M56" s="112"/>
    </row>
    <row r="57" spans="1:13" ht="16.5" customHeight="1" x14ac:dyDescent="0.3">
      <c r="A57" s="83"/>
      <c r="B57" s="14"/>
      <c r="C57" s="113"/>
      <c r="D57" s="111"/>
      <c r="E57" s="113"/>
      <c r="F57" s="111"/>
      <c r="G57" s="113"/>
      <c r="H57" s="111"/>
      <c r="I57" s="113"/>
      <c r="J57" s="111"/>
      <c r="K57" s="108">
        <f t="shared" si="4"/>
        <v>0</v>
      </c>
      <c r="L57" s="111"/>
      <c r="M57" s="112"/>
    </row>
    <row r="58" spans="1:13" ht="16.5" customHeight="1" x14ac:dyDescent="0.3">
      <c r="A58" s="83"/>
      <c r="B58" s="14"/>
      <c r="C58" s="113"/>
      <c r="D58" s="111"/>
      <c r="E58" s="113"/>
      <c r="F58" s="111"/>
      <c r="G58" s="113"/>
      <c r="H58" s="111"/>
      <c r="I58" s="113"/>
      <c r="J58" s="111"/>
      <c r="K58" s="108">
        <f t="shared" si="4"/>
        <v>0</v>
      </c>
      <c r="L58" s="111"/>
      <c r="M58" s="112"/>
    </row>
    <row r="59" spans="1:13" ht="16.5" customHeight="1" x14ac:dyDescent="0.3">
      <c r="A59" s="83"/>
      <c r="B59" s="14"/>
      <c r="C59" s="113"/>
      <c r="D59" s="111"/>
      <c r="E59" s="113"/>
      <c r="F59" s="111"/>
      <c r="G59" s="113"/>
      <c r="H59" s="111"/>
      <c r="I59" s="113"/>
      <c r="J59" s="111"/>
      <c r="K59" s="108">
        <f t="shared" si="4"/>
        <v>0</v>
      </c>
      <c r="L59" s="111"/>
      <c r="M59" s="112"/>
    </row>
    <row r="60" spans="1:13" ht="16.5" customHeight="1" x14ac:dyDescent="0.3">
      <c r="A60" s="83"/>
      <c r="B60" s="14"/>
      <c r="C60" s="113"/>
      <c r="D60" s="111"/>
      <c r="E60" s="113"/>
      <c r="F60" s="111"/>
      <c r="G60" s="113"/>
      <c r="H60" s="111"/>
      <c r="I60" s="113"/>
      <c r="J60" s="111"/>
      <c r="K60" s="108">
        <f t="shared" si="4"/>
        <v>0</v>
      </c>
      <c r="L60" s="111"/>
      <c r="M60" s="112"/>
    </row>
    <row r="61" spans="1:13" ht="16.5" customHeight="1" x14ac:dyDescent="0.3">
      <c r="A61" s="83"/>
      <c r="B61" s="14"/>
      <c r="C61" s="113"/>
      <c r="D61" s="111"/>
      <c r="E61" s="113"/>
      <c r="F61" s="111"/>
      <c r="G61" s="113"/>
      <c r="H61" s="111"/>
      <c r="I61" s="113"/>
      <c r="J61" s="111"/>
      <c r="K61" s="108">
        <f t="shared" si="4"/>
        <v>0</v>
      </c>
      <c r="L61" s="111"/>
      <c r="M61" s="112"/>
    </row>
    <row r="62" spans="1:13" ht="16.5" customHeight="1" x14ac:dyDescent="0.3">
      <c r="A62" s="84"/>
      <c r="B62" s="78"/>
      <c r="C62" s="109"/>
      <c r="D62" s="214"/>
      <c r="E62" s="108"/>
      <c r="F62" s="214"/>
      <c r="G62" s="108"/>
      <c r="H62" s="214"/>
      <c r="I62" s="108"/>
      <c r="J62" s="214"/>
      <c r="K62" s="108">
        <f t="shared" si="4"/>
        <v>0</v>
      </c>
      <c r="L62" s="342"/>
      <c r="M62" s="112"/>
    </row>
    <row r="63" spans="1:13" ht="20.25" customHeight="1" thickBot="1" x14ac:dyDescent="0.3">
      <c r="A63" s="80" t="s">
        <v>66</v>
      </c>
      <c r="B63" s="80"/>
      <c r="C63" s="110">
        <f>SUM(C52:C62)</f>
        <v>0</v>
      </c>
      <c r="D63" s="214"/>
      <c r="E63" s="110">
        <f>SUM(E52:E62)</f>
        <v>0</v>
      </c>
      <c r="F63" s="214"/>
      <c r="G63" s="110">
        <f>SUM(G52:G62)</f>
        <v>0</v>
      </c>
      <c r="H63" s="214"/>
      <c r="I63" s="110">
        <f>SUM(I52:I62)</f>
        <v>0</v>
      </c>
      <c r="J63" s="214"/>
      <c r="K63" s="110">
        <f>SUM(K52:K62)</f>
        <v>0</v>
      </c>
      <c r="L63" s="342"/>
      <c r="M63" s="110">
        <f>SUM(M52:M62)</f>
        <v>0</v>
      </c>
    </row>
    <row r="64" spans="1:13" ht="9" customHeight="1" x14ac:dyDescent="0.25">
      <c r="A64" s="80"/>
      <c r="B64" s="80"/>
      <c r="C64" s="100"/>
      <c r="D64" s="85"/>
      <c r="E64" s="100"/>
      <c r="F64" s="85"/>
      <c r="G64" s="100"/>
      <c r="H64" s="85"/>
      <c r="I64" s="100"/>
      <c r="J64" s="85"/>
      <c r="K64" s="100"/>
      <c r="L64" s="87"/>
      <c r="M64" s="100"/>
    </row>
    <row r="65" spans="1:13" ht="11.25" customHeight="1" x14ac:dyDescent="0.25">
      <c r="A65" s="212"/>
      <c r="B65" s="212"/>
      <c r="C65" s="49"/>
      <c r="D65" s="32"/>
      <c r="E65" s="49"/>
      <c r="F65" s="49"/>
      <c r="G65" s="49"/>
      <c r="H65" s="49"/>
      <c r="I65" s="49"/>
      <c r="J65" s="49"/>
      <c r="K65" s="49"/>
      <c r="L65" s="49"/>
      <c r="M65" s="49"/>
    </row>
    <row r="66" spans="1:13" ht="11.25" customHeight="1" x14ac:dyDescent="0.25">
      <c r="A66" s="212"/>
      <c r="B66" s="212"/>
      <c r="C66" s="49"/>
      <c r="D66" s="32"/>
      <c r="E66" s="49"/>
      <c r="F66" s="49"/>
      <c r="G66" s="49"/>
      <c r="H66" s="49"/>
      <c r="I66" s="49"/>
      <c r="J66" s="49"/>
      <c r="K66" s="49"/>
      <c r="L66" s="49"/>
      <c r="M66" s="49"/>
    </row>
    <row r="67" spans="1:13" ht="20.25" customHeight="1" x14ac:dyDescent="0.25">
      <c r="A67" s="212"/>
      <c r="B67" s="212"/>
      <c r="C67" s="32"/>
      <c r="D67" s="32"/>
      <c r="E67" s="32"/>
      <c r="F67" s="32"/>
      <c r="G67" s="32"/>
      <c r="H67" s="32"/>
      <c r="I67" s="32"/>
      <c r="J67" s="206"/>
      <c r="K67" s="69"/>
      <c r="L67" s="69"/>
    </row>
    <row r="68" spans="1:13" ht="20.25" customHeight="1" x14ac:dyDescent="0.25">
      <c r="A68" s="219"/>
      <c r="B68" s="219"/>
      <c r="C68" s="225"/>
      <c r="D68" s="219"/>
      <c r="E68" s="219"/>
      <c r="F68" s="219"/>
      <c r="G68" s="219"/>
      <c r="H68" s="219"/>
      <c r="I68" s="219"/>
      <c r="J68" s="219"/>
      <c r="K68" s="219"/>
      <c r="L68" s="219"/>
    </row>
    <row r="69" spans="1:13" ht="54" customHeight="1" x14ac:dyDescent="0.25">
      <c r="A69" s="219"/>
      <c r="B69" s="219"/>
      <c r="C69" s="225"/>
      <c r="D69" s="219"/>
      <c r="E69" s="219"/>
      <c r="F69" s="219"/>
      <c r="G69" s="219"/>
      <c r="H69" s="219"/>
      <c r="I69" s="219"/>
      <c r="J69" s="219"/>
      <c r="K69" s="219"/>
      <c r="L69" s="219"/>
    </row>
    <row r="70" spans="1:13" ht="54" customHeight="1" x14ac:dyDescent="0.25">
      <c r="A70" s="219"/>
      <c r="B70" s="219"/>
      <c r="C70" s="225"/>
      <c r="D70" s="219"/>
      <c r="E70" s="219"/>
      <c r="F70" s="219"/>
      <c r="G70" s="219"/>
      <c r="H70" s="219"/>
      <c r="I70" s="219"/>
      <c r="J70" s="219"/>
      <c r="K70" s="219"/>
      <c r="L70" s="219"/>
    </row>
    <row r="71" spans="1:13" ht="19.5" customHeight="1" x14ac:dyDescent="0.25">
      <c r="A71" s="219"/>
      <c r="B71" s="219"/>
      <c r="C71" s="225"/>
      <c r="D71" s="219"/>
      <c r="E71" s="219"/>
      <c r="F71" s="219"/>
      <c r="G71" s="219"/>
      <c r="H71" s="219"/>
      <c r="I71" s="219"/>
      <c r="J71" s="219"/>
      <c r="K71" s="219"/>
      <c r="L71" s="219"/>
    </row>
    <row r="72" spans="1:13" ht="17.25" customHeight="1" x14ac:dyDescent="0.25">
      <c r="A72" s="219"/>
      <c r="B72" s="219"/>
      <c r="C72" s="225"/>
      <c r="D72" s="219"/>
      <c r="E72" s="219"/>
      <c r="F72" s="219"/>
      <c r="G72" s="219"/>
      <c r="H72" s="219"/>
      <c r="I72" s="219"/>
      <c r="J72" s="219"/>
      <c r="K72" s="219"/>
      <c r="L72" s="219"/>
    </row>
    <row r="73" spans="1:13" ht="17.25" customHeight="1" x14ac:dyDescent="0.25">
      <c r="A73" s="219"/>
      <c r="B73" s="219"/>
      <c r="C73" s="225"/>
      <c r="D73" s="219"/>
      <c r="E73" s="219"/>
      <c r="F73" s="219"/>
      <c r="G73" s="219"/>
      <c r="H73" s="219"/>
      <c r="I73" s="219"/>
      <c r="J73" s="219"/>
      <c r="K73" s="219"/>
      <c r="L73" s="219"/>
    </row>
    <row r="74" spans="1:13" ht="18" customHeight="1" x14ac:dyDescent="0.25">
      <c r="A74" s="219"/>
      <c r="B74" s="219"/>
      <c r="C74" s="225"/>
      <c r="D74" s="219"/>
      <c r="E74" s="219"/>
      <c r="F74" s="219"/>
      <c r="G74" s="219"/>
      <c r="H74" s="219"/>
      <c r="I74" s="219"/>
      <c r="J74" s="219"/>
      <c r="K74" s="219"/>
      <c r="L74" s="219"/>
    </row>
    <row r="75" spans="1:13" ht="17.25" customHeight="1" x14ac:dyDescent="0.25">
      <c r="A75" s="219"/>
      <c r="B75" s="219"/>
      <c r="C75" s="225"/>
      <c r="D75" s="219"/>
      <c r="E75" s="219"/>
      <c r="F75" s="219"/>
      <c r="G75" s="219"/>
      <c r="H75" s="219"/>
      <c r="I75" s="219"/>
      <c r="J75" s="219"/>
      <c r="K75" s="219"/>
      <c r="L75" s="219"/>
    </row>
    <row r="76" spans="1:13" ht="16.5" customHeight="1" x14ac:dyDescent="0.25">
      <c r="A76" s="219"/>
      <c r="B76" s="219"/>
      <c r="C76" s="225"/>
      <c r="D76" s="219"/>
      <c r="E76" s="219"/>
      <c r="F76" s="219"/>
      <c r="G76" s="219"/>
      <c r="H76" s="219"/>
      <c r="I76" s="219"/>
      <c r="J76" s="219"/>
      <c r="K76" s="219"/>
      <c r="L76" s="219"/>
    </row>
    <row r="77" spans="1:13" ht="29.25" customHeight="1" x14ac:dyDescent="0.25">
      <c r="A77" s="219"/>
      <c r="B77" s="219"/>
      <c r="C77" s="225"/>
      <c r="D77" s="219"/>
      <c r="E77" s="219"/>
      <c r="F77" s="219"/>
      <c r="G77" s="219"/>
      <c r="H77" s="219"/>
      <c r="I77" s="219"/>
      <c r="J77" s="219"/>
      <c r="K77" s="219"/>
      <c r="L77" s="219"/>
    </row>
    <row r="78" spans="1:13" ht="18" customHeight="1" x14ac:dyDescent="0.25">
      <c r="A78" s="219"/>
      <c r="B78" s="219"/>
      <c r="C78" s="225"/>
      <c r="D78" s="219"/>
      <c r="E78" s="219"/>
      <c r="F78" s="219"/>
      <c r="G78" s="219"/>
      <c r="H78" s="219"/>
      <c r="I78" s="219"/>
      <c r="J78" s="219"/>
      <c r="K78" s="219"/>
      <c r="L78" s="219"/>
    </row>
    <row r="79" spans="1:13" ht="17.25" customHeight="1" x14ac:dyDescent="0.25">
      <c r="A79" s="219"/>
      <c r="B79" s="219"/>
      <c r="C79" s="225"/>
      <c r="D79" s="219"/>
      <c r="E79" s="219"/>
      <c r="F79" s="219"/>
      <c r="G79" s="219"/>
      <c r="H79" s="219"/>
      <c r="I79" s="219"/>
      <c r="J79" s="219"/>
      <c r="K79" s="219"/>
      <c r="L79" s="219"/>
    </row>
    <row r="80" spans="1:13" ht="19.5" customHeight="1" x14ac:dyDescent="0.25">
      <c r="A80" s="219"/>
      <c r="B80" s="219"/>
      <c r="C80" s="225"/>
      <c r="D80" s="219"/>
      <c r="E80" s="219"/>
      <c r="F80" s="219"/>
      <c r="G80" s="219"/>
      <c r="H80" s="219"/>
      <c r="I80" s="219"/>
      <c r="J80" s="219"/>
      <c r="K80" s="219"/>
      <c r="L80" s="219"/>
    </row>
    <row r="81" spans="1:12" ht="16.5" customHeight="1" x14ac:dyDescent="0.25">
      <c r="A81" s="219"/>
      <c r="B81" s="219"/>
      <c r="C81" s="225"/>
      <c r="D81" s="219"/>
      <c r="E81" s="219"/>
      <c r="F81" s="219"/>
      <c r="G81" s="219"/>
      <c r="H81" s="219"/>
      <c r="I81" s="219"/>
      <c r="J81" s="219"/>
      <c r="K81" s="219"/>
      <c r="L81" s="219"/>
    </row>
    <row r="82" spans="1:12" ht="29.25" customHeight="1" x14ac:dyDescent="0.25">
      <c r="A82" s="219"/>
      <c r="B82" s="219"/>
      <c r="C82" s="225"/>
      <c r="D82" s="219"/>
      <c r="E82" s="219"/>
      <c r="F82" s="219"/>
      <c r="G82" s="219"/>
      <c r="H82" s="219"/>
      <c r="I82" s="219"/>
      <c r="J82" s="219"/>
      <c r="K82" s="219"/>
      <c r="L82" s="219"/>
    </row>
    <row r="83" spans="1:12" ht="16.5" customHeight="1" x14ac:dyDescent="0.25"/>
    <row r="84" spans="1:12" ht="17.25" customHeight="1" x14ac:dyDescent="0.25"/>
    <row r="85" spans="1:12" ht="19.5" customHeight="1" x14ac:dyDescent="0.25"/>
    <row r="86" spans="1:12" ht="5.25" customHeight="1" x14ac:dyDescent="0.25"/>
    <row r="87" spans="1:12" ht="19.5" customHeight="1" x14ac:dyDescent="0.25"/>
    <row r="88" spans="1:12" ht="19.5" customHeight="1" x14ac:dyDescent="0.25"/>
    <row r="89" spans="1:12" ht="19.5" customHeight="1" x14ac:dyDescent="0.25"/>
    <row r="90" spans="1:12" ht="19.5" customHeight="1" x14ac:dyDescent="0.25"/>
    <row r="91" spans="1:12" ht="17.25" customHeight="1" x14ac:dyDescent="0.25"/>
    <row r="92" spans="1:12" ht="16.5" customHeight="1" x14ac:dyDescent="0.25"/>
    <row r="93" spans="1:12" ht="17.25" customHeight="1" x14ac:dyDescent="0.25"/>
    <row r="94" spans="1:12" ht="17.25" customHeight="1" x14ac:dyDescent="0.25"/>
    <row r="95" spans="1:12" ht="17.25" customHeight="1" x14ac:dyDescent="0.25"/>
    <row r="96" spans="1:12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5" ht="17.25" customHeight="1" x14ac:dyDescent="0.25"/>
    <row r="106" ht="17.25" customHeight="1" x14ac:dyDescent="0.25"/>
  </sheetData>
  <mergeCells count="10">
    <mergeCell ref="A49:M49"/>
    <mergeCell ref="L62:L63"/>
    <mergeCell ref="M1:N1"/>
    <mergeCell ref="C1:K1"/>
    <mergeCell ref="L44:L45"/>
    <mergeCell ref="A4:L4"/>
    <mergeCell ref="A5:L5"/>
    <mergeCell ref="A31:L31"/>
    <mergeCell ref="A18:M18"/>
    <mergeCell ref="L26:L27"/>
  </mergeCells>
  <phoneticPr fontId="14" type="noConversion"/>
  <pageMargins left="0.75" right="0.75" top="1" bottom="1" header="0.5" footer="0.5"/>
  <pageSetup paperSize="9" scale="59" orientation="portrait" horizontalDpi="4294967293" r:id="rId1"/>
  <headerFooter alignWithMargins="0">
    <oddHeader>&amp;LAPPENDIX 2</oddHeader>
    <oddFooter>&amp;L&amp;F&amp;A&amp;RDecember 2007</oddFooter>
  </headerFooter>
  <ignoredErrors>
    <ignoredError sqref="D39:I44 D34:I35 D37:I37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6"/>
  <sheetViews>
    <sheetView topLeftCell="A4" zoomScaleNormal="100" workbookViewId="0">
      <selection activeCell="A12" sqref="A12"/>
    </sheetView>
  </sheetViews>
  <sheetFormatPr defaultColWidth="8.81640625" defaultRowHeight="12.5" x14ac:dyDescent="0.25"/>
  <cols>
    <col min="1" max="1" width="49" customWidth="1"/>
    <col min="2" max="2" width="1.453125" customWidth="1"/>
    <col min="3" max="3" width="15.26953125" customWidth="1"/>
    <col min="4" max="4" width="1.81640625" customWidth="1"/>
    <col min="5" max="5" width="15.26953125" customWidth="1"/>
    <col min="6" max="6" width="1.453125" customWidth="1"/>
    <col min="7" max="7" width="15.26953125" customWidth="1"/>
    <col min="8" max="8" width="1.453125" customWidth="1"/>
    <col min="9" max="9" width="15.26953125" customWidth="1"/>
    <col min="10" max="10" width="1.453125" customWidth="1"/>
    <col min="11" max="11" width="15.26953125" customWidth="1"/>
    <col min="12" max="12" width="1.453125" customWidth="1"/>
    <col min="13" max="13" width="15.26953125" customWidth="1"/>
  </cols>
  <sheetData>
    <row r="1" spans="1:14" ht="27.75" customHeight="1" x14ac:dyDescent="0.4">
      <c r="A1" s="219"/>
      <c r="B1" s="219"/>
      <c r="C1" s="354" t="str">
        <f>'R&amp;P Accounts'!B1</f>
        <v>Ferryhill Railway Heritage Trust</v>
      </c>
      <c r="D1" s="354"/>
      <c r="E1" s="354"/>
      <c r="F1" s="354"/>
      <c r="G1" s="354"/>
      <c r="H1" s="354"/>
      <c r="I1" s="354"/>
      <c r="J1" s="354"/>
      <c r="K1" s="354"/>
      <c r="L1" s="219"/>
      <c r="M1" s="330" t="str">
        <f>'R&amp;P Accounts'!L2</f>
        <v>S</v>
      </c>
      <c r="N1" s="330"/>
    </row>
    <row r="2" spans="1:14" x14ac:dyDescent="0.25">
      <c r="A2" s="304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</row>
    <row r="3" spans="1:14" ht="26.25" customHeight="1" x14ac:dyDescent="0.25">
      <c r="A3" s="36" t="s">
        <v>109</v>
      </c>
      <c r="B3" s="36"/>
      <c r="C3" s="37"/>
      <c r="D3" s="36"/>
      <c r="E3" s="36"/>
      <c r="F3" s="36"/>
      <c r="G3" s="36"/>
      <c r="H3" s="331"/>
      <c r="I3" s="331"/>
      <c r="J3" s="331"/>
      <c r="K3" s="331"/>
      <c r="L3" s="67"/>
      <c r="M3" s="162"/>
    </row>
    <row r="5" spans="1:14" ht="15.5" x14ac:dyDescent="0.25">
      <c r="A5" s="344" t="s">
        <v>110</v>
      </c>
      <c r="B5" s="344"/>
      <c r="C5" s="344"/>
      <c r="D5" s="344"/>
      <c r="E5" s="344"/>
      <c r="F5" s="32"/>
      <c r="G5" s="32"/>
      <c r="H5" s="32"/>
      <c r="I5" s="32"/>
      <c r="J5" s="206"/>
      <c r="K5" s="69"/>
      <c r="L5" s="69"/>
      <c r="M5" s="219"/>
    </row>
    <row r="6" spans="1:14" ht="54.75" customHeight="1" x14ac:dyDescent="0.25">
      <c r="A6" s="212"/>
      <c r="B6" s="212"/>
      <c r="C6" s="97" t="s">
        <v>105</v>
      </c>
      <c r="D6" s="94"/>
      <c r="E6" s="97" t="s">
        <v>111</v>
      </c>
      <c r="F6" s="89"/>
      <c r="G6" s="97" t="s">
        <v>112</v>
      </c>
      <c r="H6" s="89"/>
      <c r="I6" s="97" t="s">
        <v>113</v>
      </c>
      <c r="J6" s="88"/>
      <c r="K6" s="219"/>
      <c r="L6" s="219"/>
      <c r="M6" s="219"/>
    </row>
    <row r="7" spans="1:14" ht="54" customHeight="1" x14ac:dyDescent="0.25">
      <c r="A7" s="212"/>
      <c r="B7" s="212"/>
      <c r="C7" s="94"/>
      <c r="D7" s="94"/>
      <c r="E7" s="94"/>
      <c r="F7" s="89"/>
      <c r="G7" s="94"/>
      <c r="H7" s="89"/>
      <c r="I7" s="94"/>
      <c r="J7" s="88"/>
      <c r="K7" s="95" t="s">
        <v>114</v>
      </c>
      <c r="L7" s="69"/>
      <c r="M7" s="96" t="s">
        <v>115</v>
      </c>
    </row>
    <row r="8" spans="1:14" ht="16.5" customHeight="1" x14ac:dyDescent="0.25">
      <c r="A8" s="90" t="s">
        <v>116</v>
      </c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19"/>
    </row>
    <row r="9" spans="1:14" ht="17.25" customHeight="1" x14ac:dyDescent="0.3">
      <c r="A9" s="70" t="s">
        <v>15</v>
      </c>
      <c r="B9" s="219"/>
      <c r="C9" s="134">
        <f>'[2]Year End'!$B$18</f>
        <v>16183.490000000002</v>
      </c>
      <c r="D9" s="135"/>
      <c r="E9" s="134"/>
      <c r="F9" s="146"/>
      <c r="G9" s="134"/>
      <c r="H9" s="135"/>
      <c r="I9" s="134"/>
      <c r="J9" s="146"/>
      <c r="K9" s="134">
        <f t="shared" ref="K9:K17" si="0">SUM(C9:I9)</f>
        <v>16183.490000000002</v>
      </c>
      <c r="L9" s="146"/>
      <c r="M9" s="134">
        <v>7212</v>
      </c>
    </row>
    <row r="10" spans="1:14" ht="17.25" customHeight="1" x14ac:dyDescent="0.3">
      <c r="A10" s="70" t="s">
        <v>141</v>
      </c>
      <c r="B10" s="219"/>
      <c r="C10" s="134">
        <f>'[2]Year End'!$B$19</f>
        <v>4397.25</v>
      </c>
      <c r="D10" s="135"/>
      <c r="E10" s="134"/>
      <c r="F10" s="146"/>
      <c r="G10" s="134"/>
      <c r="H10" s="135"/>
      <c r="I10" s="134"/>
      <c r="J10" s="146"/>
      <c r="K10" s="134">
        <f t="shared" si="0"/>
        <v>4397.25</v>
      </c>
      <c r="L10" s="146"/>
      <c r="M10" s="134"/>
    </row>
    <row r="11" spans="1:14" ht="17.25" customHeight="1" x14ac:dyDescent="0.3">
      <c r="A11" s="70" t="s">
        <v>16</v>
      </c>
      <c r="B11" s="211"/>
      <c r="C11" s="147"/>
      <c r="D11" s="148"/>
      <c r="E11" s="147"/>
      <c r="F11" s="148"/>
      <c r="G11" s="147"/>
      <c r="H11" s="146"/>
      <c r="I11" s="147"/>
      <c r="J11" s="146"/>
      <c r="K11" s="134">
        <f t="shared" si="0"/>
        <v>0</v>
      </c>
      <c r="L11" s="148"/>
      <c r="M11" s="147"/>
    </row>
    <row r="12" spans="1:14" ht="17.25" customHeight="1" x14ac:dyDescent="0.3">
      <c r="A12" s="70" t="s">
        <v>17</v>
      </c>
      <c r="B12" s="212"/>
      <c r="C12" s="147">
        <f>'[2]Year End'!$B$61</f>
        <v>17405</v>
      </c>
      <c r="D12" s="148"/>
      <c r="E12" s="147"/>
      <c r="F12" s="148"/>
      <c r="G12" s="147"/>
      <c r="H12" s="146"/>
      <c r="I12" s="147"/>
      <c r="J12" s="146"/>
      <c r="K12" s="134">
        <f t="shared" si="0"/>
        <v>17405</v>
      </c>
      <c r="L12" s="148"/>
      <c r="M12" s="147"/>
    </row>
    <row r="13" spans="1:14" ht="16.5" customHeight="1" x14ac:dyDescent="0.3">
      <c r="A13" s="70" t="s">
        <v>18</v>
      </c>
      <c r="B13" s="212"/>
      <c r="C13" s="147">
        <f>'[2]Year End'!$B$23+'[2]Year End'!$B$25</f>
        <v>4094.3433333333332</v>
      </c>
      <c r="D13" s="148"/>
      <c r="E13" s="147"/>
      <c r="F13" s="148"/>
      <c r="G13" s="147"/>
      <c r="H13" s="146"/>
      <c r="I13" s="147"/>
      <c r="J13" s="146"/>
      <c r="K13" s="134">
        <f t="shared" si="0"/>
        <v>4094.3433333333332</v>
      </c>
      <c r="L13" s="148"/>
      <c r="M13" s="147">
        <v>2065</v>
      </c>
    </row>
    <row r="14" spans="1:14" ht="17.25" customHeight="1" x14ac:dyDescent="0.3">
      <c r="A14" s="70" t="s">
        <v>19</v>
      </c>
      <c r="B14" s="212"/>
      <c r="C14" s="147">
        <f>'[2]Year End'!$B$26+'[2]Year End'!$B$27</f>
        <v>3503.0083333333332</v>
      </c>
      <c r="D14" s="148"/>
      <c r="E14" s="147"/>
      <c r="F14" s="148"/>
      <c r="G14" s="147"/>
      <c r="H14" s="146"/>
      <c r="I14" s="147"/>
      <c r="J14" s="146"/>
      <c r="K14" s="134">
        <f t="shared" si="0"/>
        <v>3503.0083333333332</v>
      </c>
      <c r="L14" s="148"/>
      <c r="M14" s="147">
        <v>2713</v>
      </c>
    </row>
    <row r="15" spans="1:14" ht="15.5" x14ac:dyDescent="0.3">
      <c r="A15" s="234" t="s">
        <v>20</v>
      </c>
      <c r="B15" s="212"/>
      <c r="C15" s="147"/>
      <c r="D15" s="148"/>
      <c r="E15" s="147"/>
      <c r="F15" s="148"/>
      <c r="G15" s="147"/>
      <c r="H15" s="146"/>
      <c r="I15" s="147"/>
      <c r="J15" s="146"/>
      <c r="K15" s="134">
        <f t="shared" si="0"/>
        <v>0</v>
      </c>
      <c r="L15" s="148"/>
      <c r="M15" s="147"/>
    </row>
    <row r="16" spans="1:14" ht="16.5" customHeight="1" x14ac:dyDescent="0.3">
      <c r="A16" s="70" t="s">
        <v>21</v>
      </c>
      <c r="B16" s="219"/>
      <c r="C16" s="149"/>
      <c r="D16" s="150"/>
      <c r="E16" s="149"/>
      <c r="F16" s="150"/>
      <c r="G16" s="149"/>
      <c r="H16" s="150"/>
      <c r="I16" s="149"/>
      <c r="J16" s="150"/>
      <c r="K16" s="134">
        <f t="shared" si="0"/>
        <v>0</v>
      </c>
      <c r="L16" s="150"/>
      <c r="M16" s="149"/>
    </row>
    <row r="17" spans="1:13" ht="16.5" customHeight="1" x14ac:dyDescent="0.3">
      <c r="A17" s="70" t="s">
        <v>22</v>
      </c>
      <c r="B17" s="219"/>
      <c r="C17" s="151">
        <f>'[2]Year End'!$B$24</f>
        <v>111.1</v>
      </c>
      <c r="D17" s="150"/>
      <c r="E17" s="151"/>
      <c r="F17" s="150"/>
      <c r="G17" s="151"/>
      <c r="H17" s="150"/>
      <c r="I17" s="151"/>
      <c r="J17" s="150"/>
      <c r="K17" s="134">
        <f t="shared" si="0"/>
        <v>111.1</v>
      </c>
      <c r="L17" s="150"/>
      <c r="M17" s="151">
        <v>309</v>
      </c>
    </row>
    <row r="18" spans="1:13" ht="16.5" customHeight="1" thickBot="1" x14ac:dyDescent="0.35">
      <c r="A18" s="70" t="s">
        <v>140</v>
      </c>
      <c r="B18" s="219"/>
      <c r="C18" s="151">
        <f>'[2]Year End'!$B$74+'[2]Year End'!$B$75</f>
        <v>5831.1916666666657</v>
      </c>
      <c r="D18" s="150"/>
      <c r="E18" s="151"/>
      <c r="F18" s="150"/>
      <c r="G18" s="151"/>
      <c r="H18" s="150"/>
      <c r="I18" s="151"/>
      <c r="J18" s="150"/>
      <c r="K18" s="134"/>
      <c r="L18" s="150"/>
      <c r="M18" s="151">
        <v>48432</v>
      </c>
    </row>
    <row r="19" spans="1:13" ht="16" thickBot="1" x14ac:dyDescent="0.4">
      <c r="A19" s="91" t="s">
        <v>117</v>
      </c>
      <c r="B19" s="82"/>
      <c r="C19" s="152">
        <f>SUM(C9:C18)</f>
        <v>51525.383333333331</v>
      </c>
      <c r="D19" s="153"/>
      <c r="E19" s="152">
        <f>SUM(E9:E18)</f>
        <v>0</v>
      </c>
      <c r="F19" s="153"/>
      <c r="G19" s="152">
        <f>SUM(G9:G18)</f>
        <v>0</v>
      </c>
      <c r="H19" s="153"/>
      <c r="I19" s="152">
        <f>SUM(I9:I18)</f>
        <v>0</v>
      </c>
      <c r="J19" s="153"/>
      <c r="K19" s="152">
        <f>SUM(K9:K18)</f>
        <v>45694.191666666666</v>
      </c>
      <c r="L19" s="153"/>
      <c r="M19" s="152">
        <f>SUM(M9:M18)</f>
        <v>60731</v>
      </c>
    </row>
    <row r="20" spans="1:13" ht="15.5" x14ac:dyDescent="0.25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231"/>
      <c r="L20" s="81"/>
      <c r="M20" s="219"/>
    </row>
    <row r="21" spans="1:13" ht="16.5" customHeight="1" x14ac:dyDescent="0.3">
      <c r="A21" s="57" t="s">
        <v>118</v>
      </c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</row>
    <row r="22" spans="1:13" ht="16.5" customHeight="1" x14ac:dyDescent="0.3">
      <c r="A22" s="70" t="s">
        <v>25</v>
      </c>
      <c r="B22" s="219"/>
      <c r="C22" s="106"/>
      <c r="D22" s="139"/>
      <c r="E22" s="106"/>
      <c r="F22" s="139"/>
      <c r="G22" s="106"/>
      <c r="H22" s="139"/>
      <c r="I22" s="106"/>
      <c r="J22" s="139"/>
      <c r="K22" s="197">
        <f>SUM(C22:I22)</f>
        <v>0</v>
      </c>
      <c r="L22" s="139"/>
      <c r="M22" s="106">
        <v>0</v>
      </c>
    </row>
    <row r="23" spans="1:13" ht="16.5" customHeight="1" thickBot="1" x14ac:dyDescent="0.35">
      <c r="A23" s="70" t="s">
        <v>26</v>
      </c>
      <c r="B23" s="219"/>
      <c r="C23" s="143"/>
      <c r="D23" s="139"/>
      <c r="E23" s="143"/>
      <c r="F23" s="139"/>
      <c r="G23" s="143"/>
      <c r="H23" s="139"/>
      <c r="I23" s="143"/>
      <c r="J23" s="139"/>
      <c r="K23" s="197">
        <f>SUM(C23:I23)</f>
        <v>0</v>
      </c>
      <c r="L23" s="139"/>
      <c r="M23" s="143">
        <v>0</v>
      </c>
    </row>
    <row r="24" spans="1:13" ht="16" thickBot="1" x14ac:dyDescent="0.4">
      <c r="A24" s="91" t="s">
        <v>117</v>
      </c>
      <c r="B24" s="219"/>
      <c r="C24" s="144">
        <f>SUM(C22:C23)</f>
        <v>0</v>
      </c>
      <c r="D24" s="139"/>
      <c r="E24" s="145">
        <f>SUM(E22:E23)</f>
        <v>0</v>
      </c>
      <c r="F24" s="139"/>
      <c r="G24" s="145">
        <f>SUM(G22:G23)</f>
        <v>0</v>
      </c>
      <c r="H24" s="139"/>
      <c r="I24" s="145">
        <f>SUM(I22:I23)</f>
        <v>0</v>
      </c>
      <c r="J24" s="139"/>
      <c r="K24" s="145">
        <f>SUM(K22:K23)</f>
        <v>0</v>
      </c>
      <c r="L24" s="139"/>
      <c r="M24" s="145">
        <f>SUM(M22:M23)</f>
        <v>0</v>
      </c>
    </row>
    <row r="25" spans="1:13" ht="9" customHeight="1" thickBot="1" x14ac:dyDescent="0.4">
      <c r="A25" s="91"/>
      <c r="B25" s="219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</row>
    <row r="26" spans="1:13" ht="16" thickBot="1" x14ac:dyDescent="0.4">
      <c r="A26" s="91" t="s">
        <v>119</v>
      </c>
      <c r="B26" s="219"/>
      <c r="C26" s="145">
        <f>C19+C24</f>
        <v>51525.383333333331</v>
      </c>
      <c r="D26" s="139"/>
      <c r="E26" s="145">
        <f>E19+E24</f>
        <v>0</v>
      </c>
      <c r="F26" s="139"/>
      <c r="G26" s="145">
        <f>G19+G24</f>
        <v>0</v>
      </c>
      <c r="H26" s="139"/>
      <c r="I26" s="145">
        <f>I19+I24</f>
        <v>0</v>
      </c>
      <c r="J26" s="139"/>
      <c r="K26" s="145">
        <f>K19+K24</f>
        <v>45694.191666666666</v>
      </c>
      <c r="L26" s="139"/>
      <c r="M26" s="145">
        <f>M19+M24</f>
        <v>60731</v>
      </c>
    </row>
    <row r="27" spans="1:13" x14ac:dyDescent="0.25">
      <c r="A27" s="219"/>
      <c r="B27" s="219"/>
      <c r="C27" s="219"/>
      <c r="D27" s="219"/>
      <c r="E27" s="219"/>
      <c r="F27" s="219"/>
      <c r="G27" s="219"/>
      <c r="H27" s="219"/>
      <c r="I27" s="219"/>
      <c r="J27" s="219"/>
      <c r="K27" s="232"/>
      <c r="L27" s="219"/>
      <c r="M27" s="219"/>
    </row>
    <row r="28" spans="1:13" x14ac:dyDescent="0.25">
      <c r="A28" s="219"/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</row>
    <row r="29" spans="1:13" ht="14" x14ac:dyDescent="0.25">
      <c r="A29" s="22" t="s">
        <v>120</v>
      </c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</row>
    <row r="30" spans="1:13" ht="16.5" customHeight="1" x14ac:dyDescent="0.3">
      <c r="A30" s="71" t="s">
        <v>30</v>
      </c>
      <c r="B30" s="219"/>
      <c r="C30" s="106">
        <f>'[2]Year End'!$B$52</f>
        <v>406</v>
      </c>
      <c r="D30" s="139"/>
      <c r="E30" s="106"/>
      <c r="F30" s="139"/>
      <c r="G30" s="106"/>
      <c r="H30" s="139"/>
      <c r="I30" s="106"/>
      <c r="J30" s="139"/>
      <c r="K30" s="197">
        <f t="shared" ref="K30:K40" si="1">SUM(C30:I30)</f>
        <v>406</v>
      </c>
      <c r="L30" s="139"/>
      <c r="M30" s="106">
        <v>435</v>
      </c>
    </row>
    <row r="31" spans="1:13" ht="16.5" customHeight="1" x14ac:dyDescent="0.3">
      <c r="A31" s="71" t="s">
        <v>31</v>
      </c>
      <c r="B31" s="219"/>
      <c r="C31" s="106"/>
      <c r="D31" s="139"/>
      <c r="E31" s="106"/>
      <c r="F31" s="139"/>
      <c r="G31" s="106"/>
      <c r="H31" s="139"/>
      <c r="I31" s="106"/>
      <c r="J31" s="139"/>
      <c r="K31" s="197">
        <f t="shared" si="1"/>
        <v>0</v>
      </c>
      <c r="L31" s="139"/>
      <c r="M31" s="106">
        <v>0</v>
      </c>
    </row>
    <row r="32" spans="1:13" ht="16.5" customHeight="1" x14ac:dyDescent="0.3">
      <c r="A32" s="71" t="s">
        <v>32</v>
      </c>
      <c r="B32" s="219"/>
      <c r="C32" s="106"/>
      <c r="D32" s="139"/>
      <c r="E32" s="141"/>
      <c r="F32" s="139"/>
      <c r="G32" s="141"/>
      <c r="H32" s="139"/>
      <c r="I32" s="141"/>
      <c r="J32" s="139"/>
      <c r="K32" s="197">
        <f t="shared" si="1"/>
        <v>0</v>
      </c>
      <c r="L32" s="139"/>
      <c r="M32" s="141">
        <v>0</v>
      </c>
    </row>
    <row r="33" spans="1:14" ht="16.5" customHeight="1" x14ac:dyDescent="0.3">
      <c r="A33" s="71" t="s">
        <v>33</v>
      </c>
      <c r="B33" s="219"/>
      <c r="C33" s="106">
        <f>'[2]Year End'!$B$35+'[2]Year End'!$B$38+'[2]Year End'!$B$39+'[2]Year End'!$B$41+'[2]Year End'!$B$42+'[2]Year End'!$B$46+'[2]Year End'!$B$47+'[2]Year End'!$B$49+'[2]Year End'!$B$54-'[2]Year End'!$B$60</f>
        <v>36474.433333333334</v>
      </c>
      <c r="D33" s="139"/>
      <c r="E33" s="141"/>
      <c r="F33" s="139"/>
      <c r="G33" s="141"/>
      <c r="H33" s="139"/>
      <c r="I33" s="141"/>
      <c r="J33" s="139"/>
      <c r="K33" s="197">
        <f t="shared" si="1"/>
        <v>36474.433333333334</v>
      </c>
      <c r="L33" s="139"/>
      <c r="M33" s="141">
        <v>13401</v>
      </c>
    </row>
    <row r="34" spans="1:14" ht="16.5" customHeight="1" x14ac:dyDescent="0.3">
      <c r="A34" s="71" t="s">
        <v>34</v>
      </c>
      <c r="B34" s="219"/>
      <c r="C34" s="106"/>
      <c r="D34" s="139"/>
      <c r="E34" s="141"/>
      <c r="F34" s="139"/>
      <c r="G34" s="141"/>
      <c r="H34" s="139"/>
      <c r="I34" s="141"/>
      <c r="J34" s="139"/>
      <c r="K34" s="197">
        <f t="shared" si="1"/>
        <v>0</v>
      </c>
      <c r="L34" s="139"/>
      <c r="M34" s="141">
        <v>0</v>
      </c>
    </row>
    <row r="35" spans="1:14" ht="16.5" customHeight="1" x14ac:dyDescent="0.3">
      <c r="A35" s="71" t="s">
        <v>35</v>
      </c>
      <c r="B35" s="219"/>
      <c r="C35" s="106">
        <f>'[2]Year End'!$B$32+'[2]Year End'!$B$51</f>
        <v>4357.6500000000005</v>
      </c>
      <c r="D35" s="139"/>
      <c r="E35" s="141"/>
      <c r="F35" s="139"/>
      <c r="G35" s="141"/>
      <c r="H35" s="139"/>
      <c r="I35" s="141"/>
      <c r="J35" s="139"/>
      <c r="K35" s="197">
        <f t="shared" si="1"/>
        <v>4357.6500000000005</v>
      </c>
      <c r="L35" s="139"/>
      <c r="M35" s="141">
        <v>4903</v>
      </c>
    </row>
    <row r="36" spans="1:14" ht="16.5" customHeight="1" x14ac:dyDescent="0.3">
      <c r="A36" s="72" t="s">
        <v>36</v>
      </c>
      <c r="B36" s="219"/>
      <c r="C36" s="106"/>
      <c r="D36" s="139"/>
      <c r="E36" s="141"/>
      <c r="F36" s="139"/>
      <c r="G36" s="141"/>
      <c r="H36" s="139"/>
      <c r="I36" s="141"/>
      <c r="J36" s="139"/>
      <c r="K36" s="197">
        <f t="shared" si="1"/>
        <v>0</v>
      </c>
      <c r="L36" s="139"/>
      <c r="M36" s="141">
        <v>0</v>
      </c>
    </row>
    <row r="37" spans="1:14" ht="17.25" customHeight="1" x14ac:dyDescent="0.3">
      <c r="A37" s="72" t="s">
        <v>37</v>
      </c>
      <c r="B37" s="219"/>
      <c r="C37" s="106"/>
      <c r="D37" s="139"/>
      <c r="E37" s="141"/>
      <c r="F37" s="139"/>
      <c r="G37" s="141"/>
      <c r="H37" s="139"/>
      <c r="I37" s="141"/>
      <c r="J37" s="139"/>
      <c r="K37" s="197">
        <f t="shared" si="1"/>
        <v>0</v>
      </c>
      <c r="L37" s="139"/>
      <c r="M37" s="141">
        <v>0</v>
      </c>
    </row>
    <row r="38" spans="1:14" ht="17.25" customHeight="1" x14ac:dyDescent="0.3">
      <c r="A38" s="72" t="s">
        <v>38</v>
      </c>
      <c r="B38" s="219"/>
      <c r="C38" s="106"/>
      <c r="D38" s="139"/>
      <c r="E38" s="141"/>
      <c r="F38" s="139"/>
      <c r="G38" s="141"/>
      <c r="H38" s="139"/>
      <c r="I38" s="141"/>
      <c r="J38" s="139"/>
      <c r="K38" s="197">
        <f t="shared" si="1"/>
        <v>0</v>
      </c>
      <c r="L38" s="139"/>
      <c r="M38" s="141">
        <v>0</v>
      </c>
    </row>
    <row r="39" spans="1:14" ht="14" x14ac:dyDescent="0.3">
      <c r="A39" s="71" t="s">
        <v>121</v>
      </c>
      <c r="B39" s="219"/>
      <c r="C39" s="106">
        <f>'[2]Year End'!$B$34+'[2]Year End'!$B$40+'[2]Year End'!$B$44+'[2]Year End'!$B$45+'[2]Year End'!$B$48</f>
        <v>2056.8300000000004</v>
      </c>
      <c r="D39" s="139"/>
      <c r="E39" s="141"/>
      <c r="F39" s="139"/>
      <c r="G39" s="141"/>
      <c r="H39" s="139"/>
      <c r="I39" s="141"/>
      <c r="J39" s="139"/>
      <c r="K39" s="197">
        <f t="shared" si="1"/>
        <v>2056.8300000000004</v>
      </c>
      <c r="L39" s="139"/>
      <c r="M39" s="141">
        <v>4111</v>
      </c>
    </row>
    <row r="40" spans="1:14" ht="14.5" thickBot="1" x14ac:dyDescent="0.35">
      <c r="A40" s="92" t="s">
        <v>140</v>
      </c>
      <c r="B40" s="219"/>
      <c r="C40" s="141">
        <f>-'[2]Year End'!$B$72-'[2]Year End'!$B$73</f>
        <v>6772.5528571428576</v>
      </c>
      <c r="D40" s="139"/>
      <c r="E40" s="141"/>
      <c r="F40" s="139"/>
      <c r="G40" s="141"/>
      <c r="H40" s="139"/>
      <c r="I40" s="141"/>
      <c r="J40" s="139"/>
      <c r="K40" s="197">
        <f t="shared" si="1"/>
        <v>6772.5528571428576</v>
      </c>
      <c r="L40" s="139"/>
      <c r="M40" s="141">
        <v>48880</v>
      </c>
    </row>
    <row r="41" spans="1:14" ht="16.5" customHeight="1" thickBot="1" x14ac:dyDescent="0.35">
      <c r="A41" s="9" t="s">
        <v>117</v>
      </c>
      <c r="B41" s="219"/>
      <c r="C41" s="142">
        <f>SUM(C30:C40)</f>
        <v>50067.466190476196</v>
      </c>
      <c r="D41" s="139"/>
      <c r="E41" s="138">
        <f>SUM(E30:E40)</f>
        <v>0</v>
      </c>
      <c r="F41" s="139"/>
      <c r="G41" s="138">
        <f>SUM(G30:G40)</f>
        <v>0</v>
      </c>
      <c r="H41" s="139"/>
      <c r="I41" s="138">
        <f>SUM(I30:I40)</f>
        <v>0</v>
      </c>
      <c r="J41" s="139"/>
      <c r="K41" s="138">
        <f>SUM(K30:K40)</f>
        <v>50067.466190476196</v>
      </c>
      <c r="L41" s="139"/>
      <c r="M41" s="138">
        <f>SUM(M30:M40)</f>
        <v>71730</v>
      </c>
    </row>
    <row r="42" spans="1:14" x14ac:dyDescent="0.25">
      <c r="A42" s="219"/>
      <c r="B42" s="219"/>
      <c r="C42" s="225"/>
      <c r="D42" s="219"/>
      <c r="E42" s="219"/>
      <c r="F42" s="219"/>
      <c r="G42" s="219"/>
      <c r="H42" s="219"/>
      <c r="I42" s="219"/>
      <c r="J42" s="219"/>
      <c r="K42" s="232"/>
      <c r="L42" s="219"/>
      <c r="M42" s="219"/>
    </row>
    <row r="43" spans="1:14" ht="30" customHeight="1" x14ac:dyDescent="0.3">
      <c r="A43" s="57" t="s">
        <v>122</v>
      </c>
      <c r="B43" s="219"/>
      <c r="C43" s="225"/>
      <c r="D43" s="219"/>
      <c r="E43" s="219"/>
      <c r="F43" s="219"/>
      <c r="G43" s="219"/>
      <c r="H43" s="219"/>
      <c r="I43" s="219"/>
      <c r="J43" s="219"/>
      <c r="K43" s="219"/>
      <c r="L43" s="219"/>
      <c r="M43" s="219"/>
    </row>
    <row r="44" spans="1:14" ht="17.25" customHeight="1" x14ac:dyDescent="0.3">
      <c r="A44" s="71" t="s">
        <v>42</v>
      </c>
      <c r="B44" s="219"/>
      <c r="C44" s="141"/>
      <c r="D44" s="139"/>
      <c r="E44" s="141"/>
      <c r="F44" s="139"/>
      <c r="G44" s="141"/>
      <c r="H44" s="139"/>
      <c r="I44" s="141"/>
      <c r="J44" s="139"/>
      <c r="K44" s="197">
        <f>SUM(C44:I44)</f>
        <v>0</v>
      </c>
      <c r="L44" s="139"/>
      <c r="M44" s="141">
        <v>1200</v>
      </c>
    </row>
    <row r="45" spans="1:14" ht="16.5" customHeight="1" thickBot="1" x14ac:dyDescent="0.35">
      <c r="A45" s="71" t="s">
        <v>43</v>
      </c>
      <c r="B45" s="219"/>
      <c r="C45" s="141"/>
      <c r="D45" s="139"/>
      <c r="E45" s="141"/>
      <c r="F45" s="139"/>
      <c r="G45" s="141"/>
      <c r="H45" s="139"/>
      <c r="I45" s="141"/>
      <c r="J45" s="139"/>
      <c r="K45" s="197">
        <f>SUM(C45:I45)</f>
        <v>0</v>
      </c>
      <c r="L45" s="139"/>
      <c r="M45" s="141">
        <v>0</v>
      </c>
    </row>
    <row r="46" spans="1:14" ht="16.5" customHeight="1" thickBot="1" x14ac:dyDescent="0.35">
      <c r="A46" s="9" t="s">
        <v>123</v>
      </c>
      <c r="B46" s="219"/>
      <c r="C46" s="142">
        <f>C44+C45</f>
        <v>0</v>
      </c>
      <c r="D46" s="139"/>
      <c r="E46" s="138">
        <f>E44+E45</f>
        <v>0</v>
      </c>
      <c r="F46" s="139"/>
      <c r="G46" s="138">
        <f>G44+G45</f>
        <v>0</v>
      </c>
      <c r="H46" s="139"/>
      <c r="I46" s="138">
        <f>I44+I45</f>
        <v>0</v>
      </c>
      <c r="J46" s="139"/>
      <c r="K46" s="138">
        <f>K44+K45</f>
        <v>0</v>
      </c>
      <c r="L46" s="139"/>
      <c r="M46" s="138">
        <f>M44+M45</f>
        <v>1200</v>
      </c>
    </row>
    <row r="47" spans="1:14" ht="17.25" customHeight="1" thickBot="1" x14ac:dyDescent="0.35">
      <c r="A47" s="219"/>
      <c r="B47" s="219"/>
      <c r="C47" s="115"/>
      <c r="D47" s="114"/>
      <c r="E47" s="114"/>
      <c r="F47" s="114"/>
      <c r="G47" s="114"/>
      <c r="H47" s="114"/>
      <c r="I47" s="114"/>
      <c r="J47" s="114"/>
      <c r="K47" s="232"/>
      <c r="L47" s="114"/>
      <c r="M47" s="114"/>
    </row>
    <row r="48" spans="1:14" ht="16.5" customHeight="1" thickBot="1" x14ac:dyDescent="0.35">
      <c r="A48" s="93" t="s">
        <v>45</v>
      </c>
      <c r="B48" s="219"/>
      <c r="C48" s="138">
        <f>+C46+C41</f>
        <v>50067.466190476196</v>
      </c>
      <c r="D48" s="139"/>
      <c r="E48" s="138">
        <f>+E46+E41</f>
        <v>0</v>
      </c>
      <c r="F48" s="139"/>
      <c r="G48" s="138">
        <f>+G46+G41</f>
        <v>0</v>
      </c>
      <c r="H48" s="139"/>
      <c r="I48" s="138">
        <f>+I46+I41</f>
        <v>0</v>
      </c>
      <c r="J48" s="139"/>
      <c r="K48" s="138">
        <f>+K46+K41</f>
        <v>50067.466190476196</v>
      </c>
      <c r="L48" s="139"/>
      <c r="M48" s="138">
        <f>+M46+M41</f>
        <v>72930</v>
      </c>
      <c r="N48" s="140"/>
    </row>
    <row r="49" spans="1:13" ht="17.25" customHeight="1" thickBot="1" x14ac:dyDescent="0.35">
      <c r="A49" s="219"/>
      <c r="B49" s="219"/>
      <c r="C49" s="115"/>
      <c r="D49" s="114"/>
      <c r="E49" s="114"/>
      <c r="F49" s="114"/>
      <c r="G49" s="114"/>
      <c r="H49" s="114"/>
      <c r="I49" s="114"/>
      <c r="J49" s="114"/>
      <c r="K49" s="232"/>
      <c r="L49" s="114"/>
      <c r="M49" s="114"/>
    </row>
    <row r="50" spans="1:13" ht="18.75" customHeight="1" thickBot="1" x14ac:dyDescent="0.35">
      <c r="A50" s="34" t="s">
        <v>46</v>
      </c>
      <c r="B50" s="219"/>
      <c r="C50" s="136">
        <f>+C26-C48</f>
        <v>1457.9171428571353</v>
      </c>
      <c r="D50" s="137"/>
      <c r="E50" s="136">
        <f>+E26-E48</f>
        <v>0</v>
      </c>
      <c r="F50" s="137"/>
      <c r="G50" s="136">
        <f>+G26-G48</f>
        <v>0</v>
      </c>
      <c r="H50" s="137"/>
      <c r="I50" s="136">
        <f>+I26-I48</f>
        <v>0</v>
      </c>
      <c r="J50" s="137"/>
      <c r="K50" s="136">
        <f>+K26-K48</f>
        <v>-4373.2745238095304</v>
      </c>
      <c r="L50" s="137"/>
      <c r="M50" s="136">
        <f>+M26-M48</f>
        <v>-12199</v>
      </c>
    </row>
    <row r="51" spans="1:13" ht="14.25" customHeight="1" thickBot="1" x14ac:dyDescent="0.35">
      <c r="A51" s="34"/>
      <c r="B51" s="219"/>
      <c r="C51" s="195"/>
      <c r="D51" s="137"/>
      <c r="E51" s="195"/>
      <c r="F51" s="137"/>
      <c r="G51" s="195"/>
      <c r="H51" s="137"/>
      <c r="I51" s="195"/>
      <c r="J51" s="137"/>
      <c r="K51" s="195"/>
      <c r="L51" s="137"/>
      <c r="M51" s="195"/>
    </row>
    <row r="52" spans="1:13" ht="18.75" customHeight="1" thickBot="1" x14ac:dyDescent="0.35">
      <c r="A52" s="82" t="s">
        <v>124</v>
      </c>
      <c r="B52" s="219"/>
      <c r="C52" s="136"/>
      <c r="D52" s="137"/>
      <c r="E52" s="196"/>
      <c r="F52" s="137"/>
      <c r="G52" s="196"/>
      <c r="H52" s="137"/>
      <c r="I52" s="196"/>
      <c r="J52" s="137"/>
      <c r="K52" s="196">
        <f>SUM(C52:I52)</f>
        <v>0</v>
      </c>
      <c r="L52" s="137"/>
      <c r="M52" s="196"/>
    </row>
    <row r="53" spans="1:13" ht="14.25" customHeight="1" thickBot="1" x14ac:dyDescent="0.35">
      <c r="A53" s="82"/>
      <c r="B53" s="219"/>
      <c r="C53" s="123"/>
      <c r="D53" s="137"/>
      <c r="E53" s="137"/>
      <c r="F53" s="137"/>
      <c r="G53" s="137"/>
      <c r="H53" s="137"/>
      <c r="I53" s="137"/>
      <c r="J53" s="137"/>
      <c r="K53" s="137"/>
      <c r="L53" s="137"/>
      <c r="M53" s="137"/>
    </row>
    <row r="54" spans="1:13" ht="18.75" customHeight="1" thickBot="1" x14ac:dyDescent="0.35">
      <c r="A54" s="9" t="s">
        <v>48</v>
      </c>
      <c r="B54" s="219"/>
      <c r="C54" s="136">
        <f>C50+C52</f>
        <v>1457.9171428571353</v>
      </c>
      <c r="D54" s="137"/>
      <c r="E54" s="136">
        <f>E50+E52</f>
        <v>0</v>
      </c>
      <c r="F54" s="137"/>
      <c r="G54" s="136">
        <f>G50+G52</f>
        <v>0</v>
      </c>
      <c r="H54" s="137"/>
      <c r="I54" s="136">
        <f>I50+I52</f>
        <v>0</v>
      </c>
      <c r="J54" s="137"/>
      <c r="K54" s="136">
        <f>K50+K52</f>
        <v>-4373.2745238095304</v>
      </c>
      <c r="L54" s="137"/>
      <c r="M54" s="136">
        <f>M50+M52</f>
        <v>-12199</v>
      </c>
    </row>
    <row r="55" spans="1:13" x14ac:dyDescent="0.25">
      <c r="A55" s="219"/>
      <c r="B55" s="219"/>
      <c r="C55" s="225"/>
      <c r="D55" s="219"/>
      <c r="E55" s="219"/>
      <c r="F55" s="219"/>
      <c r="G55" s="219"/>
      <c r="H55" s="219"/>
      <c r="I55" s="219"/>
      <c r="J55" s="219"/>
      <c r="K55" s="232"/>
      <c r="L55" s="219"/>
      <c r="M55" s="219"/>
    </row>
    <row r="57" spans="1:13" ht="15.5" x14ac:dyDescent="0.35">
      <c r="A57" s="161" t="s">
        <v>125</v>
      </c>
    </row>
    <row r="58" spans="1:13" x14ac:dyDescent="0.25">
      <c r="A58" s="345"/>
      <c r="B58" s="346"/>
      <c r="C58" s="346"/>
      <c r="D58" s="346"/>
      <c r="E58" s="346"/>
      <c r="F58" s="346"/>
      <c r="G58" s="346"/>
      <c r="H58" s="346"/>
      <c r="I58" s="346"/>
      <c r="J58" s="346"/>
      <c r="K58" s="346"/>
      <c r="L58" s="346"/>
      <c r="M58" s="347"/>
    </row>
    <row r="59" spans="1:13" x14ac:dyDescent="0.25">
      <c r="A59" s="348"/>
      <c r="B59" s="349"/>
      <c r="C59" s="349"/>
      <c r="D59" s="349"/>
      <c r="E59" s="349"/>
      <c r="F59" s="349"/>
      <c r="G59" s="349"/>
      <c r="H59" s="349"/>
      <c r="I59" s="349"/>
      <c r="J59" s="349"/>
      <c r="K59" s="349"/>
      <c r="L59" s="349"/>
      <c r="M59" s="350"/>
    </row>
    <row r="60" spans="1:13" x14ac:dyDescent="0.25">
      <c r="A60" s="348"/>
      <c r="B60" s="349"/>
      <c r="C60" s="349"/>
      <c r="D60" s="349"/>
      <c r="E60" s="349"/>
      <c r="F60" s="349"/>
      <c r="G60" s="349"/>
      <c r="H60" s="349"/>
      <c r="I60" s="349"/>
      <c r="J60" s="349"/>
      <c r="K60" s="349"/>
      <c r="L60" s="349"/>
      <c r="M60" s="350"/>
    </row>
    <row r="61" spans="1:13" x14ac:dyDescent="0.25">
      <c r="A61" s="348"/>
      <c r="B61" s="349"/>
      <c r="C61" s="349"/>
      <c r="D61" s="349"/>
      <c r="E61" s="349"/>
      <c r="F61" s="349"/>
      <c r="G61" s="349"/>
      <c r="H61" s="349"/>
      <c r="I61" s="349"/>
      <c r="J61" s="349"/>
      <c r="K61" s="349"/>
      <c r="L61" s="349"/>
      <c r="M61" s="350"/>
    </row>
    <row r="62" spans="1:13" x14ac:dyDescent="0.25">
      <c r="A62" s="348"/>
      <c r="B62" s="349"/>
      <c r="C62" s="349"/>
      <c r="D62" s="349"/>
      <c r="E62" s="349"/>
      <c r="F62" s="349"/>
      <c r="G62" s="349"/>
      <c r="H62" s="349"/>
      <c r="I62" s="349"/>
      <c r="J62" s="349"/>
      <c r="K62" s="349"/>
      <c r="L62" s="349"/>
      <c r="M62" s="350"/>
    </row>
    <row r="63" spans="1:13" x14ac:dyDescent="0.25">
      <c r="A63" s="348"/>
      <c r="B63" s="349"/>
      <c r="C63" s="349"/>
      <c r="D63" s="349"/>
      <c r="E63" s="349"/>
      <c r="F63" s="349"/>
      <c r="G63" s="349"/>
      <c r="H63" s="349"/>
      <c r="I63" s="349"/>
      <c r="J63" s="349"/>
      <c r="K63" s="349"/>
      <c r="L63" s="349"/>
      <c r="M63" s="350"/>
    </row>
    <row r="64" spans="1:13" x14ac:dyDescent="0.25">
      <c r="A64" s="348"/>
      <c r="B64" s="349"/>
      <c r="C64" s="349"/>
      <c r="D64" s="349"/>
      <c r="E64" s="349"/>
      <c r="F64" s="349"/>
      <c r="G64" s="349"/>
      <c r="H64" s="349"/>
      <c r="I64" s="349"/>
      <c r="J64" s="349"/>
      <c r="K64" s="349"/>
      <c r="L64" s="349"/>
      <c r="M64" s="350"/>
    </row>
    <row r="65" spans="1:13" x14ac:dyDescent="0.25">
      <c r="A65" s="348"/>
      <c r="B65" s="349"/>
      <c r="C65" s="349"/>
      <c r="D65" s="349"/>
      <c r="E65" s="349"/>
      <c r="F65" s="349"/>
      <c r="G65" s="349"/>
      <c r="H65" s="349"/>
      <c r="I65" s="349"/>
      <c r="J65" s="349"/>
      <c r="K65" s="349"/>
      <c r="L65" s="349"/>
      <c r="M65" s="350"/>
    </row>
    <row r="66" spans="1:13" x14ac:dyDescent="0.25">
      <c r="A66" s="351"/>
      <c r="B66" s="352"/>
      <c r="C66" s="352"/>
      <c r="D66" s="352"/>
      <c r="E66" s="352"/>
      <c r="F66" s="352"/>
      <c r="G66" s="352"/>
      <c r="H66" s="352"/>
      <c r="I66" s="352"/>
      <c r="J66" s="352"/>
      <c r="K66" s="352"/>
      <c r="L66" s="352"/>
      <c r="M66" s="353"/>
    </row>
  </sheetData>
  <mergeCells count="6">
    <mergeCell ref="A58:M66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horizontalDpi="4294967293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3" zoomScaleNormal="100" workbookViewId="0">
      <selection activeCell="C46" sqref="C46"/>
    </sheetView>
  </sheetViews>
  <sheetFormatPr defaultColWidth="9.1796875" defaultRowHeight="12.5" x14ac:dyDescent="0.25"/>
  <cols>
    <col min="1" max="1" width="49" style="1" customWidth="1"/>
    <col min="2" max="2" width="1.453125" style="1" customWidth="1"/>
    <col min="3" max="3" width="15.26953125" style="24" customWidth="1"/>
    <col min="4" max="4" width="1.7265625" style="1" customWidth="1"/>
    <col min="5" max="5" width="15.26953125" style="1" customWidth="1"/>
    <col min="6" max="6" width="1.453125" style="1" customWidth="1"/>
    <col min="7" max="7" width="15.26953125" style="1" customWidth="1"/>
    <col min="8" max="8" width="1.26953125" style="1" customWidth="1"/>
    <col min="9" max="9" width="15.26953125" style="1" customWidth="1"/>
    <col min="10" max="10" width="1.45312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A1" s="219"/>
      <c r="B1" s="219"/>
      <c r="C1" s="254" t="str">
        <f>'R&amp;P Accounts'!B1</f>
        <v>Ferryhill Railway Heritage Trust</v>
      </c>
      <c r="D1" s="254"/>
      <c r="E1" s="254"/>
      <c r="F1" s="254"/>
      <c r="G1" s="254"/>
      <c r="H1" s="254"/>
      <c r="I1" s="254"/>
      <c r="J1" s="254"/>
      <c r="K1" s="254"/>
      <c r="L1" s="219"/>
      <c r="M1" s="330" t="str">
        <f>'R&amp;P Accounts'!L2</f>
        <v>S</v>
      </c>
      <c r="N1" s="330"/>
    </row>
    <row r="2" spans="1:14" ht="10.5" customHeight="1" x14ac:dyDescent="0.25">
      <c r="A2" s="304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219"/>
      <c r="N2" s="219"/>
    </row>
    <row r="3" spans="1:14" s="39" customFormat="1" ht="26.25" customHeight="1" x14ac:dyDescent="0.25">
      <c r="A3" s="36" t="s">
        <v>126</v>
      </c>
      <c r="B3" s="36"/>
      <c r="C3" s="37"/>
      <c r="D3" s="36"/>
      <c r="E3" s="36"/>
      <c r="F3" s="36"/>
      <c r="G3" s="36"/>
      <c r="H3" s="331"/>
      <c r="I3" s="331"/>
      <c r="J3" s="331"/>
      <c r="K3" s="331"/>
      <c r="L3" s="67"/>
      <c r="M3" s="226"/>
      <c r="N3" s="229"/>
    </row>
    <row r="4" spans="1:14" ht="15" customHeight="1" x14ac:dyDescent="0.25">
      <c r="A4" s="304"/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219"/>
      <c r="N4" s="219"/>
    </row>
    <row r="5" spans="1:14" ht="20.25" customHeight="1" x14ac:dyDescent="0.25">
      <c r="A5" s="344" t="s">
        <v>127</v>
      </c>
      <c r="B5" s="344"/>
      <c r="C5" s="344"/>
      <c r="D5" s="344"/>
      <c r="E5" s="344"/>
      <c r="F5" s="32"/>
      <c r="G5" s="32"/>
      <c r="H5" s="32"/>
      <c r="I5" s="32"/>
      <c r="J5" s="206"/>
      <c r="K5" s="69"/>
      <c r="L5" s="69"/>
      <c r="M5" s="219"/>
      <c r="N5" s="219"/>
    </row>
    <row r="6" spans="1:14" ht="54" customHeight="1" x14ac:dyDescent="0.25">
      <c r="A6" s="212"/>
      <c r="B6" s="212"/>
      <c r="C6" s="97" t="s">
        <v>137</v>
      </c>
      <c r="D6" s="97"/>
      <c r="E6" s="97" t="s">
        <v>139</v>
      </c>
      <c r="F6" s="98"/>
      <c r="G6" s="97" t="s">
        <v>128</v>
      </c>
      <c r="H6" s="98"/>
      <c r="I6" s="97" t="s">
        <v>129</v>
      </c>
      <c r="J6" s="88"/>
      <c r="K6" s="219"/>
      <c r="L6" s="219"/>
      <c r="M6" s="219"/>
      <c r="N6" s="219"/>
    </row>
    <row r="7" spans="1:14" ht="54" customHeight="1" x14ac:dyDescent="0.25">
      <c r="A7" s="212"/>
      <c r="B7" s="212"/>
      <c r="C7" s="94"/>
      <c r="D7" s="94"/>
      <c r="E7" s="94"/>
      <c r="F7" s="89"/>
      <c r="G7" s="94"/>
      <c r="H7" s="89"/>
      <c r="I7" s="94"/>
      <c r="J7" s="88"/>
      <c r="K7" s="95" t="s">
        <v>130</v>
      </c>
      <c r="L7" s="69"/>
      <c r="M7" s="96" t="s">
        <v>131</v>
      </c>
      <c r="N7" s="219"/>
    </row>
    <row r="8" spans="1:14" ht="19.5" customHeight="1" x14ac:dyDescent="0.25">
      <c r="A8" s="90" t="s">
        <v>116</v>
      </c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19"/>
      <c r="N8" s="219"/>
    </row>
    <row r="9" spans="1:14" ht="17.25" customHeight="1" x14ac:dyDescent="0.3">
      <c r="A9" s="70" t="s">
        <v>15</v>
      </c>
      <c r="B9" s="219"/>
      <c r="C9" s="197"/>
      <c r="D9" s="201"/>
      <c r="E9" s="197"/>
      <c r="F9" s="105"/>
      <c r="G9" s="197"/>
      <c r="H9" s="201"/>
      <c r="I9" s="197"/>
      <c r="J9" s="105"/>
      <c r="K9" s="197">
        <f>SUM(C9:I9)</f>
        <v>0</v>
      </c>
      <c r="L9" s="154"/>
      <c r="M9" s="197"/>
      <c r="N9" s="219"/>
    </row>
    <row r="10" spans="1:14" ht="17.25" customHeight="1" x14ac:dyDescent="0.3">
      <c r="A10" s="70" t="s">
        <v>16</v>
      </c>
      <c r="B10" s="211"/>
      <c r="C10" s="101"/>
      <c r="D10" s="102"/>
      <c r="E10" s="101"/>
      <c r="F10" s="102"/>
      <c r="G10" s="101"/>
      <c r="H10" s="105"/>
      <c r="I10" s="101"/>
      <c r="J10" s="105"/>
      <c r="K10" s="197">
        <f t="shared" ref="K10:K16" si="0">SUM(C10:I10)</f>
        <v>0</v>
      </c>
      <c r="L10" s="102"/>
      <c r="M10" s="155"/>
      <c r="N10" s="219"/>
    </row>
    <row r="11" spans="1:14" ht="18" customHeight="1" x14ac:dyDescent="0.3">
      <c r="A11" s="70" t="s">
        <v>17</v>
      </c>
      <c r="B11" s="212"/>
      <c r="C11" s="101">
        <f>'Additional notes (1)  '!E27</f>
        <v>0</v>
      </c>
      <c r="D11" s="102"/>
      <c r="E11" s="101"/>
      <c r="F11" s="102"/>
      <c r="G11" s="101"/>
      <c r="H11" s="105"/>
      <c r="I11" s="101"/>
      <c r="J11" s="105"/>
      <c r="K11" s="197">
        <f t="shared" si="0"/>
        <v>0</v>
      </c>
      <c r="L11" s="102"/>
      <c r="M11" s="155">
        <f>'Additional notes (1)  '!M27</f>
        <v>168167</v>
      </c>
      <c r="N11" s="219"/>
    </row>
    <row r="12" spans="1:14" ht="16.5" customHeight="1" x14ac:dyDescent="0.3">
      <c r="A12" s="70" t="s">
        <v>18</v>
      </c>
      <c r="B12" s="212"/>
      <c r="C12" s="101"/>
      <c r="D12" s="102"/>
      <c r="E12" s="101"/>
      <c r="F12" s="102"/>
      <c r="G12" s="101"/>
      <c r="H12" s="105"/>
      <c r="I12" s="101"/>
      <c r="J12" s="105"/>
      <c r="K12" s="197">
        <f t="shared" si="0"/>
        <v>0</v>
      </c>
      <c r="L12" s="102"/>
      <c r="M12" s="155"/>
      <c r="N12" s="219"/>
    </row>
    <row r="13" spans="1:14" ht="18" customHeight="1" x14ac:dyDescent="0.3">
      <c r="A13" s="70" t="s">
        <v>19</v>
      </c>
      <c r="B13" s="212"/>
      <c r="C13" s="101"/>
      <c r="D13" s="102"/>
      <c r="E13" s="101"/>
      <c r="F13" s="102"/>
      <c r="G13" s="101"/>
      <c r="H13" s="105"/>
      <c r="I13" s="101"/>
      <c r="J13" s="105"/>
      <c r="K13" s="197">
        <f t="shared" si="0"/>
        <v>0</v>
      </c>
      <c r="L13" s="102"/>
      <c r="M13" s="155"/>
      <c r="N13" s="219"/>
    </row>
    <row r="14" spans="1:14" ht="29.25" customHeight="1" x14ac:dyDescent="0.3">
      <c r="A14" s="70" t="s">
        <v>20</v>
      </c>
      <c r="B14" s="212"/>
      <c r="C14" s="101"/>
      <c r="D14" s="102"/>
      <c r="E14" s="101"/>
      <c r="F14" s="102"/>
      <c r="G14" s="101"/>
      <c r="H14" s="105"/>
      <c r="I14" s="101"/>
      <c r="J14" s="105"/>
      <c r="K14" s="197">
        <f t="shared" si="0"/>
        <v>0</v>
      </c>
      <c r="L14" s="102"/>
      <c r="M14" s="155"/>
      <c r="N14" s="219"/>
    </row>
    <row r="15" spans="1:14" ht="17.25" customHeight="1" x14ac:dyDescent="0.3">
      <c r="A15" s="70" t="s">
        <v>21</v>
      </c>
      <c r="B15" s="219"/>
      <c r="C15" s="106"/>
      <c r="D15" s="139"/>
      <c r="E15" s="106"/>
      <c r="F15" s="139"/>
      <c r="G15" s="106"/>
      <c r="H15" s="139"/>
      <c r="I15" s="106"/>
      <c r="J15" s="139"/>
      <c r="K15" s="197">
        <f t="shared" si="0"/>
        <v>0</v>
      </c>
      <c r="L15" s="157"/>
      <c r="M15" s="156"/>
      <c r="N15" s="219"/>
    </row>
    <row r="16" spans="1:14" ht="17.25" customHeight="1" thickBot="1" x14ac:dyDescent="0.35">
      <c r="A16" s="70" t="s">
        <v>22</v>
      </c>
      <c r="B16" s="219"/>
      <c r="C16" s="198"/>
      <c r="D16" s="139"/>
      <c r="E16" s="198">
        <f>'[2]Year End'!$B$65</f>
        <v>641.47</v>
      </c>
      <c r="F16" s="139"/>
      <c r="G16" s="198"/>
      <c r="H16" s="139"/>
      <c r="I16" s="198"/>
      <c r="J16" s="139"/>
      <c r="K16" s="197">
        <f t="shared" si="0"/>
        <v>641.47</v>
      </c>
      <c r="L16" s="157"/>
      <c r="M16" s="158">
        <v>3680</v>
      </c>
      <c r="N16" s="219"/>
    </row>
    <row r="17" spans="1:13" ht="18" customHeight="1" thickBot="1" x14ac:dyDescent="0.4">
      <c r="A17" s="91" t="s">
        <v>117</v>
      </c>
      <c r="B17" s="82"/>
      <c r="C17" s="199">
        <f>SUM(C9:C16)</f>
        <v>0</v>
      </c>
      <c r="D17" s="200"/>
      <c r="E17" s="199">
        <f>SUM(E9:E16)</f>
        <v>641.47</v>
      </c>
      <c r="F17" s="200"/>
      <c r="G17" s="199">
        <f>SUM(G9:G16)</f>
        <v>0</v>
      </c>
      <c r="H17" s="200"/>
      <c r="I17" s="199">
        <f>SUM(I9:I16)</f>
        <v>0</v>
      </c>
      <c r="J17" s="200"/>
      <c r="K17" s="199">
        <f>SUM(K9:K16)</f>
        <v>641.47</v>
      </c>
      <c r="L17" s="200"/>
      <c r="M17" s="199">
        <f>SUM(M9:M16)</f>
        <v>171847</v>
      </c>
    </row>
    <row r="18" spans="1:13" ht="15.75" customHeight="1" x14ac:dyDescent="0.25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233"/>
      <c r="L18" s="81"/>
      <c r="M18" s="219"/>
    </row>
    <row r="19" spans="1:13" ht="29.25" customHeight="1" x14ac:dyDescent="0.3">
      <c r="A19" s="57" t="s">
        <v>118</v>
      </c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</row>
    <row r="20" spans="1:13" ht="16.5" customHeight="1" x14ac:dyDescent="0.3">
      <c r="A20" s="70" t="s">
        <v>25</v>
      </c>
      <c r="B20" s="219"/>
      <c r="C20" s="106"/>
      <c r="D20" s="139"/>
      <c r="E20" s="106"/>
      <c r="F20" s="139"/>
      <c r="G20" s="106"/>
      <c r="H20" s="139"/>
      <c r="I20" s="106"/>
      <c r="J20" s="139"/>
      <c r="K20" s="197">
        <f>SUM(C20:I20)</f>
        <v>0</v>
      </c>
      <c r="L20" s="139"/>
      <c r="M20" s="106"/>
    </row>
    <row r="21" spans="1:13" ht="17.25" customHeight="1" thickBot="1" x14ac:dyDescent="0.35">
      <c r="A21" s="70" t="s">
        <v>26</v>
      </c>
      <c r="B21" s="219"/>
      <c r="C21" s="143"/>
      <c r="D21" s="139"/>
      <c r="E21" s="143"/>
      <c r="F21" s="139"/>
      <c r="G21" s="143"/>
      <c r="H21" s="139"/>
      <c r="I21" s="143"/>
      <c r="J21" s="139"/>
      <c r="K21" s="197">
        <f>SUM(C21:I21)</f>
        <v>0</v>
      </c>
      <c r="L21" s="139"/>
      <c r="M21" s="143"/>
    </row>
    <row r="22" spans="1:13" ht="18" customHeight="1" thickBot="1" x14ac:dyDescent="0.4">
      <c r="A22" s="91" t="s">
        <v>117</v>
      </c>
      <c r="B22" s="219"/>
      <c r="C22" s="144">
        <f>SUM(C20:C21)</f>
        <v>0</v>
      </c>
      <c r="D22" s="139"/>
      <c r="E22" s="145">
        <f>SUM(E20:E21)</f>
        <v>0</v>
      </c>
      <c r="F22" s="139"/>
      <c r="G22" s="145">
        <f>SUM(G20:G21)</f>
        <v>0</v>
      </c>
      <c r="H22" s="139"/>
      <c r="I22" s="145">
        <f>SUM(I20:I21)</f>
        <v>0</v>
      </c>
      <c r="J22" s="139"/>
      <c r="K22" s="145">
        <f>SUM(K20:K21)</f>
        <v>0</v>
      </c>
      <c r="L22" s="139"/>
      <c r="M22" s="145">
        <f>SUM(M20:M21)</f>
        <v>0</v>
      </c>
    </row>
    <row r="23" spans="1:13" ht="5.25" customHeight="1" thickBot="1" x14ac:dyDescent="0.4">
      <c r="A23" s="91"/>
      <c r="B23" s="21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</row>
    <row r="24" spans="1:13" ht="18" customHeight="1" thickBot="1" x14ac:dyDescent="0.4">
      <c r="A24" s="91" t="s">
        <v>119</v>
      </c>
      <c r="B24" s="219"/>
      <c r="C24" s="145">
        <f>C17+C22</f>
        <v>0</v>
      </c>
      <c r="D24" s="139"/>
      <c r="E24" s="145">
        <f>E17+E22</f>
        <v>641.47</v>
      </c>
      <c r="F24" s="139"/>
      <c r="G24" s="145">
        <f>G17+G22</f>
        <v>0</v>
      </c>
      <c r="H24" s="139"/>
      <c r="I24" s="145">
        <f>I17+I22</f>
        <v>0</v>
      </c>
      <c r="J24" s="139"/>
      <c r="K24" s="145">
        <f>K17+K22</f>
        <v>641.47</v>
      </c>
      <c r="L24" s="139"/>
      <c r="M24" s="145">
        <f>M17+M22</f>
        <v>171847</v>
      </c>
    </row>
    <row r="25" spans="1:13" ht="19.5" customHeight="1" x14ac:dyDescent="0.25">
      <c r="A25" s="219"/>
      <c r="B25" s="219"/>
      <c r="C25" s="219"/>
      <c r="D25" s="219"/>
      <c r="E25" s="219"/>
      <c r="F25" s="219"/>
      <c r="G25" s="219"/>
      <c r="H25" s="219"/>
      <c r="I25" s="219"/>
      <c r="J25" s="219"/>
      <c r="K25" s="232"/>
      <c r="L25" s="219"/>
      <c r="M25" s="219"/>
    </row>
    <row r="26" spans="1:13" ht="19.5" customHeight="1" x14ac:dyDescent="0.25">
      <c r="A26" s="219"/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</row>
    <row r="27" spans="1:13" ht="19.5" customHeight="1" x14ac:dyDescent="0.25">
      <c r="A27" s="22" t="s">
        <v>120</v>
      </c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</row>
    <row r="28" spans="1:13" ht="17.25" customHeight="1" x14ac:dyDescent="0.3">
      <c r="A28" s="71" t="s">
        <v>30</v>
      </c>
      <c r="B28" s="219"/>
      <c r="C28" s="106"/>
      <c r="D28" s="139"/>
      <c r="E28" s="106"/>
      <c r="F28" s="139"/>
      <c r="G28" s="106"/>
      <c r="H28" s="139"/>
      <c r="I28" s="106"/>
      <c r="J28" s="139"/>
      <c r="K28" s="197">
        <f t="shared" ref="K28:K38" si="1">SUM(C28:I28)</f>
        <v>0</v>
      </c>
      <c r="L28" s="139"/>
      <c r="M28" s="106"/>
    </row>
    <row r="29" spans="1:13" ht="16.5" customHeight="1" x14ac:dyDescent="0.3">
      <c r="A29" s="71" t="s">
        <v>31</v>
      </c>
      <c r="B29" s="219"/>
      <c r="C29" s="106"/>
      <c r="D29" s="139"/>
      <c r="E29" s="106"/>
      <c r="F29" s="139"/>
      <c r="G29" s="106"/>
      <c r="H29" s="139"/>
      <c r="I29" s="106"/>
      <c r="J29" s="139"/>
      <c r="K29" s="197">
        <f t="shared" si="1"/>
        <v>0</v>
      </c>
      <c r="L29" s="139"/>
      <c r="M29" s="106"/>
    </row>
    <row r="30" spans="1:13" ht="17.25" customHeight="1" x14ac:dyDescent="0.3">
      <c r="A30" s="71" t="s">
        <v>32</v>
      </c>
      <c r="B30" s="219"/>
      <c r="C30" s="141"/>
      <c r="D30" s="139"/>
      <c r="E30" s="141"/>
      <c r="F30" s="139"/>
      <c r="G30" s="141"/>
      <c r="H30" s="139"/>
      <c r="I30" s="141"/>
      <c r="J30" s="139"/>
      <c r="K30" s="197">
        <f t="shared" si="1"/>
        <v>0</v>
      </c>
      <c r="L30" s="139"/>
      <c r="M30" s="141"/>
    </row>
    <row r="31" spans="1:13" ht="17.25" customHeight="1" x14ac:dyDescent="0.3">
      <c r="A31" s="71" t="s">
        <v>33</v>
      </c>
      <c r="B31" s="219"/>
      <c r="C31" s="141"/>
      <c r="D31" s="139"/>
      <c r="E31" s="141">
        <f>-'[2]Year End'!$B$64</f>
        <v>363.6</v>
      </c>
      <c r="F31" s="139"/>
      <c r="G31" s="141"/>
      <c r="H31" s="139"/>
      <c r="I31" s="141"/>
      <c r="J31" s="139"/>
      <c r="K31" s="197">
        <f t="shared" si="1"/>
        <v>363.6</v>
      </c>
      <c r="L31" s="139"/>
      <c r="M31" s="141">
        <v>270167</v>
      </c>
    </row>
    <row r="32" spans="1:13" ht="17.25" customHeight="1" x14ac:dyDescent="0.3">
      <c r="A32" s="71" t="s">
        <v>34</v>
      </c>
      <c r="B32" s="219"/>
      <c r="C32" s="141"/>
      <c r="D32" s="139"/>
      <c r="E32" s="141"/>
      <c r="F32" s="139"/>
      <c r="G32" s="141"/>
      <c r="H32" s="139"/>
      <c r="I32" s="141"/>
      <c r="J32" s="139"/>
      <c r="K32" s="197">
        <f t="shared" si="1"/>
        <v>0</v>
      </c>
      <c r="L32" s="139"/>
      <c r="M32" s="141"/>
    </row>
    <row r="33" spans="1:13" ht="17.25" customHeight="1" x14ac:dyDescent="0.3">
      <c r="A33" s="71" t="s">
        <v>35</v>
      </c>
      <c r="B33" s="219"/>
      <c r="C33" s="141"/>
      <c r="D33" s="139"/>
      <c r="E33" s="141"/>
      <c r="F33" s="139"/>
      <c r="G33" s="141"/>
      <c r="H33" s="139"/>
      <c r="I33" s="141"/>
      <c r="J33" s="139"/>
      <c r="K33" s="197">
        <f t="shared" si="1"/>
        <v>0</v>
      </c>
      <c r="L33" s="139"/>
      <c r="M33" s="141"/>
    </row>
    <row r="34" spans="1:13" ht="17.25" customHeight="1" x14ac:dyDescent="0.3">
      <c r="A34" s="72" t="s">
        <v>132</v>
      </c>
      <c r="B34" s="219"/>
      <c r="C34" s="141"/>
      <c r="D34" s="139"/>
      <c r="E34" s="141"/>
      <c r="F34" s="139"/>
      <c r="G34" s="141"/>
      <c r="H34" s="139"/>
      <c r="I34" s="141"/>
      <c r="J34" s="139"/>
      <c r="K34" s="197">
        <f t="shared" si="1"/>
        <v>0</v>
      </c>
      <c r="L34" s="139"/>
      <c r="M34" s="141"/>
    </row>
    <row r="35" spans="1:13" ht="17.25" customHeight="1" x14ac:dyDescent="0.3">
      <c r="A35" s="72" t="s">
        <v>133</v>
      </c>
      <c r="B35" s="219"/>
      <c r="C35" s="141"/>
      <c r="D35" s="139"/>
      <c r="E35" s="141"/>
      <c r="F35" s="139"/>
      <c r="G35" s="141"/>
      <c r="H35" s="139"/>
      <c r="I35" s="141"/>
      <c r="J35" s="139"/>
      <c r="K35" s="197">
        <f t="shared" si="1"/>
        <v>0</v>
      </c>
      <c r="L35" s="139"/>
      <c r="M35" s="141"/>
    </row>
    <row r="36" spans="1:13" ht="17.25" customHeight="1" x14ac:dyDescent="0.3">
      <c r="A36" s="72" t="s">
        <v>134</v>
      </c>
      <c r="B36" s="219"/>
      <c r="C36" s="141"/>
      <c r="D36" s="139"/>
      <c r="E36" s="141"/>
      <c r="F36" s="139"/>
      <c r="G36" s="141"/>
      <c r="H36" s="139"/>
      <c r="I36" s="141"/>
      <c r="J36" s="139"/>
      <c r="K36" s="197">
        <f t="shared" si="1"/>
        <v>0</v>
      </c>
      <c r="L36" s="139"/>
      <c r="M36" s="141"/>
    </row>
    <row r="37" spans="1:13" ht="17.25" customHeight="1" x14ac:dyDescent="0.3">
      <c r="A37" s="71" t="s">
        <v>121</v>
      </c>
      <c r="B37" s="219"/>
      <c r="C37" s="141"/>
      <c r="D37" s="139"/>
      <c r="E37" s="141"/>
      <c r="F37" s="139"/>
      <c r="G37" s="141"/>
      <c r="H37" s="139"/>
      <c r="I37" s="141"/>
      <c r="J37" s="139"/>
      <c r="K37" s="197">
        <f t="shared" si="1"/>
        <v>0</v>
      </c>
      <c r="L37" s="139"/>
      <c r="M37" s="141"/>
    </row>
    <row r="38" spans="1:13" ht="17.25" customHeight="1" thickBot="1" x14ac:dyDescent="0.35">
      <c r="A38" s="92"/>
      <c r="B38" s="219"/>
      <c r="C38" s="141"/>
      <c r="D38" s="139"/>
      <c r="E38" s="141"/>
      <c r="F38" s="139"/>
      <c r="G38" s="141"/>
      <c r="H38" s="139"/>
      <c r="I38" s="141"/>
      <c r="J38" s="139"/>
      <c r="K38" s="197">
        <f t="shared" si="1"/>
        <v>0</v>
      </c>
      <c r="L38" s="139"/>
      <c r="M38" s="141"/>
    </row>
    <row r="39" spans="1:13" ht="17.25" customHeight="1" thickBot="1" x14ac:dyDescent="0.35">
      <c r="A39" s="9" t="s">
        <v>117</v>
      </c>
      <c r="B39" s="219"/>
      <c r="C39" s="142">
        <f>SUM(C28:C38)</f>
        <v>0</v>
      </c>
      <c r="D39" s="139"/>
      <c r="E39" s="138">
        <f>SUM(E28:E38)</f>
        <v>363.6</v>
      </c>
      <c r="F39" s="139"/>
      <c r="G39" s="138">
        <f>SUM(G28:G38)</f>
        <v>0</v>
      </c>
      <c r="H39" s="139"/>
      <c r="I39" s="138">
        <f>SUM(I28:I38)</f>
        <v>0</v>
      </c>
      <c r="J39" s="139"/>
      <c r="K39" s="138">
        <f>SUM(K28:K38)</f>
        <v>363.6</v>
      </c>
      <c r="L39" s="139"/>
      <c r="M39" s="138">
        <f>SUM(M28:M38)</f>
        <v>270167</v>
      </c>
    </row>
    <row r="40" spans="1:13" x14ac:dyDescent="0.25">
      <c r="A40" s="219"/>
      <c r="B40" s="219"/>
      <c r="C40" s="225"/>
      <c r="D40" s="219"/>
      <c r="E40" s="219"/>
      <c r="F40" s="219"/>
      <c r="G40" s="219"/>
      <c r="H40" s="219"/>
      <c r="I40" s="219"/>
      <c r="J40" s="219"/>
      <c r="K40" s="232"/>
      <c r="L40" s="219"/>
      <c r="M40" s="219"/>
    </row>
    <row r="41" spans="1:13" ht="28" x14ac:dyDescent="0.3">
      <c r="A41" s="57" t="s">
        <v>122</v>
      </c>
      <c r="B41" s="219"/>
      <c r="C41" s="225"/>
      <c r="D41" s="219"/>
      <c r="E41" s="219"/>
      <c r="F41" s="219"/>
      <c r="G41" s="219"/>
      <c r="H41" s="219"/>
      <c r="I41" s="219"/>
      <c r="J41" s="219"/>
      <c r="K41" s="219"/>
      <c r="L41" s="219"/>
      <c r="M41" s="219"/>
    </row>
    <row r="42" spans="1:13" ht="17.25" customHeight="1" x14ac:dyDescent="0.3">
      <c r="A42" s="71" t="s">
        <v>42</v>
      </c>
      <c r="B42" s="219"/>
      <c r="C42" s="141"/>
      <c r="D42" s="139"/>
      <c r="E42" s="141"/>
      <c r="F42" s="139"/>
      <c r="G42" s="141"/>
      <c r="H42" s="139"/>
      <c r="I42" s="141"/>
      <c r="J42" s="139"/>
      <c r="K42" s="197">
        <f>SUM(C42:I42)</f>
        <v>0</v>
      </c>
      <c r="L42" s="139"/>
      <c r="M42" s="141"/>
    </row>
    <row r="43" spans="1:13" ht="17.25" customHeight="1" thickBot="1" x14ac:dyDescent="0.35">
      <c r="A43" s="71" t="s">
        <v>43</v>
      </c>
      <c r="B43" s="219"/>
      <c r="C43" s="141"/>
      <c r="D43" s="139"/>
      <c r="E43" s="141"/>
      <c r="F43" s="139"/>
      <c r="G43" s="141"/>
      <c r="H43" s="139"/>
      <c r="I43" s="141"/>
      <c r="J43" s="139"/>
      <c r="K43" s="197">
        <f>SUM(C43:I43)</f>
        <v>0</v>
      </c>
      <c r="L43" s="139"/>
      <c r="M43" s="141"/>
    </row>
    <row r="44" spans="1:13" ht="17.25" customHeight="1" thickBot="1" x14ac:dyDescent="0.35">
      <c r="A44" s="9" t="s">
        <v>123</v>
      </c>
      <c r="B44" s="219"/>
      <c r="C44" s="142">
        <f>C42+C43</f>
        <v>0</v>
      </c>
      <c r="D44" s="139"/>
      <c r="E44" s="138">
        <f>E42+E43</f>
        <v>0</v>
      </c>
      <c r="F44" s="139"/>
      <c r="G44" s="138">
        <f>G42+G43</f>
        <v>0</v>
      </c>
      <c r="H44" s="139"/>
      <c r="I44" s="138">
        <f>I42+I43</f>
        <v>0</v>
      </c>
      <c r="J44" s="139"/>
      <c r="K44" s="138">
        <f>K42+K43</f>
        <v>0</v>
      </c>
      <c r="L44" s="139"/>
      <c r="M44" s="138">
        <f>M42+M43</f>
        <v>0</v>
      </c>
    </row>
    <row r="45" spans="1:13" ht="13" thickBot="1" x14ac:dyDescent="0.3">
      <c r="A45" s="219"/>
      <c r="B45" s="219"/>
      <c r="C45" s="225"/>
      <c r="D45" s="219"/>
      <c r="E45" s="219"/>
      <c r="F45" s="219"/>
      <c r="G45" s="219"/>
      <c r="H45" s="219"/>
      <c r="I45" s="219"/>
      <c r="J45" s="219"/>
      <c r="K45" s="232">
        <f>IF(K44='R&amp;P Accounts'!D48,0,"cross ref error")</f>
        <v>0</v>
      </c>
      <c r="L45" s="219"/>
      <c r="M45" s="219"/>
    </row>
    <row r="46" spans="1:13" ht="17.25" customHeight="1" thickBot="1" x14ac:dyDescent="0.35">
      <c r="A46" s="93" t="s">
        <v>45</v>
      </c>
      <c r="B46" s="219"/>
      <c r="C46" s="138">
        <f>+C44+C39</f>
        <v>0</v>
      </c>
      <c r="D46" s="139"/>
      <c r="E46" s="138">
        <f>+E44+E39</f>
        <v>363.6</v>
      </c>
      <c r="F46" s="139"/>
      <c r="G46" s="138">
        <f>+G44+G39</f>
        <v>0</v>
      </c>
      <c r="H46" s="139"/>
      <c r="I46" s="138">
        <f>+I44+I39</f>
        <v>0</v>
      </c>
      <c r="J46" s="139"/>
      <c r="K46" s="138">
        <f>+K44+K39</f>
        <v>363.6</v>
      </c>
      <c r="L46" s="139"/>
      <c r="M46" s="138">
        <f>+M44+M39</f>
        <v>270167</v>
      </c>
    </row>
    <row r="47" spans="1:13" ht="13" thickBot="1" x14ac:dyDescent="0.3">
      <c r="A47" s="219"/>
      <c r="B47" s="219"/>
      <c r="C47" s="225"/>
      <c r="D47" s="219"/>
      <c r="E47" s="219"/>
      <c r="F47" s="219"/>
      <c r="G47" s="219"/>
      <c r="H47" s="219"/>
      <c r="I47" s="219"/>
      <c r="J47" s="219"/>
      <c r="K47" s="232"/>
      <c r="L47" s="219"/>
      <c r="M47" s="219"/>
    </row>
    <row r="48" spans="1:13" ht="17.25" customHeight="1" thickBot="1" x14ac:dyDescent="0.35">
      <c r="A48" s="34" t="s">
        <v>46</v>
      </c>
      <c r="B48" s="219"/>
      <c r="C48" s="136">
        <f>+C24-C46</f>
        <v>0</v>
      </c>
      <c r="D48" s="137"/>
      <c r="E48" s="136">
        <f>+E24-E46</f>
        <v>277.87</v>
      </c>
      <c r="F48" s="137"/>
      <c r="G48" s="136">
        <f>+G24-G46</f>
        <v>0</v>
      </c>
      <c r="H48" s="137"/>
      <c r="I48" s="136">
        <f>+I24-I46</f>
        <v>0</v>
      </c>
      <c r="J48" s="137"/>
      <c r="K48" s="136">
        <f>+K24-K46</f>
        <v>277.87</v>
      </c>
      <c r="L48" s="137"/>
      <c r="M48" s="136">
        <f>+M24-M46</f>
        <v>-98320</v>
      </c>
    </row>
    <row r="49" spans="1:13" ht="14.25" customHeight="1" thickBot="1" x14ac:dyDescent="0.35">
      <c r="A49" s="34"/>
      <c r="B49" s="219"/>
      <c r="C49" s="195"/>
      <c r="D49" s="137"/>
      <c r="E49" s="195"/>
      <c r="F49" s="137"/>
      <c r="G49" s="195"/>
      <c r="H49" s="137"/>
      <c r="I49" s="195"/>
      <c r="J49" s="137"/>
      <c r="K49" s="195"/>
      <c r="L49" s="137"/>
      <c r="M49" s="195"/>
    </row>
    <row r="50" spans="1:13" s="114" customFormat="1" ht="17.25" customHeight="1" thickBot="1" x14ac:dyDescent="0.35">
      <c r="A50" s="82" t="s">
        <v>124</v>
      </c>
      <c r="C50" s="136"/>
      <c r="D50" s="137"/>
      <c r="E50" s="196"/>
      <c r="F50" s="137"/>
      <c r="G50" s="196"/>
      <c r="H50" s="137"/>
      <c r="I50" s="196"/>
      <c r="J50" s="137"/>
      <c r="K50" s="196">
        <f>SUM(C50:I50)</f>
        <v>0</v>
      </c>
      <c r="L50" s="137"/>
      <c r="M50" s="196"/>
    </row>
    <row r="51" spans="1:13" ht="14.25" customHeight="1" thickBot="1" x14ac:dyDescent="0.35">
      <c r="A51" s="8"/>
      <c r="B51" s="219"/>
      <c r="C51" s="159"/>
      <c r="D51" s="160"/>
      <c r="E51" s="160"/>
      <c r="F51" s="160"/>
      <c r="G51" s="160"/>
      <c r="H51" s="160"/>
      <c r="I51" s="160"/>
      <c r="J51" s="160"/>
      <c r="K51" s="160"/>
      <c r="L51" s="160"/>
      <c r="M51" s="160"/>
    </row>
    <row r="52" spans="1:13" ht="17.25" customHeight="1" thickBot="1" x14ac:dyDescent="0.35">
      <c r="A52" s="9" t="s">
        <v>48</v>
      </c>
      <c r="B52" s="219"/>
      <c r="C52" s="136">
        <f>C48+C50</f>
        <v>0</v>
      </c>
      <c r="D52" s="137"/>
      <c r="E52" s="136">
        <f>E48+E50</f>
        <v>277.87</v>
      </c>
      <c r="F52" s="137"/>
      <c r="G52" s="136">
        <f>G48+G50</f>
        <v>0</v>
      </c>
      <c r="H52" s="137"/>
      <c r="I52" s="136">
        <f>I48+I50</f>
        <v>0</v>
      </c>
      <c r="J52" s="137"/>
      <c r="K52" s="136">
        <f>K48+K50</f>
        <v>277.87</v>
      </c>
      <c r="L52" s="137"/>
      <c r="M52" s="136">
        <f>M48+M50</f>
        <v>-98320</v>
      </c>
    </row>
    <row r="53" spans="1:13" x14ac:dyDescent="0.25">
      <c r="A53" s="219"/>
      <c r="B53" s="219"/>
      <c r="C53" s="225"/>
      <c r="D53" s="219"/>
      <c r="E53" s="219"/>
      <c r="F53" s="219"/>
      <c r="G53" s="219"/>
      <c r="H53" s="219"/>
      <c r="I53" s="219"/>
      <c r="J53" s="219"/>
      <c r="K53" s="232">
        <f>IF(K52='R&amp;P Accounts'!D56,0,"cross ref error")</f>
        <v>0</v>
      </c>
      <c r="L53" s="219"/>
      <c r="M53" s="219"/>
    </row>
    <row r="55" spans="1:13" ht="15.5" x14ac:dyDescent="0.35">
      <c r="A55" s="161" t="s">
        <v>125</v>
      </c>
      <c r="B55" s="219"/>
      <c r="C55" s="225"/>
      <c r="D55" s="219"/>
      <c r="E55" s="219"/>
      <c r="F55" s="219"/>
      <c r="G55" s="219"/>
      <c r="H55" s="219"/>
      <c r="I55" s="219"/>
      <c r="J55" s="219"/>
      <c r="K55" s="219"/>
      <c r="L55" s="219"/>
      <c r="M55" s="219"/>
    </row>
    <row r="56" spans="1:13" x14ac:dyDescent="0.25">
      <c r="A56" s="355"/>
      <c r="B56" s="356"/>
      <c r="C56" s="356"/>
      <c r="D56" s="356"/>
      <c r="E56" s="356"/>
      <c r="F56" s="356"/>
      <c r="G56" s="356"/>
      <c r="H56" s="356"/>
      <c r="I56" s="356"/>
      <c r="J56" s="356"/>
      <c r="K56" s="356"/>
      <c r="L56" s="356"/>
      <c r="M56" s="357"/>
    </row>
    <row r="57" spans="1:13" x14ac:dyDescent="0.25">
      <c r="A57" s="358"/>
      <c r="B57" s="359"/>
      <c r="C57" s="359"/>
      <c r="D57" s="359"/>
      <c r="E57" s="359"/>
      <c r="F57" s="359"/>
      <c r="G57" s="359"/>
      <c r="H57" s="359"/>
      <c r="I57" s="359"/>
      <c r="J57" s="359"/>
      <c r="K57" s="359"/>
      <c r="L57" s="359"/>
      <c r="M57" s="360"/>
    </row>
    <row r="58" spans="1:13" x14ac:dyDescent="0.25">
      <c r="A58" s="358"/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60"/>
    </row>
    <row r="59" spans="1:13" x14ac:dyDescent="0.25">
      <c r="A59" s="358"/>
      <c r="B59" s="359"/>
      <c r="C59" s="359"/>
      <c r="D59" s="359"/>
      <c r="E59" s="359"/>
      <c r="F59" s="359"/>
      <c r="G59" s="359"/>
      <c r="H59" s="359"/>
      <c r="I59" s="359"/>
      <c r="J59" s="359"/>
      <c r="K59" s="359"/>
      <c r="L59" s="359"/>
      <c r="M59" s="360"/>
    </row>
    <row r="60" spans="1:13" x14ac:dyDescent="0.25">
      <c r="A60" s="358"/>
      <c r="B60" s="359"/>
      <c r="C60" s="359"/>
      <c r="D60" s="359"/>
      <c r="E60" s="359"/>
      <c r="F60" s="359"/>
      <c r="G60" s="359"/>
      <c r="H60" s="359"/>
      <c r="I60" s="359"/>
      <c r="J60" s="359"/>
      <c r="K60" s="359"/>
      <c r="L60" s="359"/>
      <c r="M60" s="360"/>
    </row>
    <row r="61" spans="1:13" x14ac:dyDescent="0.25">
      <c r="A61" s="358"/>
      <c r="B61" s="359"/>
      <c r="C61" s="359"/>
      <c r="D61" s="359"/>
      <c r="E61" s="359"/>
      <c r="F61" s="359"/>
      <c r="G61" s="359"/>
      <c r="H61" s="359"/>
      <c r="I61" s="359"/>
      <c r="J61" s="359"/>
      <c r="K61" s="359"/>
      <c r="L61" s="359"/>
      <c r="M61" s="360"/>
    </row>
    <row r="62" spans="1:13" x14ac:dyDescent="0.25">
      <c r="A62" s="358"/>
      <c r="B62" s="359"/>
      <c r="C62" s="359"/>
      <c r="D62" s="359"/>
      <c r="E62" s="359"/>
      <c r="F62" s="359"/>
      <c r="G62" s="359"/>
      <c r="H62" s="359"/>
      <c r="I62" s="359"/>
      <c r="J62" s="359"/>
      <c r="K62" s="359"/>
      <c r="L62" s="359"/>
      <c r="M62" s="360"/>
    </row>
    <row r="63" spans="1:13" x14ac:dyDescent="0.25">
      <c r="A63" s="358"/>
      <c r="B63" s="359"/>
      <c r="C63" s="359"/>
      <c r="D63" s="359"/>
      <c r="E63" s="359"/>
      <c r="F63" s="359"/>
      <c r="G63" s="359"/>
      <c r="H63" s="359"/>
      <c r="I63" s="359"/>
      <c r="J63" s="359"/>
      <c r="K63" s="359"/>
      <c r="L63" s="359"/>
      <c r="M63" s="360"/>
    </row>
    <row r="64" spans="1:13" x14ac:dyDescent="0.25">
      <c r="A64" s="361"/>
      <c r="B64" s="362"/>
      <c r="C64" s="362"/>
      <c r="D64" s="362"/>
      <c r="E64" s="362"/>
      <c r="F64" s="362"/>
      <c r="G64" s="362"/>
      <c r="H64" s="362"/>
      <c r="I64" s="362"/>
      <c r="J64" s="362"/>
      <c r="K64" s="362"/>
      <c r="L64" s="362"/>
      <c r="M64" s="363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horizontalDpi="4294967293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F3FF8B23-A378-4ADD-A8E6-2770F15607BA}"/>
</file>

<file path=customXml/itemProps2.xml><?xml version="1.0" encoding="utf-8"?>
<ds:datastoreItem xmlns:ds="http://schemas.openxmlformats.org/officeDocument/2006/customXml" ds:itemID="{4864FC72-5740-4F27-AED2-68AAD1836F68}"/>
</file>

<file path=customXml/itemProps3.xml><?xml version="1.0" encoding="utf-8"?>
<ds:datastoreItem xmlns:ds="http://schemas.openxmlformats.org/officeDocument/2006/customXml" ds:itemID="{8350528C-D20A-4AAC-BF47-DB61156CBF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Simpson</dc:creator>
  <cp:keywords/>
  <dc:description/>
  <cp:lastModifiedBy>Jeff Logan</cp:lastModifiedBy>
  <cp:revision/>
  <cp:lastPrinted>2025-09-28T14:53:37Z</cp:lastPrinted>
  <dcterms:created xsi:type="dcterms:W3CDTF">2007-04-10T16:51:52Z</dcterms:created>
  <dcterms:modified xsi:type="dcterms:W3CDTF">2026-09-08T12:27:51Z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