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657efbb4e46b1d9/Documents/Boyack Fund/"/>
    </mc:Choice>
  </mc:AlternateContent>
  <xr:revisionPtr revIDLastSave="22" documentId="8_{95CE23CB-5C0A-49C2-B440-8524A1B69A92}" xr6:coauthVersionLast="47" xr6:coauthVersionMax="47" xr10:uidLastSave="{810D9BAA-7CBA-477A-A161-84C64B1FEB4A}"/>
  <bookViews>
    <workbookView xWindow="-120" yWindow="-120" windowWidth="29040" windowHeight="15720" tabRatio="840" activeTab="2" xr2:uid="{00000000-000D-0000-FFFF-FFFF00000000}"/>
  </bookViews>
  <sheets>
    <sheet name="R&amp;P Accounts" sheetId="2" r:id="rId1"/>
    <sheet name="Sheet1" sheetId="8" r:id="rId2"/>
    <sheet name="Statement of balances" sheetId="3" r:id="rId3"/>
    <sheet name="Notes" sheetId="4" r:id="rId4"/>
    <sheet name="Additional notes (1)  " sheetId="5" r:id="rId5"/>
    <sheet name="Additional notes (2)" sheetId="7" r:id="rId6"/>
    <sheet name="Additional notes (3)" sheetId="6" r:id="rId7"/>
  </sheets>
  <definedNames>
    <definedName name="_xlnm.Print_Area" localSheetId="4">'Additional notes (1)  '!$A$1:$M$60</definedName>
    <definedName name="_xlnm.Print_Area" localSheetId="3">Notes!$A$1:$L$55</definedName>
    <definedName name="_xlnm.Print_Area" localSheetId="0">'R&amp;P Accounts'!$A$1:$L$56</definedName>
    <definedName name="_xlnm.Print_Area" localSheetId="2">'Statement of balances'!$A$1:$P$54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B42" i="2"/>
  <c r="J46" i="2"/>
  <c r="J45" i="2"/>
  <c r="J17" i="2"/>
  <c r="J25" i="2"/>
  <c r="B21" i="2"/>
  <c r="M58" i="5"/>
  <c r="K42" i="7"/>
  <c r="K43" i="7"/>
  <c r="K50" i="6"/>
  <c r="K50" i="7"/>
  <c r="K11" i="5"/>
  <c r="K22" i="5"/>
  <c r="J12" i="2"/>
  <c r="K10" i="5"/>
  <c r="K12" i="5"/>
  <c r="K13" i="5"/>
  <c r="I14" i="5"/>
  <c r="I16" i="5" s="1"/>
  <c r="G14" i="5"/>
  <c r="G16" i="5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1" i="2"/>
  <c r="L47" i="2"/>
  <c r="B47" i="2"/>
  <c r="B26" i="2"/>
  <c r="J34" i="2"/>
  <c r="J39" i="2"/>
  <c r="J33" i="2"/>
  <c r="J37" i="2"/>
  <c r="J31" i="2"/>
  <c r="J32" i="2"/>
  <c r="J35" i="2"/>
  <c r="J36" i="2"/>
  <c r="J38" i="2"/>
  <c r="J40" i="2"/>
  <c r="J41" i="2"/>
  <c r="H21" i="2"/>
  <c r="D21" i="2"/>
  <c r="F21" i="2"/>
  <c r="J24" i="2"/>
  <c r="D26" i="2"/>
  <c r="D28" i="2" s="1"/>
  <c r="D47" i="2"/>
  <c r="D42" i="2"/>
  <c r="D49" i="2" s="1"/>
  <c r="F26" i="2"/>
  <c r="F47" i="2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44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22" i="6" s="1"/>
  <c r="K42" i="6"/>
  <c r="K44" i="6" s="1"/>
  <c r="K45" i="6" s="1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2" i="6"/>
  <c r="C44" i="6"/>
  <c r="C46" i="6" s="1"/>
  <c r="C39" i="6"/>
  <c r="M1" i="6"/>
  <c r="C1" i="6"/>
  <c r="I58" i="5"/>
  <c r="G58" i="5"/>
  <c r="E58" i="5"/>
  <c r="C58" i="5"/>
  <c r="M40" i="5"/>
  <c r="M42" i="5" s="1"/>
  <c r="K40" i="5"/>
  <c r="J19" i="2"/>
  <c r="I40" i="5"/>
  <c r="I42" i="5" s="1"/>
  <c r="G40" i="5"/>
  <c r="G42" i="5" s="1"/>
  <c r="E40" i="5"/>
  <c r="E42" i="5" s="1"/>
  <c r="F9" i="3"/>
  <c r="M1" i="5"/>
  <c r="H9" i="3"/>
  <c r="J9" i="3"/>
  <c r="L9" i="3"/>
  <c r="N49" i="3"/>
  <c r="P49" i="3"/>
  <c r="P42" i="3"/>
  <c r="N42" i="3"/>
  <c r="P33" i="3"/>
  <c r="N33" i="3"/>
  <c r="L33" i="3"/>
  <c r="P20" i="3"/>
  <c r="N20" i="3"/>
  <c r="C1" i="5"/>
  <c r="N7" i="3"/>
  <c r="J20" i="2"/>
  <c r="J18" i="2"/>
  <c r="J16" i="2"/>
  <c r="J15" i="2"/>
  <c r="J13" i="2"/>
  <c r="N8" i="3"/>
  <c r="K1" i="4"/>
  <c r="B1" i="4"/>
  <c r="B1" i="3"/>
  <c r="N1" i="3"/>
  <c r="E46" i="6" l="1"/>
  <c r="G46" i="6"/>
  <c r="I46" i="6"/>
  <c r="M46" i="6"/>
  <c r="K14" i="5"/>
  <c r="K16" i="5" s="1"/>
  <c r="H49" i="2"/>
  <c r="K25" i="5"/>
  <c r="K42" i="5"/>
  <c r="I24" i="6"/>
  <c r="I48" i="6" s="1"/>
  <c r="I52" i="6" s="1"/>
  <c r="K39" i="6"/>
  <c r="K40" i="6" s="1"/>
  <c r="K17" i="7"/>
  <c r="E24" i="6"/>
  <c r="E48" i="6" s="1"/>
  <c r="E52" i="6" s="1"/>
  <c r="G24" i="6"/>
  <c r="G48" i="6" s="1"/>
  <c r="G52" i="6" s="1"/>
  <c r="C46" i="7"/>
  <c r="E46" i="7"/>
  <c r="G46" i="7"/>
  <c r="I46" i="7"/>
  <c r="M46" i="7"/>
  <c r="K22" i="7"/>
  <c r="F49" i="2"/>
  <c r="K39" i="7"/>
  <c r="K46" i="7" s="1"/>
  <c r="F28" i="2"/>
  <c r="C24" i="6"/>
  <c r="C48" i="6" s="1"/>
  <c r="C52" i="6" s="1"/>
  <c r="M24" i="6"/>
  <c r="M48" i="6" s="1"/>
  <c r="M52" i="6" s="1"/>
  <c r="K17" i="6"/>
  <c r="K24" i="6" s="1"/>
  <c r="C24" i="7"/>
  <c r="C48" i="7" s="1"/>
  <c r="C52" i="7" s="1"/>
  <c r="E24" i="7"/>
  <c r="G24" i="7"/>
  <c r="G48" i="7" s="1"/>
  <c r="G52" i="7" s="1"/>
  <c r="I24" i="7"/>
  <c r="M24" i="7"/>
  <c r="K58" i="5"/>
  <c r="J26" i="2"/>
  <c r="J27" i="2" s="1"/>
  <c r="K18" i="6"/>
  <c r="E48" i="7"/>
  <c r="E52" i="7" s="1"/>
  <c r="I48" i="7"/>
  <c r="I52" i="7" s="1"/>
  <c r="M48" i="7"/>
  <c r="M52" i="7" s="1"/>
  <c r="K24" i="7"/>
  <c r="K48" i="7" s="1"/>
  <c r="K52" i="7" s="1"/>
  <c r="H28" i="2"/>
  <c r="H51" i="2" s="1"/>
  <c r="H55" i="2" s="1"/>
  <c r="L10" i="3" s="1"/>
  <c r="K27" i="5"/>
  <c r="L49" i="2"/>
  <c r="L28" i="2"/>
  <c r="K45" i="7"/>
  <c r="K47" i="7"/>
  <c r="D51" i="2"/>
  <c r="D55" i="2" s="1"/>
  <c r="H10" i="3" s="1"/>
  <c r="J42" i="2"/>
  <c r="K40" i="7"/>
  <c r="B28" i="2"/>
  <c r="K18" i="7"/>
  <c r="J21" i="2"/>
  <c r="J28" i="2" l="1"/>
  <c r="F51" i="2"/>
  <c r="F55" i="2" s="1"/>
  <c r="J10" i="3" s="1"/>
  <c r="K46" i="6"/>
  <c r="K47" i="6" s="1"/>
  <c r="K25" i="6"/>
  <c r="K25" i="7"/>
  <c r="L51" i="2"/>
  <c r="L55" i="2" s="1"/>
  <c r="P10" i="3" s="1"/>
  <c r="B55" i="2"/>
  <c r="J43" i="2"/>
  <c r="J22" i="2"/>
  <c r="K48" i="6" l="1"/>
  <c r="K52" i="6" s="1"/>
  <c r="K53" i="6" s="1"/>
  <c r="K53" i="7"/>
  <c r="F10" i="3"/>
  <c r="J47" i="2"/>
  <c r="J49" i="2" s="1"/>
  <c r="J51" i="2" l="1"/>
  <c r="J55" i="2" s="1"/>
  <c r="N10" i="3" s="1"/>
  <c r="J50" i="2"/>
  <c r="J48" i="2"/>
</calcChain>
</file>

<file path=xl/sharedStrings.xml><?xml version="1.0" encoding="utf-8"?>
<sst xmlns="http://schemas.openxmlformats.org/spreadsheetml/2006/main" count="289" uniqueCount="146">
  <si>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</si>
  <si>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</si>
  <si>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</si>
  <si>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</si>
  <si>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</si>
  <si>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</si>
  <si>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</si>
  <si>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</si>
  <si>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</si>
  <si>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</si>
  <si>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</si>
  <si>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</si>
  <si>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</si>
  <si>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</si>
  <si>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</si>
  <si>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</si>
  <si>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</si>
  <si>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</si>
  <si>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</si>
  <si>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</si>
  <si>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</si>
  <si>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</si>
  <si>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</si>
  <si>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</si>
  <si>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</si>
  <si>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</si>
  <si>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</si>
  <si>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</si>
  <si>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</si>
  <si>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</si>
  <si>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</si>
  <si>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</si>
  <si>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</si>
  <si>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</si>
  <si>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</si>
  <si>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</si>
  <si>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</si>
  <si>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</si>
  <si>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</si>
  <si>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</si>
  <si>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</si>
  <si>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</si>
  <si>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</si>
  <si>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</si>
  <si>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</si>
  <si>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</si>
  <si>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</si>
  <si>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</si>
  <si>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</si>
  <si>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</si>
  <si>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</si>
  <si>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</si>
  <si>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</si>
  <si>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</si>
  <si>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</si>
  <si>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</si>
  <si>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</si>
  <si>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</si>
  <si>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</si>
  <si>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</si>
  <si>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</si>
  <si>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</si>
  <si>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</si>
  <si>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</si>
  <si>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</si>
  <si>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</si>
  <si>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</si>
  <si>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</si>
  <si>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</si>
  <si>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</si>
  <si>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</si>
  <si>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>to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</si>
  <si>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</si>
  <si>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</si>
  <si>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</si>
  <si>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</si>
  <si>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</si>
  <si>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</si>
  <si>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</si>
  <si>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</si>
  <si>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</si>
  <si>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</si>
  <si>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</si>
  <si>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</si>
  <si>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</si>
  <si>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</si>
  <si>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</si>
  <si>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</si>
  <si>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</si>
  <si>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</si>
  <si>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</si>
  <si>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</si>
  <si>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</si>
  <si>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</si>
  <si>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</si>
  <si>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</si>
  <si>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</si>
  <si>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</si>
  <si>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</si>
  <si>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</si>
  <si>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</si>
  <si>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</si>
  <si>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</si>
  <si>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</si>
  <si>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</si>
  <si>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</si>
  <si>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</si>
  <si>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</si>
  <si>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</si>
  <si>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</si>
  <si>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</si>
  <si>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</si>
  <si>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</si>
  <si>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</si>
  <si>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</si>
  <si>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</si>
  <si>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</si>
  <si>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</si>
  <si>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</si>
  <si>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</si>
  <si>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</si>
  <si>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</si>
  <si>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</si>
  <si>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</si>
  <si>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</si>
  <si>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</si>
  <si>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</si>
  <si>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</si>
  <si>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</si>
  <si>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</si>
  <si>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</si>
  <si>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THE BOYACK FUND</t>
  </si>
  <si>
    <t>SC004998</t>
  </si>
  <si>
    <t xml:space="preserve">(VAT) Other </t>
  </si>
  <si>
    <t>S J CUMMING</t>
  </si>
  <si>
    <t>X</t>
  </si>
  <si>
    <t xml:space="preserve">ANNUITANTS </t>
  </si>
  <si>
    <t>Schroder Income Fund</t>
  </si>
  <si>
    <t xml:space="preserve">City of London Investment Trust  </t>
  </si>
  <si>
    <t>INVESTMENT MANAGEMENT, LEGAL WORK, FACTORING OF FUND AND ACCOUNT</t>
  </si>
  <si>
    <t xml:space="preserve">Standard Life Equity Inc Trust </t>
  </si>
  <si>
    <t xml:space="preserve"> Dunedin Income Growth Trust </t>
  </si>
  <si>
    <t>k</t>
  </si>
  <si>
    <t>PREPARATION CARRIED OUT BY TRUSTEE S J CUMMING</t>
  </si>
  <si>
    <t>ANNUITIES PAID</t>
  </si>
  <si>
    <t>S J Cumming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</si>
</sst>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" fillId="0" borderId="0" xfId="0" applyNumberFormat="1" applyFont="1"/>
    <xf numFmtId="41" fontId="9" fillId="0" borderId="0" xfId="0" applyNumberFormat="1" applyFont="1"/>
    <xf numFmtId="168" fontId="3" fillId="3" borderId="5" xfId="1" applyNumberFormat="1" applyFont="1" applyFill="1" applyBorder="1" applyAlignment="1" applyProtection="1">
      <alignment horizontal="right" vertical="center" shrinkToFit="1"/>
    </xf>
    <xf numFmtId="168" fontId="3" fillId="3" borderId="9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</xf>
    <xf numFmtId="164" fontId="3" fillId="0" borderId="10" xfId="1" applyNumberFormat="1" applyFont="1" applyBorder="1" applyAlignment="1" applyProtection="1">
      <alignment horizontal="right" vertical="top" wrapText="1"/>
    </xf>
    <xf numFmtId="41" fontId="3" fillId="0" borderId="5" xfId="0" applyNumberFormat="1" applyFont="1" applyBorder="1" applyAlignment="1">
      <alignment horizontal="right" wrapText="1"/>
    </xf>
    <xf numFmtId="41" fontId="3" fillId="0" borderId="10" xfId="1" applyNumberFormat="1" applyFont="1" applyFill="1" applyBorder="1" applyAlignment="1" applyProtection="1">
      <alignment horizontal="left"/>
    </xf>
    <xf numFmtId="41" fontId="12" fillId="0" borderId="0" xfId="0" applyNumberFormat="1" applyFont="1" applyAlignment="1">
      <alignment vertical="top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41" fontId="2" fillId="0" borderId="27" xfId="1" applyNumberFormat="1" applyFont="1" applyBorder="1" applyAlignment="1" applyProtection="1">
      <alignment horizontal="center"/>
      <protection locked="0"/>
    </xf>
    <xf numFmtId="41" fontId="2" fillId="0" borderId="26" xfId="1" applyNumberFormat="1" applyFont="1" applyBorder="1" applyAlignment="1" applyProtection="1">
      <alignment horizontal="center"/>
      <protection locked="0"/>
    </xf>
    <xf numFmtId="41" fontId="2" fillId="0" borderId="28" xfId="1" applyNumberFormat="1" applyFont="1" applyBorder="1" applyAlignment="1" applyProtection="1">
      <alignment horizontal="center"/>
      <protection locked="0"/>
    </xf>
    <xf numFmtId="41" fontId="2" fillId="0" borderId="22" xfId="1" applyNumberFormat="1" applyFont="1" applyBorder="1" applyAlignment="1" applyProtection="1">
      <alignment horizontal="center"/>
      <protection locked="0"/>
    </xf>
    <xf numFmtId="41" fontId="2" fillId="0" borderId="0" xfId="1" applyNumberFormat="1" applyFont="1" applyBorder="1" applyAlignment="1" applyProtection="1">
      <alignment horizontal="center"/>
      <protection locked="0"/>
    </xf>
    <xf numFmtId="41" fontId="2" fillId="0" borderId="25" xfId="1" applyNumberFormat="1" applyFont="1" applyBorder="1" applyAlignment="1" applyProtection="1">
      <alignment horizontal="center"/>
      <protection locked="0"/>
    </xf>
    <xf numFmtId="41" fontId="2" fillId="0" borderId="23" xfId="1" applyNumberFormat="1" applyFont="1" applyBorder="1" applyAlignment="1" applyProtection="1">
      <alignment horizontal="center"/>
      <protection locked="0"/>
    </xf>
    <xf numFmtId="41" fontId="2" fillId="0" borderId="4" xfId="1" applyNumberFormat="1" applyFont="1" applyBorder="1" applyAlignment="1" applyProtection="1">
      <alignment horizontal="center"/>
      <protection locked="0"/>
    </xf>
    <xf numFmtId="41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155" name="Rectangl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157" name="Rectangle 8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158" name="Rectangle 1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	</a:t>
          </a:r>
        </a:p>
      </xdr:txBody>
    </xdr:sp>
    <xdr:clientData/>
  </xdr:twoCellAnchor>
  <xdr:twoCellAnchor>
    <xdr:from>
      <xdr:col>3</xdr:col>
      <xdr:colOff>9525</xdr:colOff>
      <xdr:row>4</xdr:row>
      <xdr:rowOff>0</xdr:rowOff>
    </xdr:from>
    <xdr:to>
      <xdr:col>3</xdr:col>
      <xdr:colOff>571500</xdr:colOff>
      <xdr:row>4</xdr:row>
      <xdr:rowOff>180975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552825" y="1104900"/>
          <a:ext cx="5619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9525</xdr:rowOff>
    </xdr:from>
    <xdr:to>
      <xdr:col>5</xdr:col>
      <xdr:colOff>209550</xdr:colOff>
      <xdr:row>4</xdr:row>
      <xdr:rowOff>180975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171950" y="1114425"/>
          <a:ext cx="7715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266700</xdr:colOff>
      <xdr:row>4</xdr:row>
      <xdr:rowOff>9525</xdr:rowOff>
    </xdr:from>
    <xdr:to>
      <xdr:col>6</xdr:col>
      <xdr:colOff>0</xdr:colOff>
      <xdr:row>4</xdr:row>
      <xdr:rowOff>180975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000625" y="1114425"/>
          <a:ext cx="6572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9525</xdr:colOff>
      <xdr:row>4</xdr:row>
      <xdr:rowOff>9525</xdr:rowOff>
    </xdr:from>
    <xdr:to>
      <xdr:col>7</xdr:col>
      <xdr:colOff>590550</xdr:colOff>
      <xdr:row>4</xdr:row>
      <xdr:rowOff>180975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5905500" y="1114425"/>
          <a:ext cx="5810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647700</xdr:colOff>
      <xdr:row>4</xdr:row>
      <xdr:rowOff>9525</xdr:rowOff>
    </xdr:from>
    <xdr:to>
      <xdr:col>9</xdr:col>
      <xdr:colOff>304800</xdr:colOff>
      <xdr:row>4</xdr:row>
      <xdr:rowOff>180975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543675" y="1114425"/>
          <a:ext cx="7905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361950</xdr:colOff>
      <xdr:row>4</xdr:row>
      <xdr:rowOff>9525</xdr:rowOff>
    </xdr:from>
    <xdr:to>
      <xdr:col>10</xdr:col>
      <xdr:colOff>0</xdr:colOff>
      <xdr:row>4</xdr:row>
      <xdr:rowOff>180975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391400" y="1114425"/>
          <a:ext cx="70485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9</xdr:col>
      <xdr:colOff>361950</xdr:colOff>
      <xdr:row>5</xdr:row>
      <xdr:rowOff>9525</xdr:rowOff>
    </xdr:from>
    <xdr:to>
      <xdr:col>10</xdr:col>
      <xdr:colOff>0</xdr:colOff>
      <xdr:row>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391400" y="1323975"/>
          <a:ext cx="7048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52" name="Rectangle 1">
          <a:extLst>
            <a:ext uri="{FF2B5EF4-FFF2-40B4-BE49-F238E27FC236}">
              <a16:creationId xmlns:a16="http://schemas.microsoft.com/office/drawing/2014/main" id="{00000000-0008-0000-0200-000038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53" name="Rectangle 2">
          <a:extLst>
            <a:ext uri="{FF2B5EF4-FFF2-40B4-BE49-F238E27FC236}">
              <a16:creationId xmlns:a16="http://schemas.microsoft.com/office/drawing/2014/main" id="{00000000-0008-0000-0200-000039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54" name="Rectangle 3">
          <a:extLst>
            <a:ext uri="{FF2B5EF4-FFF2-40B4-BE49-F238E27FC236}">
              <a16:creationId xmlns:a16="http://schemas.microsoft.com/office/drawing/2014/main" id="{00000000-0008-0000-0200-00003A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55" name="Picture 4">
          <a:extLst>
            <a:ext uri="{FF2B5EF4-FFF2-40B4-BE49-F238E27FC236}">
              <a16:creationId xmlns:a16="http://schemas.microsoft.com/office/drawing/2014/main" id="{00000000-0008-0000-0200-00003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56" name="Rectangle 5">
          <a:extLst>
            <a:ext uri="{FF2B5EF4-FFF2-40B4-BE49-F238E27FC236}">
              <a16:creationId xmlns:a16="http://schemas.microsoft.com/office/drawing/2014/main" id="{00000000-0008-0000-0200-00003C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57" name="Rectangle 6">
          <a:extLst>
            <a:ext uri="{FF2B5EF4-FFF2-40B4-BE49-F238E27FC236}">
              <a16:creationId xmlns:a16="http://schemas.microsoft.com/office/drawing/2014/main" id="{00000000-0008-0000-0200-00003D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58" name="Rectangle 7">
          <a:extLst>
            <a:ext uri="{FF2B5EF4-FFF2-40B4-BE49-F238E27FC236}">
              <a16:creationId xmlns:a16="http://schemas.microsoft.com/office/drawing/2014/main" id="{00000000-0008-0000-0200-00003E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59" name="Rectangle 8">
          <a:extLst>
            <a:ext uri="{FF2B5EF4-FFF2-40B4-BE49-F238E27FC236}">
              <a16:creationId xmlns:a16="http://schemas.microsoft.com/office/drawing/2014/main" id="{00000000-0008-0000-0200-00003F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60" name="Rectangle 9">
          <a:extLst>
            <a:ext uri="{FF2B5EF4-FFF2-40B4-BE49-F238E27FC236}">
              <a16:creationId xmlns:a16="http://schemas.microsoft.com/office/drawing/2014/main" id="{00000000-0008-0000-0200-000040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51" name="Rectangle 1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52" name="Rectangle 2">
          <a:extLst>
            <a:ext uri="{FF2B5EF4-FFF2-40B4-BE49-F238E27FC236}">
              <a16:creationId xmlns:a16="http://schemas.microsoft.com/office/drawing/2014/main" id="{00000000-0008-0000-0300-000020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53" name="Rectangle 3">
          <a:extLst>
            <a:ext uri="{FF2B5EF4-FFF2-40B4-BE49-F238E27FC236}">
              <a16:creationId xmlns:a16="http://schemas.microsoft.com/office/drawing/2014/main" id="{00000000-0008-0000-0300-000021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54" name="Picture 4">
          <a:extLst>
            <a:ext uri="{FF2B5EF4-FFF2-40B4-BE49-F238E27FC236}">
              <a16:creationId xmlns:a16="http://schemas.microsoft.com/office/drawing/2014/main" id="{00000000-0008-0000-0300-00002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55" name="Rectangle 5">
          <a:extLst>
            <a:ext uri="{FF2B5EF4-FFF2-40B4-BE49-F238E27FC236}">
              <a16:creationId xmlns:a16="http://schemas.microsoft.com/office/drawing/2014/main" id="{00000000-0008-0000-0300-000023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250" name="Rectangle 1">
          <a:extLst>
            <a:ext uri="{FF2B5EF4-FFF2-40B4-BE49-F238E27FC236}">
              <a16:creationId xmlns:a16="http://schemas.microsoft.com/office/drawing/2014/main" id="{00000000-0008-0000-0400-00006A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251" name="Rectangle 2">
          <a:extLst>
            <a:ext uri="{FF2B5EF4-FFF2-40B4-BE49-F238E27FC236}">
              <a16:creationId xmlns:a16="http://schemas.microsoft.com/office/drawing/2014/main" id="{00000000-0008-0000-0400-00006B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252" name="Rectangle 3">
          <a:extLst>
            <a:ext uri="{FF2B5EF4-FFF2-40B4-BE49-F238E27FC236}">
              <a16:creationId xmlns:a16="http://schemas.microsoft.com/office/drawing/2014/main" id="{00000000-0008-0000-0400-00006C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253" name="Picture 4">
          <a:extLst>
            <a:ext uri="{FF2B5EF4-FFF2-40B4-BE49-F238E27FC236}">
              <a16:creationId xmlns:a16="http://schemas.microsoft.com/office/drawing/2014/main" id="{00000000-0008-0000-0400-00006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254" name="Rectangle 5">
          <a:extLst>
            <a:ext uri="{FF2B5EF4-FFF2-40B4-BE49-F238E27FC236}">
              <a16:creationId xmlns:a16="http://schemas.microsoft.com/office/drawing/2014/main" id="{00000000-0008-0000-0400-00006E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255" name="Rectangle 6">
          <a:extLst>
            <a:ext uri="{FF2B5EF4-FFF2-40B4-BE49-F238E27FC236}">
              <a16:creationId xmlns:a16="http://schemas.microsoft.com/office/drawing/2014/main" id="{00000000-0008-0000-0400-00006F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256" name="Rectangle 7">
          <a:extLst>
            <a:ext uri="{FF2B5EF4-FFF2-40B4-BE49-F238E27FC236}">
              <a16:creationId xmlns:a16="http://schemas.microsoft.com/office/drawing/2014/main" id="{00000000-0008-0000-0400-000070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257" name="Rectangle 8"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258" name="Rectangle 9"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259" name="Rectangle 10"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260" name="Rectangle 11">
          <a:extLst>
            <a:ext uri="{FF2B5EF4-FFF2-40B4-BE49-F238E27FC236}">
              <a16:creationId xmlns:a16="http://schemas.microsoft.com/office/drawing/2014/main" id="{00000000-0008-0000-0400-000074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261" name="Rectangle 15">
          <a:extLst>
            <a:ext uri="{FF2B5EF4-FFF2-40B4-BE49-F238E27FC236}">
              <a16:creationId xmlns:a16="http://schemas.microsoft.com/office/drawing/2014/main" id="{00000000-0008-0000-0400-000075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262" name="Rectangle 16">
          <a:extLst>
            <a:ext uri="{FF2B5EF4-FFF2-40B4-BE49-F238E27FC236}">
              <a16:creationId xmlns:a16="http://schemas.microsoft.com/office/drawing/2014/main" id="{00000000-0008-0000-0400-000076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263" name="Rectangle 17">
          <a:extLst>
            <a:ext uri="{FF2B5EF4-FFF2-40B4-BE49-F238E27FC236}">
              <a16:creationId xmlns:a16="http://schemas.microsoft.com/office/drawing/2014/main" id="{00000000-0008-0000-0400-000077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264" name="Rectangle 18">
          <a:extLst>
            <a:ext uri="{FF2B5EF4-FFF2-40B4-BE49-F238E27FC236}">
              <a16:creationId xmlns:a16="http://schemas.microsoft.com/office/drawing/2014/main" id="{00000000-0008-0000-0400-000078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265" name="Rectangle 19">
          <a:extLst>
            <a:ext uri="{FF2B5EF4-FFF2-40B4-BE49-F238E27FC236}">
              <a16:creationId xmlns:a16="http://schemas.microsoft.com/office/drawing/2014/main" id="{00000000-0008-0000-0400-000079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266" name="Rectangle 20">
          <a:extLst>
            <a:ext uri="{FF2B5EF4-FFF2-40B4-BE49-F238E27FC236}">
              <a16:creationId xmlns:a16="http://schemas.microsoft.com/office/drawing/2014/main" id="{00000000-0008-0000-0400-00007A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235" name="Rectangle 1">
          <a:extLst>
            <a:ext uri="{FF2B5EF4-FFF2-40B4-BE49-F238E27FC236}">
              <a16:creationId xmlns:a16="http://schemas.microsoft.com/office/drawing/2014/main" id="{00000000-0008-0000-0600-000043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236" name="Rectangle 2">
          <a:extLst>
            <a:ext uri="{FF2B5EF4-FFF2-40B4-BE49-F238E27FC236}">
              <a16:creationId xmlns:a16="http://schemas.microsoft.com/office/drawing/2014/main" id="{00000000-0008-0000-0600-000044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237" name="Rectangle 3">
          <a:extLst>
            <a:ext uri="{FF2B5EF4-FFF2-40B4-BE49-F238E27FC236}">
              <a16:creationId xmlns:a16="http://schemas.microsoft.com/office/drawing/2014/main" id="{00000000-0008-0000-0600-000045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238" name="Picture 4">
          <a:extLst>
            <a:ext uri="{FF2B5EF4-FFF2-40B4-BE49-F238E27FC236}">
              <a16:creationId xmlns:a16="http://schemas.microsoft.com/office/drawing/2014/main" id="{00000000-0008-0000-0600-00004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239" name="Rectangle 5">
          <a:extLst>
            <a:ext uri="{FF2B5EF4-FFF2-40B4-BE49-F238E27FC236}">
              <a16:creationId xmlns:a16="http://schemas.microsoft.com/office/drawing/2014/main" id="{00000000-0008-0000-0600-000047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240" name="Rectangle 6">
          <a:extLst>
            <a:ext uri="{FF2B5EF4-FFF2-40B4-BE49-F238E27FC236}">
              <a16:creationId xmlns:a16="http://schemas.microsoft.com/office/drawing/2014/main" id="{00000000-0008-0000-0600-000048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241" name="Rectangle 7">
          <a:extLst>
            <a:ext uri="{FF2B5EF4-FFF2-40B4-BE49-F238E27FC236}">
              <a16:creationId xmlns:a16="http://schemas.microsoft.com/office/drawing/2014/main" id="{00000000-0008-0000-0600-000049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242" name="Rectangle 8">
          <a:extLst>
            <a:ext uri="{FF2B5EF4-FFF2-40B4-BE49-F238E27FC236}">
              <a16:creationId xmlns:a16="http://schemas.microsoft.com/office/drawing/2014/main" id="{00000000-0008-0000-0600-00004A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243" name="Rectangle 9">
          <a:extLst>
            <a:ext uri="{FF2B5EF4-FFF2-40B4-BE49-F238E27FC236}">
              <a16:creationId xmlns:a16="http://schemas.microsoft.com/office/drawing/2014/main" id="{00000000-0008-0000-0600-00004B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244" name="Rectangle 10">
          <a:extLst>
            <a:ext uri="{FF2B5EF4-FFF2-40B4-BE49-F238E27FC236}">
              <a16:creationId xmlns:a16="http://schemas.microsoft.com/office/drawing/2014/main" id="{00000000-0008-0000-0600-00004C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245" name="Rectangle 11">
          <a:extLst>
            <a:ext uri="{FF2B5EF4-FFF2-40B4-BE49-F238E27FC236}">
              <a16:creationId xmlns:a16="http://schemas.microsoft.com/office/drawing/2014/main" id="{00000000-0008-0000-0600-00004D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42" zoomScaleNormal="85" zoomScaleSheetLayoutView="80" workbookViewId="0">
      <selection activeCell="M12" sqref="M12"/>
    </sheetView>
  </sheetViews>
  <sheetFormatPr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83"/>
      <c r="B1" s="287"/>
      <c r="C1" s="287"/>
      <c r="D1" s="287"/>
      <c r="E1" s="287"/>
      <c r="F1" s="287"/>
      <c r="G1" s="287"/>
      <c r="H1" s="287"/>
      <c r="I1" s="287"/>
      <c r="J1" s="287"/>
      <c r="L1" s="183"/>
      <c r="M1" s="182"/>
    </row>
    <row r="2" spans="1:13" ht="30.75" customHeight="1" x14ac:dyDescent="0.2">
      <c r="A2" s="283"/>
      <c r="B2" s="288" t="s">
        <v>131</v>
      </c>
      <c r="C2" s="288"/>
      <c r="D2" s="288"/>
      <c r="E2" s="288"/>
      <c r="F2" s="288"/>
      <c r="G2" s="288"/>
      <c r="H2" s="288"/>
      <c r="I2" s="288"/>
      <c r="J2" s="288"/>
      <c r="L2" s="184" t="s">
        <v>132</v>
      </c>
      <c r="M2" s="69"/>
    </row>
    <row r="3" spans="1:13" ht="24" customHeight="1" x14ac:dyDescent="0.2">
      <c r="A3" s="283"/>
      <c r="B3" s="284" t="s">
        <v>13</v>
      </c>
      <c r="C3" s="285"/>
      <c r="D3" s="285"/>
      <c r="E3" s="285"/>
      <c r="F3" s="285"/>
      <c r="G3" s="285"/>
      <c r="H3" s="285"/>
      <c r="I3" s="285"/>
      <c r="J3" s="286"/>
      <c r="L3" s="181"/>
    </row>
    <row r="4" spans="1:13" ht="14.25" customHeight="1" x14ac:dyDescent="0.2">
      <c r="A4" s="283"/>
      <c r="B4" s="289" t="s">
        <v>19</v>
      </c>
      <c r="C4" s="291"/>
      <c r="D4" s="292" t="s">
        <v>126</v>
      </c>
      <c r="E4" s="293"/>
      <c r="F4" s="294"/>
      <c r="G4" s="295" t="s">
        <v>71</v>
      </c>
      <c r="H4" s="292" t="s">
        <v>127</v>
      </c>
      <c r="I4" s="293"/>
      <c r="J4" s="294"/>
      <c r="L4" s="181"/>
    </row>
    <row r="5" spans="1:13" ht="16.5" customHeight="1" x14ac:dyDescent="0.2">
      <c r="A5" s="283"/>
      <c r="B5" s="289"/>
      <c r="C5" s="291"/>
      <c r="D5" s="298"/>
      <c r="E5" s="298"/>
      <c r="F5" s="298"/>
      <c r="G5" s="295"/>
      <c r="H5" s="299"/>
      <c r="I5" s="299"/>
      <c r="J5" s="299"/>
      <c r="L5" s="181"/>
    </row>
    <row r="6" spans="1:13" ht="21" customHeight="1" x14ac:dyDescent="0.2">
      <c r="A6" s="283"/>
      <c r="B6" s="290"/>
      <c r="C6" s="291"/>
      <c r="D6" s="296"/>
      <c r="E6" s="296"/>
      <c r="F6" s="296"/>
      <c r="G6" s="295"/>
      <c r="H6" s="297"/>
      <c r="I6" s="297"/>
      <c r="J6" s="297"/>
      <c r="L6" s="181"/>
    </row>
    <row r="8" spans="1:13" ht="20.25" x14ac:dyDescent="0.3">
      <c r="A8" s="47" t="s">
        <v>125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78</v>
      </c>
      <c r="G9" s="2"/>
      <c r="H9" s="2" t="s">
        <v>79</v>
      </c>
      <c r="I9" s="2"/>
      <c r="J9" s="2" t="s">
        <v>72</v>
      </c>
      <c r="K9" s="3"/>
      <c r="L9" s="2" t="s">
        <v>73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0"/>
      <c r="C12" s="191"/>
      <c r="D12" s="190"/>
      <c r="E12" s="191"/>
      <c r="F12" s="190"/>
      <c r="G12" s="191"/>
      <c r="H12" s="190"/>
      <c r="I12" s="191"/>
      <c r="J12" s="192">
        <f>H12+D12+B12+F12</f>
        <v>0</v>
      </c>
      <c r="K12" s="193"/>
      <c r="L12" s="190"/>
    </row>
    <row r="13" spans="1:13" ht="20.100000000000001" customHeight="1" x14ac:dyDescent="0.25">
      <c r="A13" s="85" t="s">
        <v>22</v>
      </c>
      <c r="B13" s="190"/>
      <c r="C13" s="191"/>
      <c r="D13" s="190"/>
      <c r="E13" s="191"/>
      <c r="F13" s="190"/>
      <c r="G13" s="191"/>
      <c r="H13" s="190"/>
      <c r="I13" s="191"/>
      <c r="J13" s="192">
        <f t="shared" ref="J13:J21" si="0">H13+D13+B13+F13</f>
        <v>0</v>
      </c>
      <c r="K13" s="193"/>
      <c r="L13" s="190"/>
    </row>
    <row r="14" spans="1:13" ht="20.100000000000001" customHeight="1" x14ac:dyDescent="0.25">
      <c r="A14" s="85" t="s">
        <v>23</v>
      </c>
      <c r="B14" s="190"/>
      <c r="C14" s="191"/>
      <c r="D14" s="190"/>
      <c r="E14" s="191"/>
      <c r="F14" s="190"/>
      <c r="G14" s="191"/>
      <c r="H14" s="190"/>
      <c r="I14" s="191"/>
      <c r="J14" s="192">
        <f t="shared" si="0"/>
        <v>0</v>
      </c>
      <c r="K14" s="193"/>
      <c r="L14" s="190"/>
    </row>
    <row r="15" spans="1:13" ht="20.100000000000001" customHeight="1" x14ac:dyDescent="0.25">
      <c r="A15" s="85" t="s">
        <v>24</v>
      </c>
      <c r="B15" s="190"/>
      <c r="C15" s="191"/>
      <c r="D15" s="190"/>
      <c r="E15" s="191"/>
      <c r="F15" s="190"/>
      <c r="G15" s="191"/>
      <c r="H15" s="190"/>
      <c r="I15" s="191"/>
      <c r="J15" s="192">
        <f t="shared" si="0"/>
        <v>0</v>
      </c>
      <c r="K15" s="193"/>
      <c r="L15" s="190"/>
    </row>
    <row r="16" spans="1:13" ht="20.100000000000001" customHeight="1" x14ac:dyDescent="0.25">
      <c r="A16" s="85" t="s">
        <v>25</v>
      </c>
      <c r="B16" s="190"/>
      <c r="C16" s="191"/>
      <c r="D16" s="190"/>
      <c r="E16" s="191"/>
      <c r="F16" s="190"/>
      <c r="G16" s="191"/>
      <c r="H16" s="190"/>
      <c r="I16" s="191"/>
      <c r="J16" s="192">
        <f t="shared" si="0"/>
        <v>0</v>
      </c>
      <c r="K16" s="193"/>
      <c r="L16" s="190"/>
    </row>
    <row r="17" spans="1:12" ht="29.25" x14ac:dyDescent="0.25">
      <c r="A17" s="85" t="s">
        <v>26</v>
      </c>
      <c r="B17" s="190">
        <v>1783</v>
      </c>
      <c r="C17" s="191"/>
      <c r="D17" s="190"/>
      <c r="E17" s="191"/>
      <c r="F17" s="190"/>
      <c r="G17" s="191"/>
      <c r="H17" s="190"/>
      <c r="I17" s="191"/>
      <c r="J17" s="192">
        <f>H17+D17+B17+F17</f>
        <v>1783</v>
      </c>
      <c r="K17" s="193"/>
      <c r="L17" s="190">
        <v>1615</v>
      </c>
    </row>
    <row r="18" spans="1:12" ht="20.100000000000001" customHeight="1" x14ac:dyDescent="0.25">
      <c r="A18" s="85" t="s">
        <v>68</v>
      </c>
      <c r="B18" s="190"/>
      <c r="C18" s="191"/>
      <c r="D18" s="190"/>
      <c r="E18" s="191"/>
      <c r="F18" s="190"/>
      <c r="G18" s="191"/>
      <c r="H18" s="190"/>
      <c r="I18" s="191"/>
      <c r="J18" s="192">
        <f t="shared" si="0"/>
        <v>0</v>
      </c>
      <c r="K18" s="193"/>
      <c r="L18" s="190"/>
    </row>
    <row r="19" spans="1:12" ht="29.25" x14ac:dyDescent="0.25">
      <c r="A19" s="85" t="s">
        <v>69</v>
      </c>
      <c r="B19" s="190"/>
      <c r="C19" s="191"/>
      <c r="D19" s="190"/>
      <c r="E19" s="191"/>
      <c r="F19" s="190"/>
      <c r="G19" s="191"/>
      <c r="H19" s="190"/>
      <c r="I19" s="191"/>
      <c r="J19" s="192">
        <f t="shared" si="0"/>
        <v>0</v>
      </c>
      <c r="K19" s="193"/>
      <c r="L19" s="190"/>
    </row>
    <row r="20" spans="1:12" ht="20.100000000000001" customHeight="1" x14ac:dyDescent="0.25">
      <c r="A20" s="85"/>
      <c r="B20" s="190"/>
      <c r="C20" s="191"/>
      <c r="D20" s="190"/>
      <c r="E20" s="191"/>
      <c r="F20" s="190"/>
      <c r="G20" s="191"/>
      <c r="H20" s="190"/>
      <c r="I20" s="191"/>
      <c r="J20" s="192">
        <f t="shared" si="0"/>
        <v>0</v>
      </c>
      <c r="K20" s="193"/>
      <c r="L20" s="190"/>
    </row>
    <row r="21" spans="1:12" ht="17.25" customHeight="1" thickBot="1" x14ac:dyDescent="0.3">
      <c r="A21" s="9" t="s">
        <v>84</v>
      </c>
      <c r="B21" s="194">
        <f>SUM(B12:B20)</f>
        <v>1783</v>
      </c>
      <c r="C21" s="195"/>
      <c r="D21" s="194">
        <f>SUM(D12:D20)</f>
        <v>0</v>
      </c>
      <c r="E21" s="191"/>
      <c r="F21" s="194">
        <f>SUM(F12:F20)</f>
        <v>0</v>
      </c>
      <c r="G21" s="191"/>
      <c r="H21" s="194">
        <f>SUM(H12:H20)</f>
        <v>0</v>
      </c>
      <c r="I21" s="191"/>
      <c r="J21" s="196">
        <f t="shared" si="0"/>
        <v>1783</v>
      </c>
      <c r="K21" s="193"/>
      <c r="L21" s="194">
        <f>SUM(L12:L20)</f>
        <v>1615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226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197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0"/>
      <c r="C24" s="191"/>
      <c r="D24" s="190"/>
      <c r="E24" s="191"/>
      <c r="F24" s="190"/>
      <c r="G24" s="191"/>
      <c r="H24" s="190"/>
      <c r="I24" s="191"/>
      <c r="J24" s="192">
        <f>H24+D24+B24+F24</f>
        <v>0</v>
      </c>
      <c r="K24" s="193"/>
      <c r="L24" s="190"/>
    </row>
    <row r="25" spans="1:12" ht="20.100000000000001" customHeight="1" x14ac:dyDescent="0.25">
      <c r="A25" s="85" t="s">
        <v>28</v>
      </c>
      <c r="B25" s="190"/>
      <c r="C25" s="191"/>
      <c r="D25" s="190"/>
      <c r="E25" s="191"/>
      <c r="F25" s="190"/>
      <c r="G25" s="191"/>
      <c r="H25" s="190"/>
      <c r="I25" s="191"/>
      <c r="J25" s="192">
        <f>H25+D25+B25+F25</f>
        <v>0</v>
      </c>
      <c r="K25" s="193"/>
      <c r="L25" s="190"/>
    </row>
    <row r="26" spans="1:12" ht="17.25" customHeight="1" thickBot="1" x14ac:dyDescent="0.3">
      <c r="A26" s="9" t="s">
        <v>85</v>
      </c>
      <c r="B26" s="194">
        <f>SUM(B24:B25)</f>
        <v>0</v>
      </c>
      <c r="C26" s="195"/>
      <c r="D26" s="194">
        <f>SUM(D24:D25)</f>
        <v>0</v>
      </c>
      <c r="E26" s="191"/>
      <c r="F26" s="194">
        <f>SUM(F24:F25)</f>
        <v>0</v>
      </c>
      <c r="G26" s="191"/>
      <c r="H26" s="194">
        <f>SUM(H24:H25)</f>
        <v>0</v>
      </c>
      <c r="I26" s="191"/>
      <c r="J26" s="194">
        <f>+SUM(J24:J25)</f>
        <v>0</v>
      </c>
      <c r="K26" s="193"/>
      <c r="L26" s="194"/>
    </row>
    <row r="27" spans="1:12" ht="8.25" customHeight="1" thickTop="1" x14ac:dyDescent="0.25">
      <c r="A27" s="25"/>
      <c r="B27" s="198"/>
      <c r="C27" s="199"/>
      <c r="D27" s="198"/>
      <c r="E27" s="199"/>
      <c r="F27" s="198"/>
      <c r="G27" s="199"/>
      <c r="H27" s="198"/>
      <c r="I27" s="200"/>
      <c r="J27" s="225" t="str">
        <f>IF(B26+D26+F26+H26-J26=0," ","error")</f>
        <v xml:space="preserve"> </v>
      </c>
      <c r="K27" s="193"/>
      <c r="L27" s="175"/>
    </row>
    <row r="28" spans="1:12" ht="20.100000000000001" customHeight="1" thickBot="1" x14ac:dyDescent="0.3">
      <c r="A28" s="9" t="s">
        <v>11</v>
      </c>
      <c r="B28" s="201">
        <f>B26+B21</f>
        <v>1783</v>
      </c>
      <c r="C28" s="200"/>
      <c r="D28" s="201">
        <f>D26+D21</f>
        <v>0</v>
      </c>
      <c r="E28" s="200"/>
      <c r="F28" s="201">
        <f>F26+F21</f>
        <v>0</v>
      </c>
      <c r="G28" s="200"/>
      <c r="H28" s="201">
        <f>H26+H21</f>
        <v>0</v>
      </c>
      <c r="I28" s="200"/>
      <c r="J28" s="201">
        <f>J26+J21</f>
        <v>1783</v>
      </c>
      <c r="K28" s="193"/>
      <c r="L28" s="201">
        <f>L26+L21</f>
        <v>1615</v>
      </c>
    </row>
    <row r="29" spans="1:12" ht="16.5" customHeight="1" thickTop="1" x14ac:dyDescent="0.2">
      <c r="B29" s="202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</row>
    <row r="31" spans="1:12" ht="20.100000000000001" customHeight="1" x14ac:dyDescent="0.25">
      <c r="A31" s="86" t="s">
        <v>29</v>
      </c>
      <c r="B31" s="190"/>
      <c r="C31" s="198"/>
      <c r="D31" s="190"/>
      <c r="E31" s="191"/>
      <c r="F31" s="190"/>
      <c r="G31" s="191"/>
      <c r="H31" s="190"/>
      <c r="I31" s="191"/>
      <c r="J31" s="192">
        <f>H31+D31+B31+F31</f>
        <v>0</v>
      </c>
      <c r="K31" s="175"/>
      <c r="L31" s="190"/>
    </row>
    <row r="32" spans="1:12" ht="20.100000000000001" customHeight="1" x14ac:dyDescent="0.25">
      <c r="A32" s="86" t="s">
        <v>117</v>
      </c>
      <c r="B32" s="190"/>
      <c r="C32" s="198"/>
      <c r="D32" s="190"/>
      <c r="E32" s="191"/>
      <c r="F32" s="190"/>
      <c r="G32" s="191"/>
      <c r="H32" s="190"/>
      <c r="I32" s="191"/>
      <c r="J32" s="192">
        <f t="shared" ref="J32:J41" si="1">H32+D32+B32+F32</f>
        <v>0</v>
      </c>
      <c r="K32" s="175"/>
      <c r="L32" s="190"/>
    </row>
    <row r="33" spans="1:12" ht="20.100000000000001" customHeight="1" x14ac:dyDescent="0.25">
      <c r="A33" s="86" t="s">
        <v>30</v>
      </c>
      <c r="B33" s="190">
        <v>150</v>
      </c>
      <c r="C33" s="198"/>
      <c r="D33" s="190"/>
      <c r="E33" s="191"/>
      <c r="F33" s="190"/>
      <c r="G33" s="191"/>
      <c r="H33" s="190"/>
      <c r="I33" s="191"/>
      <c r="J33" s="192">
        <f t="shared" si="1"/>
        <v>150</v>
      </c>
      <c r="K33" s="175"/>
      <c r="L33" s="190">
        <v>200</v>
      </c>
    </row>
    <row r="34" spans="1:12" ht="28.5" x14ac:dyDescent="0.25">
      <c r="A34" s="86" t="s">
        <v>31</v>
      </c>
      <c r="B34" s="190"/>
      <c r="C34" s="198"/>
      <c r="D34" s="190"/>
      <c r="E34" s="191"/>
      <c r="F34" s="190"/>
      <c r="G34" s="191"/>
      <c r="H34" s="190"/>
      <c r="I34" s="191"/>
      <c r="J34" s="192">
        <f t="shared" si="1"/>
        <v>0</v>
      </c>
      <c r="K34" s="175"/>
      <c r="L34" s="190"/>
    </row>
    <row r="35" spans="1:12" ht="20.100000000000001" customHeight="1" x14ac:dyDescent="0.25">
      <c r="A35" s="86" t="s">
        <v>32</v>
      </c>
      <c r="B35" s="190">
        <v>700</v>
      </c>
      <c r="C35" s="198"/>
      <c r="D35" s="190"/>
      <c r="E35" s="191"/>
      <c r="F35" s="190"/>
      <c r="G35" s="191"/>
      <c r="H35" s="190"/>
      <c r="I35" s="191"/>
      <c r="J35" s="192">
        <f t="shared" si="1"/>
        <v>700</v>
      </c>
      <c r="K35" s="175"/>
      <c r="L35" s="190">
        <v>640</v>
      </c>
    </row>
    <row r="36" spans="1:12" ht="20.100000000000001" customHeight="1" x14ac:dyDescent="0.25">
      <c r="A36" s="86" t="s">
        <v>33</v>
      </c>
      <c r="B36" s="190"/>
      <c r="C36" s="198"/>
      <c r="D36" s="190"/>
      <c r="E36" s="191"/>
      <c r="F36" s="190"/>
      <c r="G36" s="191"/>
      <c r="H36" s="190"/>
      <c r="I36" s="191"/>
      <c r="J36" s="192">
        <f t="shared" si="1"/>
        <v>0</v>
      </c>
      <c r="K36" s="175"/>
      <c r="L36" s="190"/>
    </row>
    <row r="37" spans="1:12" ht="20.100000000000001" customHeight="1" x14ac:dyDescent="0.25">
      <c r="A37" s="87" t="s">
        <v>34</v>
      </c>
      <c r="B37" s="190">
        <v>80</v>
      </c>
      <c r="C37" s="198"/>
      <c r="D37" s="190"/>
      <c r="E37" s="191"/>
      <c r="F37" s="190"/>
      <c r="G37" s="191"/>
      <c r="H37" s="190"/>
      <c r="I37" s="191"/>
      <c r="J37" s="192">
        <f t="shared" si="1"/>
        <v>80</v>
      </c>
      <c r="K37" s="175"/>
      <c r="L37" s="190">
        <v>80</v>
      </c>
    </row>
    <row r="38" spans="1:12" ht="20.100000000000001" customHeight="1" x14ac:dyDescent="0.25">
      <c r="A38" s="87" t="s">
        <v>35</v>
      </c>
      <c r="B38" s="190">
        <v>300</v>
      </c>
      <c r="C38" s="198"/>
      <c r="D38" s="190"/>
      <c r="E38" s="191"/>
      <c r="F38" s="190"/>
      <c r="G38" s="191"/>
      <c r="H38" s="190"/>
      <c r="I38" s="191"/>
      <c r="J38" s="192">
        <f t="shared" si="1"/>
        <v>300</v>
      </c>
      <c r="K38" s="175"/>
      <c r="L38" s="190">
        <v>200</v>
      </c>
    </row>
    <row r="39" spans="1:12" ht="20.100000000000001" customHeight="1" x14ac:dyDescent="0.25">
      <c r="A39" s="87" t="s">
        <v>36</v>
      </c>
      <c r="B39" s="190">
        <v>100</v>
      </c>
      <c r="C39" s="198"/>
      <c r="D39" s="190"/>
      <c r="E39" s="191"/>
      <c r="F39" s="190"/>
      <c r="G39" s="191"/>
      <c r="H39" s="190"/>
      <c r="I39" s="191"/>
      <c r="J39" s="192">
        <f t="shared" si="1"/>
        <v>100</v>
      </c>
      <c r="K39" s="175"/>
      <c r="L39" s="190">
        <v>200</v>
      </c>
    </row>
    <row r="40" spans="1:12" ht="20.100000000000001" customHeight="1" x14ac:dyDescent="0.25">
      <c r="A40" s="87" t="s">
        <v>133</v>
      </c>
      <c r="B40" s="190">
        <v>50</v>
      </c>
      <c r="C40" s="198"/>
      <c r="D40" s="190"/>
      <c r="E40" s="191"/>
      <c r="F40" s="190"/>
      <c r="G40" s="191"/>
      <c r="H40" s="190"/>
      <c r="I40" s="191"/>
      <c r="J40" s="192">
        <f t="shared" si="1"/>
        <v>50</v>
      </c>
      <c r="K40" s="175"/>
      <c r="L40" s="190"/>
    </row>
    <row r="41" spans="1:12" ht="20.100000000000001" customHeight="1" thickBot="1" x14ac:dyDescent="0.3">
      <c r="A41" s="86"/>
      <c r="B41" s="205"/>
      <c r="C41" s="198"/>
      <c r="D41" s="205"/>
      <c r="E41" s="191"/>
      <c r="F41" s="205"/>
      <c r="G41" s="191"/>
      <c r="H41" s="205"/>
      <c r="I41" s="191"/>
      <c r="J41" s="192">
        <f t="shared" si="1"/>
        <v>0</v>
      </c>
      <c r="K41" s="175"/>
      <c r="L41" s="205"/>
    </row>
    <row r="42" spans="1:12" ht="20.100000000000001" customHeight="1" thickTop="1" thickBot="1" x14ac:dyDescent="0.3">
      <c r="A42" s="13" t="s">
        <v>86</v>
      </c>
      <c r="B42" s="194">
        <f>SUM(B31:B41)</f>
        <v>1380</v>
      </c>
      <c r="C42" s="206"/>
      <c r="D42" s="194">
        <f>SUM(D31:D41)</f>
        <v>0</v>
      </c>
      <c r="E42" s="191"/>
      <c r="F42" s="194">
        <f>SUM(F31:F41)</f>
        <v>0</v>
      </c>
      <c r="G42" s="191"/>
      <c r="H42" s="194">
        <f>SUM(H31:H41)</f>
        <v>0</v>
      </c>
      <c r="I42" s="191"/>
      <c r="J42" s="194">
        <f>SUM(J31:J41)</f>
        <v>1380</v>
      </c>
      <c r="K42" s="175"/>
      <c r="L42" s="194">
        <f>SUM(L31:L41)</f>
        <v>1320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226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197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0"/>
      <c r="C45" s="198"/>
      <c r="D45" s="190"/>
      <c r="E45" s="191"/>
      <c r="F45" s="190"/>
      <c r="G45" s="191"/>
      <c r="H45" s="190"/>
      <c r="I45" s="191"/>
      <c r="J45" s="192">
        <f>H45+D45+F45+B45</f>
        <v>0</v>
      </c>
      <c r="K45" s="175"/>
      <c r="L45" s="190"/>
    </row>
    <row r="46" spans="1:12" ht="20.100000000000001" customHeight="1" thickBot="1" x14ac:dyDescent="0.3">
      <c r="A46" s="86" t="s">
        <v>38</v>
      </c>
      <c r="B46" s="205"/>
      <c r="C46" s="198"/>
      <c r="D46" s="205"/>
      <c r="E46" s="191"/>
      <c r="F46" s="205"/>
      <c r="G46" s="191"/>
      <c r="H46" s="205"/>
      <c r="I46" s="191"/>
      <c r="J46" s="192">
        <f>H46+F46+D46+B46</f>
        <v>0</v>
      </c>
      <c r="K46" s="175"/>
      <c r="L46" s="205"/>
    </row>
    <row r="47" spans="1:12" ht="20.100000000000001" customHeight="1" thickTop="1" thickBot="1" x14ac:dyDescent="0.3">
      <c r="A47" s="13" t="s">
        <v>87</v>
      </c>
      <c r="B47" s="194">
        <f>SUM(B45:B46)</f>
        <v>0</v>
      </c>
      <c r="C47" s="206"/>
      <c r="D47" s="194">
        <f>SUM(D45:D46)</f>
        <v>0</v>
      </c>
      <c r="E47" s="191"/>
      <c r="F47" s="194">
        <f>SUM(F45:F46)</f>
        <v>0</v>
      </c>
      <c r="G47" s="191"/>
      <c r="H47" s="194">
        <f>SUM(H45:H46)</f>
        <v>0</v>
      </c>
      <c r="I47" s="191"/>
      <c r="J47" s="194">
        <f>SUM(J45:J46)</f>
        <v>0</v>
      </c>
      <c r="K47" s="175"/>
      <c r="L47" s="194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226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7">
        <v>1380</v>
      </c>
      <c r="C49" s="193"/>
      <c r="D49" s="207">
        <f>+D47+D42</f>
        <v>0</v>
      </c>
      <c r="E49" s="193"/>
      <c r="F49" s="207">
        <f>+F47+F42</f>
        <v>0</v>
      </c>
      <c r="G49" s="193"/>
      <c r="H49" s="207">
        <f>+H47+H42</f>
        <v>0</v>
      </c>
      <c r="I49" s="193"/>
      <c r="J49" s="207">
        <f>+J47+J42</f>
        <v>1380</v>
      </c>
      <c r="K49" s="193"/>
      <c r="L49" s="207">
        <f>+L47+L42</f>
        <v>1320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226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108</v>
      </c>
      <c r="B51" s="145">
        <v>403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403</v>
      </c>
      <c r="K51" s="135"/>
      <c r="L51" s="145">
        <f>+L28-L49</f>
        <v>295</v>
      </c>
      <c r="M51" s="89"/>
    </row>
    <row r="52" spans="1:13" ht="14.25" customHeight="1" thickBot="1" x14ac:dyDescent="0.3">
      <c r="A52" s="40"/>
      <c r="B52" s="214"/>
      <c r="C52" s="88"/>
      <c r="D52" s="214"/>
      <c r="E52" s="88"/>
      <c r="F52" s="214"/>
      <c r="G52" s="88"/>
      <c r="H52" s="214"/>
      <c r="I52" s="88"/>
      <c r="J52" s="214"/>
      <c r="K52" s="135"/>
      <c r="L52" s="214"/>
      <c r="M52" s="89"/>
    </row>
    <row r="53" spans="1:13" ht="19.5" customHeight="1" thickTop="1" thickBot="1" x14ac:dyDescent="0.3">
      <c r="A53" s="97" t="s">
        <v>123</v>
      </c>
      <c r="B53" s="154"/>
      <c r="C53" s="88"/>
      <c r="D53" s="154"/>
      <c r="E53" s="88"/>
      <c r="F53" s="154"/>
      <c r="G53" s="88"/>
      <c r="H53" s="154"/>
      <c r="I53" s="88"/>
      <c r="J53" s="144">
        <f>IF(H53+F53+D53+B53=0,0,"Transfer error")</f>
        <v>0</v>
      </c>
      <c r="K53" s="135"/>
      <c r="L53" s="154"/>
    </row>
    <row r="54" spans="1:13" ht="14.25" customHeight="1" thickTop="1" thickBot="1" x14ac:dyDescent="0.3">
      <c r="A54" s="11"/>
      <c r="B54" s="213"/>
      <c r="C54" s="88"/>
      <c r="D54" s="213"/>
      <c r="E54" s="88"/>
      <c r="F54" s="143"/>
      <c r="G54" s="88"/>
      <c r="H54" s="213"/>
      <c r="I54" s="88"/>
      <c r="J54" s="215"/>
      <c r="K54" s="135"/>
      <c r="L54" s="213"/>
    </row>
    <row r="55" spans="1:13" ht="29.25" customHeight="1" thickTop="1" thickBot="1" x14ac:dyDescent="0.3">
      <c r="A55" s="13" t="s">
        <v>42</v>
      </c>
      <c r="B55" s="142">
        <f>+B51+B53</f>
        <v>403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403</v>
      </c>
      <c r="K55" s="135"/>
      <c r="L55" s="142">
        <f>+L51+L53</f>
        <v>295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F8D3-2618-48CC-B6B1-528F5AD71E5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abSelected="1" zoomScale="75" zoomScaleNormal="75" zoomScaleSheetLayoutView="80" workbookViewId="0">
      <pane ySplit="2" topLeftCell="A32" activePane="bottomLeft" state="frozen"/>
      <selection activeCell="D45" sqref="D45"/>
      <selection pane="bottomLeft" activeCell="P52" sqref="P52"/>
    </sheetView>
  </sheetViews>
  <sheetFormatPr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7" ht="27" customHeight="1" x14ac:dyDescent="0.3">
      <c r="B1" s="279" t="str">
        <f>'R&amp;P Accounts'!B2</f>
        <v>THE BOYACK FUND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N1" s="279" t="str">
        <f>'R&amp;P Accounts'!L2</f>
        <v>SC004998</v>
      </c>
      <c r="O1" s="279"/>
      <c r="P1" s="279"/>
    </row>
    <row r="2" spans="1:17" s="46" customFormat="1" ht="26.25" customHeight="1" x14ac:dyDescent="0.2">
      <c r="A2" s="80" t="s">
        <v>122</v>
      </c>
      <c r="B2" s="43"/>
      <c r="C2" s="42"/>
      <c r="D2" s="42"/>
      <c r="E2" s="42"/>
      <c r="F2" s="258"/>
      <c r="G2" s="258"/>
      <c r="H2" s="258"/>
      <c r="I2" s="44"/>
      <c r="J2" s="44"/>
      <c r="K2" s="44"/>
      <c r="L2" s="45"/>
      <c r="M2" s="44"/>
      <c r="N2" s="45"/>
      <c r="O2" s="44"/>
      <c r="P2" s="45"/>
    </row>
    <row r="3" spans="1:17" ht="40.5" customHeight="1" x14ac:dyDescent="0.25">
      <c r="A3" s="50" t="s">
        <v>6</v>
      </c>
      <c r="B3" s="281" t="s">
        <v>5</v>
      </c>
      <c r="C3" s="281"/>
      <c r="D3" s="281"/>
      <c r="E3" s="18"/>
      <c r="F3" s="72" t="s">
        <v>2</v>
      </c>
      <c r="G3" s="15"/>
      <c r="H3" s="72" t="s">
        <v>3</v>
      </c>
      <c r="I3" s="82"/>
      <c r="J3" s="72" t="s">
        <v>78</v>
      </c>
      <c r="K3" s="82"/>
      <c r="L3" s="72" t="s">
        <v>80</v>
      </c>
      <c r="M3" s="82"/>
      <c r="N3" s="72" t="s">
        <v>74</v>
      </c>
      <c r="O3" s="82"/>
      <c r="P3" s="72" t="s">
        <v>75</v>
      </c>
    </row>
    <row r="4" spans="1:17" x14ac:dyDescent="0.2">
      <c r="B4" s="282"/>
      <c r="C4" s="282"/>
      <c r="D4" s="28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7" ht="30" customHeight="1" x14ac:dyDescent="0.2">
      <c r="A5" s="264" t="s">
        <v>9</v>
      </c>
      <c r="B5" s="272" t="s">
        <v>40</v>
      </c>
      <c r="C5" s="272"/>
      <c r="D5" s="272"/>
      <c r="E5" s="23"/>
      <c r="F5" s="147">
        <v>6264</v>
      </c>
      <c r="G5" s="148"/>
      <c r="H5" s="147"/>
      <c r="I5" s="148"/>
      <c r="J5" s="147"/>
      <c r="K5" s="148"/>
      <c r="L5" s="147"/>
      <c r="M5" s="148"/>
      <c r="N5" s="227">
        <v>6264</v>
      </c>
      <c r="O5" s="148"/>
      <c r="P5" s="147">
        <v>5969</v>
      </c>
    </row>
    <row r="6" spans="1:17" ht="30" customHeight="1" x14ac:dyDescent="0.2">
      <c r="A6" s="265"/>
      <c r="B6" s="272" t="s">
        <v>41</v>
      </c>
      <c r="C6" s="272"/>
      <c r="D6" s="272"/>
      <c r="E6" s="23"/>
      <c r="F6" s="147">
        <v>403</v>
      </c>
      <c r="G6" s="148"/>
      <c r="H6" s="147"/>
      <c r="I6" s="148"/>
      <c r="J6" s="147"/>
      <c r="K6" s="148"/>
      <c r="L6" s="147"/>
      <c r="M6" s="148"/>
      <c r="N6" s="227">
        <v>403</v>
      </c>
      <c r="O6" s="148"/>
      <c r="P6" s="147">
        <v>295</v>
      </c>
    </row>
    <row r="7" spans="1:17" ht="26.25" customHeight="1" x14ac:dyDescent="0.2">
      <c r="A7" s="265"/>
      <c r="B7" s="259"/>
      <c r="C7" s="260"/>
      <c r="D7" s="261"/>
      <c r="E7" s="23"/>
      <c r="F7" s="149"/>
      <c r="G7" s="148"/>
      <c r="H7" s="149"/>
      <c r="I7" s="148"/>
      <c r="J7" s="149"/>
      <c r="K7" s="148"/>
      <c r="L7" s="149"/>
      <c r="M7" s="148"/>
      <c r="N7" s="227">
        <f>F7+H7+J7+L7</f>
        <v>0</v>
      </c>
      <c r="O7" s="148"/>
      <c r="P7" s="149"/>
    </row>
    <row r="8" spans="1:17" ht="26.25" customHeight="1" thickBot="1" x14ac:dyDescent="0.25">
      <c r="A8" s="265"/>
      <c r="B8" s="272"/>
      <c r="C8" s="272"/>
      <c r="D8" s="272"/>
      <c r="E8" s="23"/>
      <c r="F8" s="150"/>
      <c r="G8" s="148"/>
      <c r="H8" s="150"/>
      <c r="I8" s="148"/>
      <c r="J8" s="150"/>
      <c r="K8" s="148"/>
      <c r="L8" s="150"/>
      <c r="M8" s="148"/>
      <c r="N8" s="228">
        <f>F8+H8+J8+L8</f>
        <v>0</v>
      </c>
      <c r="O8" s="148"/>
      <c r="P8" s="150"/>
    </row>
    <row r="9" spans="1:17" ht="30" customHeight="1" thickTop="1" thickBot="1" x14ac:dyDescent="0.25">
      <c r="B9" s="270" t="s">
        <v>39</v>
      </c>
      <c r="C9" s="270"/>
      <c r="D9" s="270"/>
      <c r="E9" s="41"/>
      <c r="F9" s="151">
        <f>SUM(F5:F8)</f>
        <v>6667</v>
      </c>
      <c r="G9" s="136"/>
      <c r="H9" s="151">
        <f>SUM(H5:H8)</f>
        <v>0</v>
      </c>
      <c r="I9" s="101"/>
      <c r="J9" s="151">
        <f>SUM(J5:J8)</f>
        <v>0</v>
      </c>
      <c r="K9" s="101"/>
      <c r="L9" s="151">
        <f>SUM(L5:L8)</f>
        <v>0</v>
      </c>
      <c r="M9" s="280"/>
      <c r="N9" s="229">
        <v>6667</v>
      </c>
      <c r="O9" s="280"/>
      <c r="P9" s="151">
        <v>6264</v>
      </c>
    </row>
    <row r="10" spans="1:17" ht="26.25" customHeight="1" thickTop="1" x14ac:dyDescent="0.2">
      <c r="B10" s="271" t="s">
        <v>76</v>
      </c>
      <c r="C10" s="271"/>
      <c r="D10" s="271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0"/>
      <c r="N10" s="137">
        <f>N6-'R&amp;P Accounts'!J55</f>
        <v>0</v>
      </c>
      <c r="O10" s="280"/>
      <c r="P10" s="137">
        <f>P6-'R&amp;P Accounts'!L55</f>
        <v>0</v>
      </c>
    </row>
    <row r="11" spans="1:17" x14ac:dyDescent="0.2">
      <c r="B11" s="273"/>
      <c r="C11" s="273"/>
      <c r="D11" s="273"/>
      <c r="E11" s="19"/>
      <c r="G11" s="263"/>
      <c r="I11" s="263"/>
      <c r="J11" s="12"/>
      <c r="K11" s="12"/>
      <c r="M11" s="263"/>
      <c r="O11" s="263"/>
    </row>
    <row r="12" spans="1:17" ht="30.75" customHeight="1" x14ac:dyDescent="0.25">
      <c r="B12" s="257" t="s">
        <v>20</v>
      </c>
      <c r="C12" s="257"/>
      <c r="D12" s="257"/>
      <c r="E12" s="20"/>
      <c r="G12" s="263"/>
      <c r="H12" s="5"/>
      <c r="I12" s="263"/>
      <c r="J12" s="250" t="s">
        <v>14</v>
      </c>
      <c r="K12" s="250"/>
      <c r="L12" s="250"/>
      <c r="M12" s="263"/>
      <c r="N12" s="5" t="s">
        <v>46</v>
      </c>
      <c r="O12" s="263"/>
      <c r="P12" s="5" t="s">
        <v>10</v>
      </c>
    </row>
    <row r="13" spans="1:17" s="61" customFormat="1" x14ac:dyDescent="0.2">
      <c r="B13" s="275"/>
      <c r="C13" s="275"/>
      <c r="D13" s="275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7" ht="20.100000000000001" customHeight="1" x14ac:dyDescent="0.2">
      <c r="A14" s="264" t="s">
        <v>43</v>
      </c>
      <c r="B14" s="262"/>
      <c r="C14" s="262"/>
      <c r="D14" s="262"/>
      <c r="E14" s="24"/>
      <c r="G14" s="263"/>
      <c r="I14" s="12"/>
      <c r="J14" s="238"/>
      <c r="K14" s="239"/>
      <c r="L14" s="240"/>
      <c r="M14" s="18"/>
      <c r="N14" s="138"/>
      <c r="O14" s="101"/>
      <c r="P14" s="138"/>
      <c r="Q14" s="1" t="s">
        <v>142</v>
      </c>
    </row>
    <row r="15" spans="1:17" ht="20.100000000000001" customHeight="1" x14ac:dyDescent="0.2">
      <c r="A15" s="265"/>
      <c r="B15" s="262" t="s">
        <v>137</v>
      </c>
      <c r="C15" s="262"/>
      <c r="D15" s="262"/>
      <c r="E15" s="24"/>
      <c r="G15" s="263"/>
      <c r="H15" s="5"/>
      <c r="I15" s="12"/>
      <c r="J15" s="238"/>
      <c r="K15" s="239"/>
      <c r="L15" s="240"/>
      <c r="M15" s="18"/>
      <c r="N15" s="138">
        <v>22222</v>
      </c>
      <c r="O15" s="101"/>
      <c r="P15" s="138">
        <v>18338</v>
      </c>
    </row>
    <row r="16" spans="1:17" ht="20.100000000000001" customHeight="1" x14ac:dyDescent="0.2">
      <c r="A16" s="265"/>
      <c r="B16" s="262"/>
      <c r="C16" s="262"/>
      <c r="D16" s="262"/>
      <c r="E16" s="24"/>
      <c r="F16" s="12"/>
      <c r="G16" s="12"/>
      <c r="H16" s="59"/>
      <c r="I16" s="12"/>
      <c r="J16" s="238"/>
      <c r="K16" s="239"/>
      <c r="L16" s="240"/>
      <c r="M16" s="18"/>
      <c r="N16" s="138"/>
      <c r="O16" s="101"/>
      <c r="P16" s="138"/>
    </row>
    <row r="17" spans="1:16" ht="20.100000000000001" customHeight="1" x14ac:dyDescent="0.2">
      <c r="A17" s="265"/>
      <c r="B17" s="266" t="s">
        <v>138</v>
      </c>
      <c r="C17" s="267"/>
      <c r="D17" s="268"/>
      <c r="E17" s="24"/>
      <c r="F17" s="12"/>
      <c r="G17" s="12"/>
      <c r="H17" s="59"/>
      <c r="I17" s="12"/>
      <c r="J17" s="238"/>
      <c r="K17" s="239"/>
      <c r="L17" s="240"/>
      <c r="M17" s="18"/>
      <c r="N17" s="138">
        <v>5112</v>
      </c>
      <c r="O17" s="101"/>
      <c r="P17" s="138">
        <v>4016</v>
      </c>
    </row>
    <row r="18" spans="1:16" ht="20.100000000000001" customHeight="1" x14ac:dyDescent="0.2">
      <c r="A18" s="265"/>
      <c r="B18" s="89" t="s">
        <v>141</v>
      </c>
      <c r="C18" s="237"/>
      <c r="E18" s="24"/>
      <c r="F18" s="12"/>
      <c r="G18" s="12"/>
      <c r="H18" s="59"/>
      <c r="I18" s="12"/>
      <c r="J18" s="234"/>
      <c r="K18" s="235"/>
      <c r="L18" s="236"/>
      <c r="M18" s="18"/>
      <c r="N18" s="139">
        <v>6180</v>
      </c>
      <c r="O18" s="101"/>
      <c r="P18" s="139">
        <v>5360</v>
      </c>
    </row>
    <row r="19" spans="1:16" ht="20.100000000000001" customHeight="1" thickBot="1" x14ac:dyDescent="0.25">
      <c r="A19" s="265"/>
      <c r="B19" s="262" t="s">
        <v>140</v>
      </c>
      <c r="C19" s="262"/>
      <c r="D19" s="262"/>
      <c r="E19" s="24"/>
      <c r="F19" s="12"/>
      <c r="G19" s="12"/>
      <c r="H19" s="59"/>
      <c r="I19" s="12"/>
      <c r="J19" s="238"/>
      <c r="K19" s="239"/>
      <c r="L19" s="240"/>
      <c r="M19" s="18"/>
      <c r="N19" s="139">
        <v>3624</v>
      </c>
      <c r="O19" s="101"/>
      <c r="P19" s="139">
        <v>2707</v>
      </c>
    </row>
    <row r="20" spans="1:16" ht="20.100000000000001" customHeight="1" thickBot="1" x14ac:dyDescent="0.25">
      <c r="A20" s="70"/>
      <c r="B20" s="71"/>
      <c r="C20" s="71"/>
      <c r="D20" s="71"/>
      <c r="E20" s="24"/>
      <c r="F20" s="12"/>
      <c r="G20" s="12"/>
      <c r="H20" s="59"/>
      <c r="I20" s="12"/>
      <c r="K20" s="12"/>
      <c r="L20" s="83" t="s">
        <v>82</v>
      </c>
      <c r="M20" s="18"/>
      <c r="N20" s="230">
        <f>SUM(N14:N19)</f>
        <v>37138</v>
      </c>
      <c r="O20" s="101"/>
      <c r="P20" s="230">
        <f>SUM(P14:P19)</f>
        <v>30421</v>
      </c>
    </row>
    <row r="21" spans="1:16" x14ac:dyDescent="0.2">
      <c r="B21" s="269"/>
      <c r="C21" s="269"/>
      <c r="D21" s="269"/>
      <c r="E21" s="12"/>
      <c r="G21" s="12"/>
      <c r="I21" s="12"/>
      <c r="J21" s="12"/>
      <c r="K21" s="12"/>
      <c r="L21" s="17"/>
      <c r="M21" s="12"/>
      <c r="N21" s="17"/>
      <c r="O21" s="12"/>
      <c r="P21" s="17"/>
    </row>
    <row r="22" spans="1:16" ht="27" customHeight="1" x14ac:dyDescent="0.25">
      <c r="B22" s="257" t="s">
        <v>20</v>
      </c>
      <c r="C22" s="257"/>
      <c r="D22" s="257"/>
      <c r="E22" s="21"/>
      <c r="G22" s="12"/>
      <c r="H22" s="250" t="s">
        <v>14</v>
      </c>
      <c r="I22" s="250"/>
      <c r="J22" s="250"/>
      <c r="K22" s="12"/>
      <c r="L22" s="5" t="s">
        <v>47</v>
      </c>
      <c r="M22" s="12"/>
      <c r="N22" s="5" t="s">
        <v>55</v>
      </c>
      <c r="O22" s="12"/>
      <c r="P22" s="5" t="s">
        <v>10</v>
      </c>
    </row>
    <row r="23" spans="1:16" s="61" customFormat="1" x14ac:dyDescent="0.2">
      <c r="B23" s="275"/>
      <c r="C23" s="275"/>
      <c r="D23" s="275"/>
      <c r="E23" s="62"/>
      <c r="I23" s="64"/>
      <c r="J23" s="63"/>
      <c r="K23" s="64"/>
      <c r="L23" s="17" t="s">
        <v>4</v>
      </c>
      <c r="M23" s="12"/>
      <c r="N23" s="17" t="s">
        <v>4</v>
      </c>
      <c r="O23" s="12"/>
      <c r="P23" s="17" t="s">
        <v>4</v>
      </c>
    </row>
    <row r="24" spans="1:16" ht="20.100000000000001" customHeight="1" x14ac:dyDescent="0.2">
      <c r="A24" s="264" t="s">
        <v>44</v>
      </c>
      <c r="B24" s="262"/>
      <c r="C24" s="262"/>
      <c r="D24" s="262"/>
      <c r="E24" s="24"/>
      <c r="G24" s="12"/>
      <c r="H24" s="251"/>
      <c r="I24" s="252"/>
      <c r="J24" s="253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65"/>
      <c r="B25" s="262"/>
      <c r="C25" s="262"/>
      <c r="D25" s="262"/>
      <c r="E25" s="24"/>
      <c r="G25" s="12"/>
      <c r="H25" s="251"/>
      <c r="I25" s="252"/>
      <c r="J25" s="253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65"/>
      <c r="B26" s="262"/>
      <c r="C26" s="262"/>
      <c r="D26" s="262"/>
      <c r="E26" s="24"/>
      <c r="G26" s="12"/>
      <c r="H26" s="251"/>
      <c r="I26" s="252"/>
      <c r="J26" s="253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65"/>
      <c r="B27" s="262"/>
      <c r="C27" s="262"/>
      <c r="D27" s="262"/>
      <c r="E27" s="24"/>
      <c r="G27" s="12"/>
      <c r="H27" s="251"/>
      <c r="I27" s="252"/>
      <c r="J27" s="253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65"/>
      <c r="B28" s="262"/>
      <c r="C28" s="262"/>
      <c r="D28" s="262"/>
      <c r="E28" s="24"/>
      <c r="G28" s="12"/>
      <c r="H28" s="251"/>
      <c r="I28" s="252"/>
      <c r="J28" s="253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65"/>
      <c r="B29" s="262"/>
      <c r="C29" s="262"/>
      <c r="D29" s="262"/>
      <c r="E29" s="24"/>
      <c r="G29" s="12"/>
      <c r="H29" s="251"/>
      <c r="I29" s="252"/>
      <c r="J29" s="253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65"/>
      <c r="B30" s="262"/>
      <c r="C30" s="262"/>
      <c r="D30" s="262"/>
      <c r="E30" s="24"/>
      <c r="G30" s="12"/>
      <c r="H30" s="251"/>
      <c r="I30" s="252"/>
      <c r="J30" s="253"/>
      <c r="K30" s="18"/>
      <c r="L30" s="138"/>
      <c r="M30" s="101"/>
      <c r="N30" s="138"/>
      <c r="O30" s="101"/>
      <c r="P30" s="138"/>
    </row>
    <row r="31" spans="1:16" ht="20.100000000000001" customHeight="1" x14ac:dyDescent="0.2">
      <c r="A31" s="265"/>
      <c r="B31" s="262"/>
      <c r="C31" s="262"/>
      <c r="D31" s="262"/>
      <c r="E31" s="24"/>
      <c r="G31" s="12"/>
      <c r="H31" s="251"/>
      <c r="I31" s="252"/>
      <c r="J31" s="253"/>
      <c r="K31" s="18"/>
      <c r="L31" s="138"/>
      <c r="M31" s="101"/>
      <c r="N31" s="138"/>
      <c r="O31" s="101"/>
      <c r="P31" s="138"/>
    </row>
    <row r="32" spans="1:16" ht="20.100000000000001" customHeight="1" thickBot="1" x14ac:dyDescent="0.25">
      <c r="A32" s="265"/>
      <c r="B32" s="262"/>
      <c r="C32" s="262"/>
      <c r="D32" s="262"/>
      <c r="E32" s="24"/>
      <c r="G32" s="12"/>
      <c r="H32" s="251"/>
      <c r="I32" s="252"/>
      <c r="J32" s="253"/>
      <c r="K32" s="18"/>
      <c r="L32" s="139"/>
      <c r="M32" s="101"/>
      <c r="N32" s="139"/>
      <c r="O32" s="101"/>
      <c r="P32" s="139"/>
    </row>
    <row r="33" spans="1:16" ht="20.100000000000001" customHeight="1" thickBot="1" x14ac:dyDescent="0.25">
      <c r="A33" s="70"/>
      <c r="B33" s="71"/>
      <c r="C33" s="71"/>
      <c r="D33" s="71"/>
      <c r="E33" s="24"/>
      <c r="G33" s="12"/>
      <c r="I33" s="12"/>
      <c r="J33" s="72" t="s">
        <v>83</v>
      </c>
      <c r="K33" s="12"/>
      <c r="L33" s="140">
        <f>SUM(L24:L32)</f>
        <v>0</v>
      </c>
      <c r="M33" s="101"/>
      <c r="N33" s="140">
        <f>SUM(N24:N32)</f>
        <v>0</v>
      </c>
      <c r="O33" s="101"/>
      <c r="P33" s="140">
        <f>SUM(P24:P32)</f>
        <v>0</v>
      </c>
    </row>
    <row r="34" spans="1:16" ht="10.5" customHeight="1" x14ac:dyDescent="0.2">
      <c r="B34" s="273"/>
      <c r="C34" s="273"/>
      <c r="D34" s="273"/>
      <c r="E34" s="276"/>
      <c r="G34" s="276"/>
      <c r="H34" s="17"/>
      <c r="I34" s="263"/>
      <c r="J34" s="12"/>
      <c r="K34" s="12"/>
      <c r="L34" s="66"/>
      <c r="M34" s="263"/>
      <c r="N34" s="66"/>
      <c r="O34" s="274"/>
      <c r="P34" s="66"/>
    </row>
    <row r="35" spans="1:16" ht="19.5" customHeight="1" x14ac:dyDescent="0.25">
      <c r="B35" s="257" t="s">
        <v>20</v>
      </c>
      <c r="C35" s="257"/>
      <c r="D35" s="257"/>
      <c r="E35" s="276"/>
      <c r="G35" s="276"/>
      <c r="H35" s="17"/>
      <c r="I35" s="263"/>
      <c r="J35" s="250" t="s">
        <v>15</v>
      </c>
      <c r="K35" s="250"/>
      <c r="L35" s="250"/>
      <c r="M35" s="263"/>
      <c r="N35" s="5" t="s">
        <v>56</v>
      </c>
      <c r="O35" s="274"/>
      <c r="P35" s="5" t="s">
        <v>10</v>
      </c>
    </row>
    <row r="36" spans="1:16" s="61" customFormat="1" x14ac:dyDescent="0.2">
      <c r="B36" s="275"/>
      <c r="C36" s="275"/>
      <c r="D36" s="275"/>
      <c r="E36" s="62"/>
      <c r="F36" s="1"/>
      <c r="H36" s="63"/>
      <c r="I36" s="64"/>
      <c r="J36" s="64"/>
      <c r="K36" s="64"/>
      <c r="M36" s="64"/>
      <c r="N36" s="17" t="s">
        <v>4</v>
      </c>
      <c r="O36" s="12"/>
      <c r="P36" s="17" t="s">
        <v>4</v>
      </c>
    </row>
    <row r="37" spans="1:16" ht="20.100000000000001" customHeight="1" x14ac:dyDescent="0.2">
      <c r="A37" s="264" t="s">
        <v>45</v>
      </c>
      <c r="B37" s="262"/>
      <c r="C37" s="262"/>
      <c r="D37" s="262"/>
      <c r="E37" s="24"/>
      <c r="G37" s="12"/>
      <c r="H37" s="17"/>
      <c r="I37" s="12"/>
      <c r="J37" s="254"/>
      <c r="K37" s="255"/>
      <c r="L37" s="256"/>
      <c r="M37" s="12"/>
      <c r="N37" s="126"/>
      <c r="O37" s="135"/>
      <c r="P37" s="126"/>
    </row>
    <row r="38" spans="1:16" ht="20.100000000000001" customHeight="1" x14ac:dyDescent="0.2">
      <c r="A38" s="265"/>
      <c r="B38" s="262"/>
      <c r="C38" s="262"/>
      <c r="D38" s="262"/>
      <c r="E38" s="24"/>
      <c r="G38" s="12"/>
      <c r="H38" s="17"/>
      <c r="I38" s="12"/>
      <c r="J38" s="254"/>
      <c r="K38" s="255"/>
      <c r="L38" s="256"/>
      <c r="M38" s="12"/>
      <c r="N38" s="126"/>
      <c r="O38" s="135"/>
      <c r="P38" s="126"/>
    </row>
    <row r="39" spans="1:16" ht="20.100000000000001" customHeight="1" x14ac:dyDescent="0.2">
      <c r="A39" s="265"/>
      <c r="B39" s="262"/>
      <c r="C39" s="262"/>
      <c r="D39" s="262"/>
      <c r="E39" s="24"/>
      <c r="G39" s="12"/>
      <c r="H39" s="17"/>
      <c r="I39" s="12"/>
      <c r="J39" s="254"/>
      <c r="K39" s="255"/>
      <c r="L39" s="256"/>
      <c r="M39" s="12"/>
      <c r="N39" s="126"/>
      <c r="O39" s="135"/>
      <c r="P39" s="126"/>
    </row>
    <row r="40" spans="1:16" ht="20.100000000000001" customHeight="1" x14ac:dyDescent="0.2">
      <c r="A40" s="265"/>
      <c r="B40" s="262"/>
      <c r="C40" s="262"/>
      <c r="D40" s="262"/>
      <c r="E40" s="24"/>
      <c r="G40" s="12"/>
      <c r="H40" s="17"/>
      <c r="I40" s="12"/>
      <c r="J40" s="254"/>
      <c r="K40" s="255"/>
      <c r="L40" s="256"/>
      <c r="M40" s="12"/>
      <c r="N40" s="126"/>
      <c r="O40" s="135"/>
      <c r="P40" s="126"/>
    </row>
    <row r="41" spans="1:16" ht="20.100000000000001" customHeight="1" thickBot="1" x14ac:dyDescent="0.25">
      <c r="A41" s="265"/>
      <c r="B41" s="262"/>
      <c r="C41" s="262"/>
      <c r="D41" s="262"/>
      <c r="E41" s="24"/>
      <c r="G41" s="12"/>
      <c r="H41" s="17"/>
      <c r="I41" s="12"/>
      <c r="J41" s="254"/>
      <c r="K41" s="255"/>
      <c r="L41" s="256"/>
      <c r="M41" s="12"/>
      <c r="N41" s="208"/>
      <c r="O41" s="135"/>
      <c r="P41" s="208"/>
    </row>
    <row r="42" spans="1:16" ht="20.100000000000001" customHeight="1" thickBot="1" x14ac:dyDescent="0.25">
      <c r="A42" s="70"/>
      <c r="B42" s="71"/>
      <c r="C42" s="71"/>
      <c r="D42" s="71"/>
      <c r="E42" s="24"/>
      <c r="G42" s="12"/>
      <c r="H42" s="17"/>
      <c r="I42" s="12"/>
      <c r="K42" s="12"/>
      <c r="L42" s="72" t="s">
        <v>83</v>
      </c>
      <c r="M42" s="12"/>
      <c r="N42" s="209">
        <f>SUM(N37:N41)</f>
        <v>0</v>
      </c>
      <c r="O42" s="135"/>
      <c r="P42" s="209">
        <f>SUM(P37:P41)</f>
        <v>0</v>
      </c>
    </row>
    <row r="43" spans="1:16" x14ac:dyDescent="0.2">
      <c r="A43" s="16"/>
      <c r="B43" s="38"/>
      <c r="C43" s="12"/>
      <c r="D43" s="12"/>
      <c r="E43" s="12"/>
      <c r="F43" s="12"/>
      <c r="G43" s="12"/>
      <c r="H43" s="12"/>
      <c r="I43" s="12"/>
      <c r="J43" s="12"/>
      <c r="K43" s="12"/>
      <c r="M43" s="12"/>
      <c r="O43" s="12"/>
    </row>
    <row r="44" spans="1:16" ht="24" x14ac:dyDescent="0.25">
      <c r="B44" s="257" t="s">
        <v>20</v>
      </c>
      <c r="C44" s="257"/>
      <c r="D44" s="257"/>
      <c r="E44" s="12"/>
      <c r="G44" s="12"/>
      <c r="H44" s="12"/>
      <c r="I44" s="12"/>
      <c r="J44" s="250" t="s">
        <v>15</v>
      </c>
      <c r="K44" s="250"/>
      <c r="L44" s="250"/>
      <c r="M44" s="12"/>
      <c r="N44" s="17" t="s">
        <v>57</v>
      </c>
      <c r="O44" s="12"/>
      <c r="P44" s="5" t="s">
        <v>10</v>
      </c>
    </row>
    <row r="45" spans="1:16" s="61" customFormat="1" x14ac:dyDescent="0.2">
      <c r="B45" s="275"/>
      <c r="C45" s="275"/>
      <c r="D45" s="275"/>
      <c r="E45" s="62"/>
      <c r="F45" s="63"/>
      <c r="H45" s="63"/>
      <c r="I45" s="64"/>
      <c r="J45" s="64"/>
      <c r="K45" s="64"/>
      <c r="L45" s="63"/>
      <c r="M45" s="64"/>
      <c r="N45" s="17" t="s">
        <v>4</v>
      </c>
      <c r="O45" s="12"/>
      <c r="P45" s="17" t="s">
        <v>4</v>
      </c>
    </row>
    <row r="46" spans="1:16" ht="20.100000000000001" customHeight="1" x14ac:dyDescent="0.2">
      <c r="A46" s="264" t="s">
        <v>70</v>
      </c>
      <c r="B46" s="262"/>
      <c r="C46" s="262"/>
      <c r="D46" s="262"/>
      <c r="E46" s="24"/>
      <c r="G46" s="12"/>
      <c r="H46" s="12"/>
      <c r="I46" s="12"/>
      <c r="J46" s="254"/>
      <c r="K46" s="255"/>
      <c r="L46" s="256"/>
      <c r="M46" s="12"/>
      <c r="N46" s="102"/>
      <c r="O46" s="101"/>
      <c r="P46" s="102"/>
    </row>
    <row r="47" spans="1:16" ht="20.100000000000001" customHeight="1" x14ac:dyDescent="0.2">
      <c r="A47" s="265"/>
      <c r="B47" s="262"/>
      <c r="C47" s="262"/>
      <c r="D47" s="262"/>
      <c r="E47" s="24"/>
      <c r="G47" s="12"/>
      <c r="H47" s="12"/>
      <c r="I47" s="12"/>
      <c r="J47" s="254"/>
      <c r="K47" s="255"/>
      <c r="L47" s="256"/>
      <c r="M47" s="12"/>
      <c r="N47" s="102"/>
      <c r="O47" s="101"/>
      <c r="P47" s="102"/>
    </row>
    <row r="48" spans="1:16" ht="20.100000000000001" customHeight="1" thickBot="1" x14ac:dyDescent="0.25">
      <c r="A48" s="265"/>
      <c r="B48" s="262"/>
      <c r="C48" s="262"/>
      <c r="D48" s="262"/>
      <c r="E48" s="24"/>
      <c r="G48" s="12"/>
      <c r="H48" s="12"/>
      <c r="I48" s="12"/>
      <c r="J48" s="254"/>
      <c r="K48" s="255"/>
      <c r="L48" s="256"/>
      <c r="M48" s="12"/>
      <c r="N48" s="141"/>
      <c r="O48" s="101"/>
      <c r="P48" s="141"/>
    </row>
    <row r="49" spans="1:16" ht="20.100000000000001" customHeight="1" thickBot="1" x14ac:dyDescent="0.25">
      <c r="A49" s="70"/>
      <c r="B49" s="71"/>
      <c r="C49" s="71"/>
      <c r="D49" s="71"/>
      <c r="E49" s="24"/>
      <c r="G49" s="12"/>
      <c r="H49" s="12"/>
      <c r="I49" s="12"/>
      <c r="K49" s="12"/>
      <c r="L49" s="72" t="s">
        <v>83</v>
      </c>
      <c r="M49" s="12"/>
      <c r="N49" s="140">
        <f>SUM(N46:N48)</f>
        <v>0</v>
      </c>
      <c r="O49" s="101"/>
      <c r="P49" s="140">
        <f>SUM(P46:P48)</f>
        <v>0</v>
      </c>
    </row>
    <row r="50" spans="1:16" x14ac:dyDescent="0.2">
      <c r="A50" s="16"/>
      <c r="B50" s="38"/>
      <c r="C50" s="12"/>
      <c r="D50" s="12"/>
      <c r="E50" s="12"/>
      <c r="F50" s="12"/>
      <c r="G50" s="12"/>
      <c r="H50" s="12"/>
      <c r="I50" s="12"/>
      <c r="J50" s="12"/>
      <c r="K50" s="12"/>
      <c r="M50" s="12"/>
      <c r="O50" s="12"/>
    </row>
    <row r="51" spans="1:16" ht="40.5" customHeight="1" x14ac:dyDescent="0.25">
      <c r="A51" s="73" t="s">
        <v>77</v>
      </c>
      <c r="B51" s="277" t="s">
        <v>16</v>
      </c>
      <c r="C51" s="277"/>
      <c r="D51" s="277"/>
      <c r="E51" s="277"/>
      <c r="F51" s="277"/>
      <c r="G51" s="74"/>
      <c r="H51" s="278" t="s">
        <v>17</v>
      </c>
      <c r="I51" s="278"/>
      <c r="J51" s="278"/>
      <c r="K51" s="278"/>
      <c r="L51" s="278"/>
      <c r="M51" s="75"/>
      <c r="N51" s="75"/>
      <c r="O51" s="76"/>
      <c r="P51" s="77" t="s">
        <v>18</v>
      </c>
    </row>
    <row r="52" spans="1:16" ht="33.75" customHeight="1" x14ac:dyDescent="0.2">
      <c r="A52" s="51"/>
      <c r="B52" s="241" t="s">
        <v>145</v>
      </c>
      <c r="C52" s="242"/>
      <c r="D52" s="242"/>
      <c r="E52" s="242"/>
      <c r="F52" s="243"/>
      <c r="G52" s="65"/>
      <c r="H52" s="241" t="s">
        <v>134</v>
      </c>
      <c r="I52" s="242"/>
      <c r="J52" s="242"/>
      <c r="K52" s="242"/>
      <c r="L52" s="242"/>
      <c r="M52" s="242"/>
      <c r="N52" s="243"/>
      <c r="P52" s="78">
        <v>46056</v>
      </c>
    </row>
    <row r="53" spans="1:16" ht="33.75" customHeight="1" x14ac:dyDescent="0.2">
      <c r="A53" s="51"/>
      <c r="B53" s="244"/>
      <c r="C53" s="245"/>
      <c r="D53" s="245"/>
      <c r="E53" s="245"/>
      <c r="F53" s="246"/>
      <c r="G53" s="65"/>
      <c r="H53" s="247"/>
      <c r="I53" s="248"/>
      <c r="J53" s="248"/>
      <c r="K53" s="248"/>
      <c r="L53" s="248"/>
      <c r="M53" s="248"/>
      <c r="N53" s="249"/>
      <c r="P53" s="79"/>
    </row>
    <row r="54" spans="1:16" ht="14.25" x14ac:dyDescent="0.2">
      <c r="F54" s="65"/>
      <c r="G54" s="65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4:M35"/>
    <mergeCell ref="B51:F51"/>
    <mergeCell ref="H51:L51"/>
    <mergeCell ref="B44:D44"/>
    <mergeCell ref="B36:D36"/>
    <mergeCell ref="B41:D41"/>
    <mergeCell ref="B37:D37"/>
    <mergeCell ref="B38:D38"/>
    <mergeCell ref="B45:D45"/>
    <mergeCell ref="B40:D40"/>
    <mergeCell ref="J41:L41"/>
    <mergeCell ref="J44:L44"/>
    <mergeCell ref="J46:L46"/>
    <mergeCell ref="E34:E35"/>
    <mergeCell ref="O34:O35"/>
    <mergeCell ref="B13:D13"/>
    <mergeCell ref="B23:D23"/>
    <mergeCell ref="B31:D31"/>
    <mergeCell ref="B32:D32"/>
    <mergeCell ref="B34:D34"/>
    <mergeCell ref="B35:D35"/>
    <mergeCell ref="B28:D28"/>
    <mergeCell ref="B29:D29"/>
    <mergeCell ref="B30:D30"/>
    <mergeCell ref="G34:G35"/>
    <mergeCell ref="I34:I35"/>
    <mergeCell ref="G14:G15"/>
    <mergeCell ref="H24:J24"/>
    <mergeCell ref="H25:J25"/>
    <mergeCell ref="H26:J26"/>
    <mergeCell ref="A24:A32"/>
    <mergeCell ref="H27:J27"/>
    <mergeCell ref="A46:A48"/>
    <mergeCell ref="B46:D46"/>
    <mergeCell ref="B47:D47"/>
    <mergeCell ref="B48:D48"/>
    <mergeCell ref="B39:D39"/>
    <mergeCell ref="A37:A41"/>
    <mergeCell ref="B26:D26"/>
    <mergeCell ref="B27:D27"/>
    <mergeCell ref="H32:J32"/>
    <mergeCell ref="H30:J30"/>
    <mergeCell ref="H31:J31"/>
    <mergeCell ref="H29:J29"/>
    <mergeCell ref="J48:L48"/>
    <mergeCell ref="J40:L40"/>
    <mergeCell ref="A5:A8"/>
    <mergeCell ref="B17:D17"/>
    <mergeCell ref="B19:D19"/>
    <mergeCell ref="B21:D21"/>
    <mergeCell ref="A14:A19"/>
    <mergeCell ref="B9:D9"/>
    <mergeCell ref="B10:D10"/>
    <mergeCell ref="B5:D5"/>
    <mergeCell ref="B11:D11"/>
    <mergeCell ref="B12:D12"/>
    <mergeCell ref="B14:D14"/>
    <mergeCell ref="B15:D15"/>
    <mergeCell ref="B16:D16"/>
    <mergeCell ref="B22:D22"/>
    <mergeCell ref="F2:H2"/>
    <mergeCell ref="B7:D7"/>
    <mergeCell ref="B24:D24"/>
    <mergeCell ref="B25:D25"/>
    <mergeCell ref="G11:G12"/>
    <mergeCell ref="J14:L14"/>
    <mergeCell ref="J15:L15"/>
    <mergeCell ref="B52:F52"/>
    <mergeCell ref="B53:F53"/>
    <mergeCell ref="H52:N52"/>
    <mergeCell ref="H53:N53"/>
    <mergeCell ref="J16:L16"/>
    <mergeCell ref="J17:L17"/>
    <mergeCell ref="J19:L19"/>
    <mergeCell ref="H22:J22"/>
    <mergeCell ref="H28:J28"/>
    <mergeCell ref="J35:L35"/>
    <mergeCell ref="J37:L37"/>
    <mergeCell ref="J38:L38"/>
    <mergeCell ref="J39:L39"/>
    <mergeCell ref="J47:L47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" zoomScale="85" zoomScaleNormal="85" zoomScaleSheetLayoutView="80" workbookViewId="0">
      <selection activeCell="K17" sqref="K17"/>
    </sheetView>
  </sheetViews>
  <sheetFormatPr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79" t="str">
        <f>'R&amp;P Accounts'!B2</f>
        <v>THE BOYACK FUND</v>
      </c>
      <c r="C1" s="279"/>
      <c r="D1" s="279"/>
      <c r="E1" s="279"/>
      <c r="F1" s="279"/>
      <c r="G1" s="279"/>
      <c r="H1" s="279"/>
      <c r="I1" s="279"/>
      <c r="J1" s="279"/>
      <c r="K1" s="300" t="str">
        <f>'R&amp;P Accounts'!L2</f>
        <v>SC004998</v>
      </c>
      <c r="L1" s="300"/>
    </row>
    <row r="2" spans="1:12" ht="10.5" customHeight="1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2" s="46" customFormat="1" ht="26.25" customHeight="1" x14ac:dyDescent="0.2">
      <c r="A3" s="42" t="s">
        <v>109</v>
      </c>
      <c r="B3" s="43"/>
      <c r="C3" s="42"/>
      <c r="D3" s="42"/>
      <c r="E3" s="42"/>
      <c r="F3" s="42"/>
      <c r="G3" s="301"/>
      <c r="H3" s="301"/>
      <c r="I3" s="301"/>
      <c r="J3" s="301"/>
      <c r="K3" s="81"/>
    </row>
    <row r="4" spans="1:12" ht="15" customHeigh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2" ht="20.100000000000001" customHeight="1" x14ac:dyDescent="0.2">
      <c r="A5" s="303" t="s">
        <v>111</v>
      </c>
      <c r="B5" s="305"/>
      <c r="C5" s="306"/>
      <c r="D5" s="306"/>
      <c r="E5" s="306"/>
      <c r="F5" s="306"/>
      <c r="G5" s="306"/>
      <c r="H5" s="306"/>
      <c r="I5" s="306"/>
      <c r="J5" s="306"/>
      <c r="K5" s="307"/>
    </row>
    <row r="6" spans="1:12" ht="20.100000000000001" customHeight="1" x14ac:dyDescent="0.2">
      <c r="A6" s="304"/>
      <c r="B6" s="308"/>
      <c r="C6" s="309"/>
      <c r="D6" s="309"/>
      <c r="E6" s="309"/>
      <c r="F6" s="309"/>
      <c r="G6" s="309"/>
      <c r="H6" s="309"/>
      <c r="I6" s="309"/>
      <c r="J6" s="309"/>
      <c r="K6" s="310"/>
    </row>
    <row r="7" spans="1:12" ht="29.25" customHeight="1" x14ac:dyDescent="0.2">
      <c r="A7" s="304"/>
      <c r="B7" s="308"/>
      <c r="C7" s="309"/>
      <c r="D7" s="309"/>
      <c r="E7" s="309"/>
      <c r="F7" s="309"/>
      <c r="G7" s="309"/>
      <c r="H7" s="309"/>
      <c r="I7" s="309"/>
      <c r="J7" s="309"/>
      <c r="K7" s="310"/>
    </row>
    <row r="8" spans="1:12" ht="41.25" customHeight="1" x14ac:dyDescent="0.2">
      <c r="A8" s="304"/>
      <c r="B8" s="308"/>
      <c r="C8" s="309"/>
      <c r="D8" s="309"/>
      <c r="E8" s="309"/>
      <c r="F8" s="309"/>
      <c r="G8" s="309"/>
      <c r="H8" s="309"/>
      <c r="I8" s="309"/>
      <c r="J8" s="309"/>
      <c r="K8" s="310"/>
    </row>
    <row r="9" spans="1:12" ht="64.5" customHeight="1" x14ac:dyDescent="0.2">
      <c r="A9" s="304"/>
      <c r="B9" s="311"/>
      <c r="C9" s="312"/>
      <c r="D9" s="312"/>
      <c r="E9" s="312"/>
      <c r="F9" s="312"/>
      <c r="G9" s="312"/>
      <c r="H9" s="312"/>
      <c r="I9" s="312"/>
      <c r="J9" s="312"/>
      <c r="K9" s="313"/>
    </row>
    <row r="10" spans="1:12" x14ac:dyDescent="0.2">
      <c r="A10" s="276"/>
      <c r="B10" s="276"/>
      <c r="C10" s="276"/>
      <c r="D10" s="276"/>
      <c r="E10" s="276"/>
      <c r="F10" s="276"/>
      <c r="G10" s="276"/>
      <c r="H10" s="276"/>
      <c r="I10" s="276"/>
      <c r="J10" s="276"/>
      <c r="K10" s="276"/>
    </row>
    <row r="11" spans="1:12" ht="27" customHeight="1" x14ac:dyDescent="0.2">
      <c r="B11" s="314" t="s">
        <v>50</v>
      </c>
      <c r="C11" s="314"/>
      <c r="D11" s="314"/>
      <c r="E11" s="314"/>
      <c r="F11" s="314"/>
      <c r="G11" s="12"/>
      <c r="H11" s="17" t="s">
        <v>49</v>
      </c>
      <c r="I11" s="12"/>
      <c r="J11" s="17" t="s">
        <v>88</v>
      </c>
      <c r="K11" s="17" t="s">
        <v>48</v>
      </c>
    </row>
    <row r="12" spans="1:12" ht="20.100000000000001" customHeight="1" x14ac:dyDescent="0.25">
      <c r="A12" s="303" t="s">
        <v>59</v>
      </c>
      <c r="B12" s="266" t="s">
        <v>144</v>
      </c>
      <c r="C12" s="267"/>
      <c r="D12" s="267"/>
      <c r="E12" s="267"/>
      <c r="F12" s="268"/>
      <c r="G12" s="18"/>
      <c r="H12" s="185"/>
      <c r="I12" s="186"/>
      <c r="J12" s="187">
        <v>7</v>
      </c>
      <c r="K12" s="188">
        <v>700</v>
      </c>
    </row>
    <row r="13" spans="1:12" ht="20.100000000000001" customHeight="1" x14ac:dyDescent="0.25">
      <c r="A13" s="304"/>
      <c r="B13" s="266"/>
      <c r="C13" s="267"/>
      <c r="D13" s="267"/>
      <c r="E13" s="267"/>
      <c r="F13" s="268"/>
      <c r="G13" s="18"/>
      <c r="H13" s="185"/>
      <c r="I13" s="186"/>
      <c r="J13" s="187"/>
      <c r="K13" s="188"/>
    </row>
    <row r="14" spans="1:12" ht="20.100000000000001" customHeight="1" x14ac:dyDescent="0.25">
      <c r="A14" s="304"/>
      <c r="B14" s="266"/>
      <c r="C14" s="267"/>
      <c r="D14" s="267"/>
      <c r="E14" s="267"/>
      <c r="F14" s="268"/>
      <c r="G14" s="18"/>
      <c r="H14" s="185"/>
      <c r="I14" s="186"/>
      <c r="J14" s="187"/>
      <c r="K14" s="188"/>
    </row>
    <row r="15" spans="1:12" ht="20.100000000000001" customHeight="1" x14ac:dyDescent="0.25">
      <c r="A15" s="304"/>
      <c r="B15" s="266"/>
      <c r="C15" s="267"/>
      <c r="D15" s="267"/>
      <c r="E15" s="267"/>
      <c r="F15" s="268"/>
      <c r="G15" s="18"/>
      <c r="H15" s="185"/>
      <c r="I15" s="186"/>
      <c r="J15" s="187"/>
      <c r="K15" s="188"/>
    </row>
    <row r="16" spans="1:12" ht="20.100000000000001" customHeight="1" x14ac:dyDescent="0.25">
      <c r="A16" s="304"/>
      <c r="B16" s="315"/>
      <c r="C16" s="316"/>
      <c r="D16" s="316"/>
      <c r="E16" s="316"/>
      <c r="F16" s="317"/>
      <c r="G16" s="18"/>
      <c r="H16" s="185"/>
      <c r="I16" s="186"/>
      <c r="J16" s="187"/>
      <c r="K16" s="189"/>
    </row>
    <row r="17" spans="1:11" ht="20.25" customHeight="1" x14ac:dyDescent="0.25">
      <c r="A17" s="12"/>
      <c r="B17" s="318" t="s">
        <v>82</v>
      </c>
      <c r="C17" s="318"/>
      <c r="D17" s="318"/>
      <c r="E17" s="318"/>
      <c r="F17" s="318"/>
      <c r="G17" s="318"/>
      <c r="H17" s="318"/>
      <c r="I17" s="318"/>
      <c r="J17" s="318"/>
      <c r="K17" s="231">
        <f>SUM(K12:K16)</f>
        <v>700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19" t="s">
        <v>115</v>
      </c>
      <c r="C19" s="320"/>
      <c r="D19" s="320"/>
      <c r="E19" s="320"/>
      <c r="F19" s="320"/>
      <c r="G19" s="320"/>
      <c r="H19" s="320"/>
      <c r="I19" s="320"/>
      <c r="J19" s="321"/>
      <c r="K19" s="327"/>
    </row>
    <row r="20" spans="1:11" ht="17.25" customHeight="1" x14ac:dyDescent="0.2">
      <c r="A20" s="16"/>
      <c r="B20" s="322"/>
      <c r="C20" s="323"/>
      <c r="D20" s="323"/>
      <c r="E20" s="323"/>
      <c r="F20" s="323"/>
      <c r="G20" s="323"/>
      <c r="H20" s="323"/>
      <c r="I20" s="323"/>
      <c r="J20" s="324"/>
      <c r="K20" s="328"/>
    </row>
    <row r="21" spans="1:11" ht="12.75" customHeight="1" x14ac:dyDescent="0.2">
      <c r="A21" s="276"/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27" customHeight="1" x14ac:dyDescent="0.2">
      <c r="B22" s="314" t="s">
        <v>51</v>
      </c>
      <c r="C22" s="314"/>
      <c r="D22" s="314"/>
      <c r="E22" s="314"/>
      <c r="F22" s="314"/>
      <c r="G22" s="314"/>
      <c r="H22" s="314"/>
      <c r="I22" s="314"/>
      <c r="J22" s="314"/>
      <c r="K22" s="17" t="s">
        <v>48</v>
      </c>
    </row>
    <row r="23" spans="1:11" ht="19.5" customHeight="1" x14ac:dyDescent="0.2">
      <c r="A23" s="303" t="s">
        <v>61</v>
      </c>
      <c r="B23" s="266" t="s">
        <v>139</v>
      </c>
      <c r="C23" s="267"/>
      <c r="D23" s="267"/>
      <c r="E23" s="267"/>
      <c r="F23" s="267"/>
      <c r="G23" s="267"/>
      <c r="H23" s="267"/>
      <c r="I23" s="267"/>
      <c r="J23" s="268"/>
      <c r="K23" s="90"/>
    </row>
    <row r="24" spans="1:11" ht="20.100000000000001" customHeight="1" x14ac:dyDescent="0.2">
      <c r="A24" s="304"/>
      <c r="B24" s="266" t="s">
        <v>143</v>
      </c>
      <c r="C24" s="267"/>
      <c r="D24" s="267"/>
      <c r="E24" s="267"/>
      <c r="F24" s="267"/>
      <c r="G24" s="267"/>
      <c r="H24" s="267"/>
      <c r="I24" s="267"/>
      <c r="J24" s="268"/>
      <c r="K24" s="90">
        <v>600</v>
      </c>
    </row>
    <row r="25" spans="1:11" ht="20.100000000000001" customHeight="1" x14ac:dyDescent="0.2">
      <c r="A25" s="304"/>
      <c r="K25" s="90"/>
    </row>
    <row r="26" spans="1:11" ht="20.100000000000001" customHeight="1" x14ac:dyDescent="0.2">
      <c r="A26" s="304"/>
      <c r="K26" s="90"/>
    </row>
    <row r="27" spans="1:11" ht="20.100000000000001" customHeight="1" x14ac:dyDescent="0.2">
      <c r="A27" s="304"/>
      <c r="B27" s="315"/>
      <c r="C27" s="316"/>
      <c r="D27" s="316"/>
      <c r="E27" s="316"/>
      <c r="F27" s="316"/>
      <c r="G27" s="316"/>
      <c r="H27" s="316"/>
      <c r="I27" s="316"/>
      <c r="J27" s="317"/>
      <c r="K27" s="90"/>
    </row>
    <row r="28" spans="1:11" x14ac:dyDescent="0.2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</row>
    <row r="29" spans="1:11" ht="20.100000000000001" customHeight="1" x14ac:dyDescent="0.2">
      <c r="A29" s="60" t="s">
        <v>62</v>
      </c>
      <c r="B29" s="319" t="s">
        <v>116</v>
      </c>
      <c r="C29" s="320"/>
      <c r="D29" s="320"/>
      <c r="E29" s="320"/>
      <c r="F29" s="320"/>
      <c r="G29" s="320"/>
      <c r="H29" s="320"/>
      <c r="I29" s="320"/>
      <c r="J29" s="321"/>
      <c r="K29" s="325" t="s">
        <v>135</v>
      </c>
    </row>
    <row r="30" spans="1:11" ht="17.25" customHeight="1" x14ac:dyDescent="0.2">
      <c r="A30" s="16"/>
      <c r="B30" s="322"/>
      <c r="C30" s="323"/>
      <c r="D30" s="323"/>
      <c r="E30" s="323"/>
      <c r="F30" s="323"/>
      <c r="G30" s="323"/>
      <c r="H30" s="323"/>
      <c r="I30" s="323"/>
      <c r="J30" s="324"/>
      <c r="K30" s="326"/>
    </row>
    <row r="31" spans="1:11" ht="12.75" customHeight="1" x14ac:dyDescent="0.2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27" customHeight="1" x14ac:dyDescent="0.2">
      <c r="A32" s="302"/>
      <c r="B32" s="302"/>
      <c r="C32" s="302"/>
      <c r="D32" s="302"/>
      <c r="E32" s="302"/>
      <c r="F32" s="302"/>
      <c r="G32" s="302"/>
      <c r="H32" s="302"/>
      <c r="I32" s="12"/>
      <c r="J32" s="17" t="s">
        <v>81</v>
      </c>
      <c r="K32" s="17" t="s">
        <v>48</v>
      </c>
    </row>
    <row r="33" spans="1:11" ht="20.100000000000001" customHeight="1" x14ac:dyDescent="0.2">
      <c r="A33" s="303" t="s">
        <v>63</v>
      </c>
      <c r="B33" s="266"/>
      <c r="C33" s="267"/>
      <c r="D33" s="267"/>
      <c r="E33" s="267"/>
      <c r="F33" s="267"/>
      <c r="G33" s="267"/>
      <c r="H33" s="268"/>
      <c r="I33" s="18"/>
      <c r="J33" s="90"/>
      <c r="K33" s="90"/>
    </row>
    <row r="34" spans="1:11" ht="20.100000000000001" customHeight="1" x14ac:dyDescent="0.2">
      <c r="A34" s="304"/>
      <c r="B34" s="266"/>
      <c r="C34" s="267"/>
      <c r="D34" s="267"/>
      <c r="E34" s="267"/>
      <c r="F34" s="267"/>
      <c r="G34" s="267"/>
      <c r="H34" s="268"/>
      <c r="I34" s="18"/>
      <c r="J34" s="90"/>
      <c r="K34" s="90"/>
    </row>
    <row r="35" spans="1:11" ht="20.100000000000001" customHeight="1" x14ac:dyDescent="0.2">
      <c r="A35" s="304"/>
      <c r="B35" s="266"/>
      <c r="C35" s="267"/>
      <c r="D35" s="267"/>
      <c r="E35" s="267"/>
      <c r="F35" s="267"/>
      <c r="G35" s="267"/>
      <c r="H35" s="268"/>
      <c r="I35" s="18"/>
      <c r="J35" s="90"/>
      <c r="K35" s="90"/>
    </row>
    <row r="36" spans="1:11" ht="20.100000000000001" customHeight="1" x14ac:dyDescent="0.2">
      <c r="A36" s="304"/>
      <c r="B36" s="266"/>
      <c r="C36" s="267"/>
      <c r="D36" s="267"/>
      <c r="E36" s="267"/>
      <c r="F36" s="267"/>
      <c r="G36" s="267"/>
      <c r="H36" s="268"/>
      <c r="I36" s="18"/>
      <c r="J36" s="90"/>
      <c r="K36" s="90"/>
    </row>
    <row r="37" spans="1:11" ht="20.100000000000001" customHeight="1" x14ac:dyDescent="0.2">
      <c r="A37" s="304"/>
      <c r="B37" s="315"/>
      <c r="C37" s="316"/>
      <c r="D37" s="316"/>
      <c r="E37" s="316"/>
      <c r="F37" s="316"/>
      <c r="G37" s="316"/>
      <c r="H37" s="317"/>
      <c r="I37" s="18"/>
      <c r="J37" s="90"/>
      <c r="K37" s="90"/>
    </row>
    <row r="38" spans="1:11" x14ac:dyDescent="0.2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</row>
    <row r="39" spans="1:11" ht="36" x14ac:dyDescent="0.25">
      <c r="B39" s="343" t="s">
        <v>52</v>
      </c>
      <c r="C39" s="343"/>
      <c r="D39" s="343"/>
      <c r="E39" s="12"/>
      <c r="F39" s="343" t="s">
        <v>58</v>
      </c>
      <c r="G39" s="343"/>
      <c r="H39" s="343"/>
      <c r="I39" s="12"/>
      <c r="J39" s="17" t="s">
        <v>53</v>
      </c>
      <c r="K39" s="17" t="s">
        <v>54</v>
      </c>
    </row>
    <row r="40" spans="1:11" ht="20.100000000000001" customHeight="1" x14ac:dyDescent="0.2">
      <c r="A40" s="303" t="s">
        <v>64</v>
      </c>
      <c r="B40" s="266"/>
      <c r="C40" s="267"/>
      <c r="D40" s="268"/>
      <c r="E40" s="91"/>
      <c r="F40" s="340"/>
      <c r="G40" s="341"/>
      <c r="H40" s="342"/>
      <c r="I40" s="18"/>
      <c r="J40" s="90"/>
      <c r="K40" s="90"/>
    </row>
    <row r="41" spans="1:11" ht="20.100000000000001" customHeight="1" x14ac:dyDescent="0.2">
      <c r="A41" s="304"/>
      <c r="B41" s="315"/>
      <c r="C41" s="316"/>
      <c r="D41" s="317"/>
      <c r="E41" s="91"/>
      <c r="F41" s="340"/>
      <c r="G41" s="341"/>
      <c r="H41" s="342"/>
      <c r="I41" s="18"/>
      <c r="J41" s="90"/>
      <c r="K41" s="90"/>
    </row>
    <row r="42" spans="1:11" ht="20.100000000000001" customHeight="1" x14ac:dyDescent="0.2">
      <c r="A42" s="304"/>
      <c r="B42" s="266"/>
      <c r="C42" s="267"/>
      <c r="D42" s="268"/>
      <c r="E42" s="91"/>
      <c r="F42" s="340"/>
      <c r="G42" s="341"/>
      <c r="H42" s="342"/>
      <c r="I42" s="18"/>
      <c r="J42" s="90"/>
      <c r="K42" s="90"/>
    </row>
    <row r="43" spans="1:11" ht="20.100000000000001" customHeight="1" x14ac:dyDescent="0.2">
      <c r="A43" s="304"/>
      <c r="B43" s="266"/>
      <c r="C43" s="267"/>
      <c r="D43" s="268"/>
      <c r="E43" s="91"/>
      <c r="F43" s="340"/>
      <c r="G43" s="341"/>
      <c r="H43" s="342"/>
      <c r="I43" s="18"/>
      <c r="J43" s="90"/>
      <c r="K43" s="90"/>
    </row>
    <row r="44" spans="1:11" ht="20.100000000000001" customHeight="1" x14ac:dyDescent="0.2">
      <c r="A44" s="304"/>
      <c r="B44" s="315"/>
      <c r="C44" s="316"/>
      <c r="D44" s="317"/>
      <c r="E44" s="91"/>
      <c r="F44" s="340"/>
      <c r="G44" s="341"/>
      <c r="H44" s="342"/>
      <c r="I44" s="18"/>
      <c r="J44" s="90"/>
      <c r="K44" s="90"/>
    </row>
    <row r="45" spans="1:11" x14ac:dyDescent="0.2">
      <c r="A45" s="302"/>
      <c r="B45" s="339"/>
      <c r="C45" s="339"/>
      <c r="D45" s="339"/>
      <c r="E45" s="339"/>
      <c r="F45" s="339"/>
      <c r="G45" s="339"/>
      <c r="H45" s="339"/>
      <c r="I45" s="339"/>
      <c r="J45" s="339"/>
      <c r="K45" s="339"/>
    </row>
    <row r="46" spans="1:11" ht="19.5" customHeight="1" x14ac:dyDescent="0.2">
      <c r="A46" s="329" t="s">
        <v>65</v>
      </c>
      <c r="B46" s="330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9.5" customHeight="1" x14ac:dyDescent="0.2">
      <c r="A47" s="329"/>
      <c r="B47" s="333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19.5" customHeight="1" x14ac:dyDescent="0.2">
      <c r="A48" s="329"/>
      <c r="B48" s="333"/>
      <c r="C48" s="334"/>
      <c r="D48" s="334"/>
      <c r="E48" s="334"/>
      <c r="F48" s="334"/>
      <c r="G48" s="334"/>
      <c r="H48" s="334"/>
      <c r="I48" s="334"/>
      <c r="J48" s="334"/>
      <c r="K48" s="335"/>
    </row>
    <row r="49" spans="1:11" ht="19.5" customHeight="1" x14ac:dyDescent="0.2">
      <c r="A49" s="329"/>
      <c r="B49" s="333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 ht="10.5" customHeight="1" x14ac:dyDescent="0.2">
      <c r="A50" s="329"/>
      <c r="B50" s="333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1.25" customHeight="1" x14ac:dyDescent="0.2">
      <c r="A51" s="329"/>
      <c r="B51" s="333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12.75" customHeight="1" x14ac:dyDescent="0.2">
      <c r="A52" s="329"/>
      <c r="B52" s="333"/>
      <c r="C52" s="334"/>
      <c r="D52" s="334"/>
      <c r="E52" s="334"/>
      <c r="F52" s="334"/>
      <c r="G52" s="334"/>
      <c r="H52" s="334"/>
      <c r="I52" s="334"/>
      <c r="J52" s="334"/>
      <c r="K52" s="335"/>
    </row>
    <row r="53" spans="1:11" ht="5.25" customHeight="1" x14ac:dyDescent="0.2">
      <c r="A53" s="329"/>
      <c r="B53" s="333"/>
      <c r="C53" s="334"/>
      <c r="D53" s="334"/>
      <c r="E53" s="334"/>
      <c r="F53" s="334"/>
      <c r="G53" s="334"/>
      <c r="H53" s="334"/>
      <c r="I53" s="334"/>
      <c r="J53" s="334"/>
      <c r="K53" s="335"/>
    </row>
    <row r="54" spans="1:11" ht="4.5" customHeight="1" x14ac:dyDescent="0.2">
      <c r="A54" s="329"/>
      <c r="B54" s="333"/>
      <c r="C54" s="334"/>
      <c r="D54" s="334"/>
      <c r="E54" s="334"/>
      <c r="F54" s="334"/>
      <c r="G54" s="334"/>
      <c r="H54" s="334"/>
      <c r="I54" s="334"/>
      <c r="J54" s="334"/>
      <c r="K54" s="335"/>
    </row>
    <row r="55" spans="1:11" ht="4.5" customHeight="1" x14ac:dyDescent="0.2">
      <c r="A55" s="329"/>
      <c r="B55" s="336"/>
      <c r="C55" s="337"/>
      <c r="D55" s="337"/>
      <c r="E55" s="337"/>
      <c r="F55" s="337"/>
      <c r="G55" s="337"/>
      <c r="H55" s="337"/>
      <c r="I55" s="337"/>
      <c r="J55" s="337"/>
      <c r="K55" s="338"/>
    </row>
    <row r="56" spans="1:11" x14ac:dyDescent="0.2">
      <c r="B56" s="52"/>
    </row>
  </sheetData>
  <mergeCells count="52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39370078740157483" header="0.47244094488188981" footer="0.19685039370078741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0"/>
  <sheetViews>
    <sheetView topLeftCell="A53" zoomScale="80" workbookViewId="0">
      <selection activeCell="P55" sqref="P55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79" t="str">
        <f>'R&amp;P Accounts'!B2</f>
        <v>THE BOYACK FUND</v>
      </c>
      <c r="D1" s="279"/>
      <c r="E1" s="279"/>
      <c r="F1" s="279"/>
      <c r="G1" s="279"/>
      <c r="H1" s="279"/>
      <c r="I1" s="279"/>
      <c r="J1" s="279"/>
      <c r="K1" s="279"/>
      <c r="M1" s="300" t="str">
        <f>'R&amp;P Accounts'!L2</f>
        <v>SC004998</v>
      </c>
      <c r="N1" s="300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112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4" ht="20.100000000000001" customHeight="1" x14ac:dyDescent="0.2">
      <c r="A5" s="347" t="s">
        <v>128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78</v>
      </c>
      <c r="H8" s="82"/>
      <c r="I8" s="72" t="s">
        <v>80</v>
      </c>
      <c r="J8" s="82"/>
      <c r="K8" s="72" t="s">
        <v>74</v>
      </c>
      <c r="L8" s="82"/>
      <c r="M8" s="72" t="s">
        <v>75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0"/>
      <c r="M13" s="124"/>
    </row>
    <row r="14" spans="1:14" ht="20.25" customHeight="1" thickBot="1" x14ac:dyDescent="0.25">
      <c r="A14" s="95" t="s">
        <v>82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0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1">
        <f>IF('R&amp;P Accounts'!B12-'Additional notes (1)  '!C14=0,0,"reference error")</f>
        <v>0</v>
      </c>
      <c r="D16" s="211"/>
      <c r="E16" s="211">
        <f>IF('R&amp;P Accounts'!D12-'Additional notes (1)  '!E14=0,0,"reference error")</f>
        <v>0</v>
      </c>
      <c r="F16" s="211">
        <f>IF('R&amp;P Accounts'!E12-'Additional notes (1)  '!F14=0,0,"reference error")</f>
        <v>0</v>
      </c>
      <c r="G16" s="211">
        <f>IF('R&amp;P Accounts'!F12-'Additional notes (1)  '!G14=0,0,"reference error")</f>
        <v>0</v>
      </c>
      <c r="H16" s="211">
        <f>IF('R&amp;P Accounts'!G12-'Additional notes (1)  '!H14=0,0,"reference error")</f>
        <v>0</v>
      </c>
      <c r="I16" s="211">
        <f>IF('R&amp;P Accounts'!H12-'Additional notes (1)  '!I14=0,0,"reference error")</f>
        <v>0</v>
      </c>
      <c r="J16" s="211">
        <f>IF('R&amp;P Accounts'!I12-'Additional notes (1)  '!J14=0,0,"reference error")</f>
        <v>0</v>
      </c>
      <c r="K16" s="211">
        <f>IF('R&amp;P Accounts'!J12-'Additional notes (1)  '!K14=0,0,"reference error")</f>
        <v>0</v>
      </c>
      <c r="L16" s="211">
        <f>IF('R&amp;P Accounts'!K12-'Additional notes (1)  '!L14=0,0,"reference error")</f>
        <v>0</v>
      </c>
      <c r="M16" s="211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7" t="s">
        <v>121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74</v>
      </c>
      <c r="L19" s="82"/>
      <c r="M19" s="72" t="s">
        <v>75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6"/>
      <c r="M24" s="124"/>
    </row>
    <row r="25" spans="1:13" ht="20.100000000000001" customHeight="1" thickBot="1" x14ac:dyDescent="0.25">
      <c r="A25" s="95" t="s">
        <v>82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2"/>
      <c r="H25" s="212"/>
      <c r="I25" s="212"/>
      <c r="J25" s="120"/>
      <c r="K25" s="122">
        <f>SUM(K21:K24)</f>
        <v>0</v>
      </c>
      <c r="L25" s="346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1">
        <f>IF('R&amp;P Accounts'!B14-'Additional notes (1)  '!C25=0,0,"reference error")</f>
        <v>0</v>
      </c>
      <c r="D27" s="211"/>
      <c r="E27" s="211">
        <f>IF('R&amp;P Accounts'!D14-'Additional notes (1)  '!E25=0,0,"reference error")</f>
        <v>0</v>
      </c>
      <c r="F27" s="211">
        <f>IF('R&amp;P Accounts'!E14-'Additional notes (1)  '!F25=0,0,"reference error")</f>
        <v>0</v>
      </c>
      <c r="G27" s="211"/>
      <c r="H27" s="211"/>
      <c r="I27" s="211"/>
      <c r="J27" s="211">
        <f>IF('R&amp;P Accounts'!I14-'Additional notes (1)  '!J25=0,0,"reference error")</f>
        <v>0</v>
      </c>
      <c r="K27" s="211">
        <f>IF('R&amp;P Accounts'!J14-'Additional notes (1)  '!K25=0,0,"reference error")</f>
        <v>0</v>
      </c>
      <c r="L27" s="211">
        <f>IF('R&amp;P Accounts'!K14-'Additional notes (1)  '!L25=0,0,"reference error")</f>
        <v>0</v>
      </c>
      <c r="M27" s="211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7" t="s">
        <v>119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78</v>
      </c>
      <c r="H30" s="82"/>
      <c r="I30" s="72" t="s">
        <v>80</v>
      </c>
      <c r="J30" s="82"/>
      <c r="K30" s="72" t="s">
        <v>74</v>
      </c>
      <c r="L30" s="82"/>
      <c r="M30" s="72" t="s">
        <v>75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6"/>
      <c r="M39" s="124"/>
    </row>
    <row r="40" spans="1:13" ht="20.25" customHeight="1" thickBot="1" x14ac:dyDescent="0.25">
      <c r="A40" s="95" t="s">
        <v>82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6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44" t="s">
        <v>118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78</v>
      </c>
      <c r="H45" s="82"/>
      <c r="I45" s="72" t="s">
        <v>80</v>
      </c>
      <c r="J45" s="82"/>
      <c r="K45" s="72" t="s">
        <v>74</v>
      </c>
      <c r="L45" s="82"/>
      <c r="M45" s="72" t="s">
        <v>75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136</v>
      </c>
      <c r="B47" s="18"/>
      <c r="C47" s="126">
        <v>700</v>
      </c>
      <c r="D47" s="127"/>
      <c r="E47" s="126"/>
      <c r="F47" s="127"/>
      <c r="G47" s="126"/>
      <c r="H47" s="130"/>
      <c r="I47" s="126"/>
      <c r="J47" s="130"/>
      <c r="K47" s="126">
        <f>SUM(C47:I47)</f>
        <v>700</v>
      </c>
      <c r="L47" s="127"/>
      <c r="M47" s="131">
        <v>640</v>
      </c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5"/>
      <c r="M57" s="131"/>
    </row>
    <row r="58" spans="1:13" ht="20.100000000000001" customHeight="1" thickBot="1" x14ac:dyDescent="0.25">
      <c r="A58" s="95" t="s">
        <v>82</v>
      </c>
      <c r="B58" s="95"/>
      <c r="C58" s="129">
        <f>SUM(C47:C57)</f>
        <v>700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700</v>
      </c>
      <c r="L58" s="345"/>
      <c r="M58" s="129">
        <f>SUM(M47:M57)</f>
        <v>640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/>
      <c r="D60" s="38"/>
      <c r="E60" s="58"/>
      <c r="F60" s="58"/>
      <c r="G60" s="58"/>
      <c r="H60" s="58"/>
      <c r="I60" s="58"/>
      <c r="J60" s="58"/>
      <c r="K60" s="58"/>
      <c r="L60" s="58"/>
      <c r="M60" s="58"/>
    </row>
    <row r="61" spans="1:13" ht="20.100000000000001" customHeight="1" x14ac:dyDescent="0.2">
      <c r="A61" s="70"/>
      <c r="B61" s="70"/>
      <c r="C61" s="38"/>
      <c r="D61" s="38"/>
      <c r="E61" s="38"/>
      <c r="F61" s="38"/>
      <c r="G61" s="38"/>
      <c r="H61" s="38"/>
      <c r="I61" s="38"/>
      <c r="J61" s="12"/>
      <c r="K61" s="84"/>
      <c r="L61" s="84"/>
    </row>
    <row r="62" spans="1:13" ht="20.100000000000001" customHeight="1" x14ac:dyDescent="0.2"/>
    <row r="63" spans="1:13" ht="54" customHeight="1" x14ac:dyDescent="0.2"/>
    <row r="64" spans="1:13" ht="54" customHeight="1" x14ac:dyDescent="0.2"/>
    <row r="65" ht="19.5" customHeight="1" x14ac:dyDescent="0.2"/>
    <row r="66" ht="17.25" customHeight="1" x14ac:dyDescent="0.2"/>
    <row r="67" ht="17.25" customHeight="1" x14ac:dyDescent="0.2"/>
    <row r="68" ht="18" customHeight="1" x14ac:dyDescent="0.2"/>
    <row r="69" ht="17.25" customHeight="1" x14ac:dyDescent="0.2"/>
    <row r="70" ht="16.5" customHeight="1" x14ac:dyDescent="0.2"/>
    <row r="71" ht="29.25" customHeight="1" x14ac:dyDescent="0.2"/>
    <row r="72" ht="18" customHeight="1" x14ac:dyDescent="0.2"/>
    <row r="73" ht="17.25" customHeight="1" x14ac:dyDescent="0.2"/>
    <row r="74" ht="19.5" customHeight="1" x14ac:dyDescent="0.2"/>
    <row r="75" ht="16.5" customHeight="1" x14ac:dyDescent="0.2"/>
    <row r="76" ht="29.25" customHeight="1" x14ac:dyDescent="0.2"/>
    <row r="77" ht="16.5" customHeight="1" x14ac:dyDescent="0.2"/>
    <row r="78" ht="17.25" customHeight="1" x14ac:dyDescent="0.2"/>
    <row r="79" ht="19.5" customHeight="1" x14ac:dyDescent="0.2"/>
    <row r="80" ht="5.2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7.25" customHeight="1" x14ac:dyDescent="0.2"/>
    <row r="86" ht="16.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9" ht="17.25" customHeight="1" x14ac:dyDescent="0.2"/>
    <row r="100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31" zoomScale="80" workbookViewId="0">
      <selection activeCell="I74" sqref="I7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7" t="str">
        <f>'R&amp;P Accounts'!B2</f>
        <v>THE BOYACK FUND</v>
      </c>
      <c r="D1" s="357"/>
      <c r="E1" s="357"/>
      <c r="F1" s="357"/>
      <c r="G1" s="357"/>
      <c r="H1" s="357"/>
      <c r="I1" s="357"/>
      <c r="J1" s="357"/>
      <c r="K1" s="357"/>
      <c r="L1" s="1"/>
      <c r="M1" s="300" t="str">
        <f>'R&amp;P Accounts'!L2</f>
        <v>SC004998</v>
      </c>
      <c r="N1" s="300"/>
    </row>
    <row r="2" spans="1:14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4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301"/>
      <c r="I3" s="301"/>
      <c r="J3" s="301"/>
      <c r="K3" s="301"/>
      <c r="L3" s="81"/>
      <c r="M3" s="180"/>
    </row>
    <row r="5" spans="1:14" ht="15.75" x14ac:dyDescent="0.2">
      <c r="A5" s="347" t="s">
        <v>130</v>
      </c>
      <c r="B5" s="347"/>
      <c r="C5" s="347"/>
      <c r="D5" s="347"/>
      <c r="E5" s="347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100</v>
      </c>
      <c r="D6" s="112"/>
      <c r="E6" s="115" t="s">
        <v>101</v>
      </c>
      <c r="F6" s="107"/>
      <c r="G6" s="115" t="s">
        <v>102</v>
      </c>
      <c r="H6" s="107"/>
      <c r="I6" s="115" t="s">
        <v>103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96</v>
      </c>
      <c r="L7" s="84"/>
      <c r="M7" s="114" t="s">
        <v>97</v>
      </c>
    </row>
    <row r="8" spans="1:14" ht="16.5" customHeight="1" x14ac:dyDescent="0.2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2"/>
      <c r="D9" s="153"/>
      <c r="E9" s="152"/>
      <c r="F9" s="164"/>
      <c r="G9" s="152"/>
      <c r="H9" s="153"/>
      <c r="I9" s="152"/>
      <c r="J9" s="164"/>
      <c r="K9" s="152">
        <f t="shared" ref="K9:K16" si="0">SUM(C9:I9)</f>
        <v>0</v>
      </c>
      <c r="L9" s="164"/>
      <c r="M9" s="152"/>
    </row>
    <row r="10" spans="1:14" ht="17.25" customHeight="1" x14ac:dyDescent="0.25">
      <c r="A10" s="85" t="s">
        <v>22</v>
      </c>
      <c r="B10" s="69"/>
      <c r="C10" s="165"/>
      <c r="D10" s="166"/>
      <c r="E10" s="165"/>
      <c r="F10" s="166"/>
      <c r="G10" s="165"/>
      <c r="H10" s="164"/>
      <c r="I10" s="165"/>
      <c r="J10" s="164"/>
      <c r="K10" s="152">
        <f t="shared" si="0"/>
        <v>0</v>
      </c>
      <c r="L10" s="166"/>
      <c r="M10" s="165"/>
    </row>
    <row r="11" spans="1:14" ht="17.25" customHeight="1" x14ac:dyDescent="0.25">
      <c r="A11" s="85" t="s">
        <v>23</v>
      </c>
      <c r="B11" s="70"/>
      <c r="C11" s="165"/>
      <c r="D11" s="166"/>
      <c r="E11" s="165"/>
      <c r="F11" s="166"/>
      <c r="G11" s="165"/>
      <c r="H11" s="164"/>
      <c r="I11" s="165"/>
      <c r="J11" s="164"/>
      <c r="K11" s="152">
        <f t="shared" si="0"/>
        <v>0</v>
      </c>
      <c r="L11" s="166"/>
      <c r="M11" s="165"/>
    </row>
    <row r="12" spans="1:14" ht="16.5" customHeight="1" x14ac:dyDescent="0.25">
      <c r="A12" s="85" t="s">
        <v>24</v>
      </c>
      <c r="B12" s="70"/>
      <c r="C12" s="165"/>
      <c r="D12" s="166"/>
      <c r="E12" s="165"/>
      <c r="F12" s="166"/>
      <c r="G12" s="165"/>
      <c r="H12" s="164"/>
      <c r="I12" s="165"/>
      <c r="J12" s="164"/>
      <c r="K12" s="152">
        <f t="shared" si="0"/>
        <v>0</v>
      </c>
      <c r="L12" s="166"/>
      <c r="M12" s="165"/>
    </row>
    <row r="13" spans="1:14" ht="17.25" customHeight="1" x14ac:dyDescent="0.25">
      <c r="A13" s="85" t="s">
        <v>25</v>
      </c>
      <c r="B13" s="70"/>
      <c r="C13" s="165"/>
      <c r="D13" s="166"/>
      <c r="E13" s="165"/>
      <c r="F13" s="166"/>
      <c r="G13" s="165"/>
      <c r="H13" s="164"/>
      <c r="I13" s="165"/>
      <c r="J13" s="164"/>
      <c r="K13" s="152">
        <f t="shared" si="0"/>
        <v>0</v>
      </c>
      <c r="L13" s="166"/>
      <c r="M13" s="165"/>
    </row>
    <row r="14" spans="1:14" ht="17.25" customHeight="1" x14ac:dyDescent="0.25">
      <c r="A14" s="85" t="s">
        <v>26</v>
      </c>
      <c r="B14" s="70"/>
      <c r="C14" s="165"/>
      <c r="D14" s="166"/>
      <c r="E14" s="165"/>
      <c r="F14" s="166"/>
      <c r="G14" s="165"/>
      <c r="H14" s="164"/>
      <c r="I14" s="165"/>
      <c r="J14" s="164"/>
      <c r="K14" s="152">
        <f t="shared" si="0"/>
        <v>0</v>
      </c>
      <c r="L14" s="166"/>
      <c r="M14" s="165"/>
    </row>
    <row r="15" spans="1:14" ht="16.5" customHeight="1" x14ac:dyDescent="0.25">
      <c r="A15" s="85" t="s">
        <v>68</v>
      </c>
      <c r="B15" s="1"/>
      <c r="C15" s="167"/>
      <c r="D15" s="168"/>
      <c r="E15" s="167"/>
      <c r="F15" s="168"/>
      <c r="G15" s="167"/>
      <c r="H15" s="168"/>
      <c r="I15" s="167"/>
      <c r="J15" s="168"/>
      <c r="K15" s="152">
        <f t="shared" si="0"/>
        <v>0</v>
      </c>
      <c r="L15" s="168"/>
      <c r="M15" s="167"/>
    </row>
    <row r="16" spans="1:14" ht="16.5" customHeight="1" thickBot="1" x14ac:dyDescent="0.3">
      <c r="A16" s="85" t="s">
        <v>69</v>
      </c>
      <c r="B16" s="1"/>
      <c r="C16" s="169"/>
      <c r="D16" s="168"/>
      <c r="E16" s="169"/>
      <c r="F16" s="168"/>
      <c r="G16" s="169"/>
      <c r="H16" s="168"/>
      <c r="I16" s="169"/>
      <c r="J16" s="168"/>
      <c r="K16" s="152">
        <f t="shared" si="0"/>
        <v>0</v>
      </c>
      <c r="L16" s="168"/>
      <c r="M16" s="169"/>
    </row>
    <row r="17" spans="1:13" ht="16.5" thickBot="1" x14ac:dyDescent="0.3">
      <c r="A17" s="109" t="s">
        <v>94</v>
      </c>
      <c r="B17" s="97"/>
      <c r="C17" s="170">
        <f>SUM(C9:C16)</f>
        <v>0</v>
      </c>
      <c r="D17" s="171"/>
      <c r="E17" s="170">
        <f>SUM(E9:E16)</f>
        <v>0</v>
      </c>
      <c r="F17" s="171"/>
      <c r="G17" s="170">
        <f>SUM(G9:G16)</f>
        <v>0</v>
      </c>
      <c r="H17" s="171"/>
      <c r="I17" s="170">
        <f>SUM(I9:I16)</f>
        <v>0</v>
      </c>
      <c r="J17" s="171"/>
      <c r="K17" s="232">
        <f>SUM(K9:K16)</f>
        <v>0</v>
      </c>
      <c r="L17" s="171"/>
      <c r="M17" s="170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33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57"/>
      <c r="E20" s="124"/>
      <c r="F20" s="157"/>
      <c r="G20" s="124"/>
      <c r="H20" s="157"/>
      <c r="I20" s="124"/>
      <c r="J20" s="157"/>
      <c r="K20" s="220">
        <f>SUM(C20:I20)</f>
        <v>0</v>
      </c>
      <c r="L20" s="157"/>
      <c r="M20" s="124"/>
    </row>
    <row r="21" spans="1:13" ht="16.5" customHeight="1" thickBot="1" x14ac:dyDescent="0.3">
      <c r="A21" s="85" t="s">
        <v>28</v>
      </c>
      <c r="B21" s="1"/>
      <c r="C21" s="161"/>
      <c r="D21" s="157"/>
      <c r="E21" s="161"/>
      <c r="F21" s="157"/>
      <c r="G21" s="161"/>
      <c r="H21" s="157"/>
      <c r="I21" s="161"/>
      <c r="J21" s="157"/>
      <c r="K21" s="220">
        <f>SUM(C21:I21)</f>
        <v>0</v>
      </c>
      <c r="L21" s="157"/>
      <c r="M21" s="161"/>
    </row>
    <row r="22" spans="1:13" ht="16.5" thickBot="1" x14ac:dyDescent="0.3">
      <c r="A22" s="109" t="s">
        <v>94</v>
      </c>
      <c r="B22" s="1"/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f>SUM(M20:M21)</f>
        <v>0</v>
      </c>
    </row>
    <row r="23" spans="1:13" ht="9" customHeight="1" thickBot="1" x14ac:dyDescent="0.3">
      <c r="A23" s="109"/>
      <c r="B23" s="1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6.5" thickBot="1" x14ac:dyDescent="0.3">
      <c r="A24" s="109" t="s">
        <v>95</v>
      </c>
      <c r="B24" s="1"/>
      <c r="C24" s="163">
        <f>C17+C22</f>
        <v>0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0</v>
      </c>
      <c r="L24" s="157"/>
      <c r="M24" s="163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16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/>
      <c r="D28" s="157"/>
      <c r="E28" s="124"/>
      <c r="F28" s="157"/>
      <c r="G28" s="124"/>
      <c r="H28" s="157"/>
      <c r="I28" s="124"/>
      <c r="J28" s="157"/>
      <c r="K28" s="220">
        <f t="shared" ref="K28:K38" si="1">SUM(C28:I28)</f>
        <v>0</v>
      </c>
      <c r="L28" s="157"/>
      <c r="M28" s="124"/>
    </row>
    <row r="29" spans="1:13" ht="16.5" customHeight="1" x14ac:dyDescent="0.25">
      <c r="A29" s="86" t="s">
        <v>117</v>
      </c>
      <c r="B29" s="1"/>
      <c r="C29" s="124"/>
      <c r="D29" s="157"/>
      <c r="E29" s="124"/>
      <c r="F29" s="157"/>
      <c r="G29" s="124"/>
      <c r="H29" s="157"/>
      <c r="I29" s="124"/>
      <c r="J29" s="157"/>
      <c r="K29" s="220">
        <f t="shared" si="1"/>
        <v>0</v>
      </c>
      <c r="L29" s="157"/>
      <c r="M29" s="124"/>
    </row>
    <row r="30" spans="1:13" ht="16.5" customHeight="1" x14ac:dyDescent="0.25">
      <c r="A30" s="86" t="s">
        <v>30</v>
      </c>
      <c r="B30" s="1"/>
      <c r="C30" s="159"/>
      <c r="D30" s="157"/>
      <c r="E30" s="159"/>
      <c r="F30" s="157"/>
      <c r="G30" s="159"/>
      <c r="H30" s="157"/>
      <c r="I30" s="159"/>
      <c r="J30" s="157"/>
      <c r="K30" s="220">
        <f t="shared" si="1"/>
        <v>0</v>
      </c>
      <c r="L30" s="157"/>
      <c r="M30" s="159"/>
    </row>
    <row r="31" spans="1:13" ht="16.5" customHeight="1" x14ac:dyDescent="0.25">
      <c r="A31" s="86" t="s">
        <v>31</v>
      </c>
      <c r="B31" s="1"/>
      <c r="C31" s="159"/>
      <c r="D31" s="157"/>
      <c r="E31" s="159"/>
      <c r="F31" s="157"/>
      <c r="G31" s="159"/>
      <c r="H31" s="157"/>
      <c r="I31" s="159"/>
      <c r="J31" s="157"/>
      <c r="K31" s="220">
        <f t="shared" si="1"/>
        <v>0</v>
      </c>
      <c r="L31" s="157"/>
      <c r="M31" s="159"/>
    </row>
    <row r="32" spans="1:13" ht="16.5" customHeight="1" x14ac:dyDescent="0.25">
      <c r="A32" s="86" t="s">
        <v>32</v>
      </c>
      <c r="B32" s="1"/>
      <c r="C32" s="159"/>
      <c r="D32" s="157"/>
      <c r="E32" s="159"/>
      <c r="F32" s="157"/>
      <c r="G32" s="159"/>
      <c r="H32" s="157"/>
      <c r="I32" s="159"/>
      <c r="J32" s="157"/>
      <c r="K32" s="220">
        <f t="shared" si="1"/>
        <v>0</v>
      </c>
      <c r="L32" s="157"/>
      <c r="M32" s="159"/>
    </row>
    <row r="33" spans="1:14" ht="16.5" customHeight="1" x14ac:dyDescent="0.25">
      <c r="A33" s="86" t="s">
        <v>33</v>
      </c>
      <c r="B33" s="1"/>
      <c r="C33" s="159"/>
      <c r="D33" s="157"/>
      <c r="E33" s="159"/>
      <c r="F33" s="157"/>
      <c r="G33" s="159"/>
      <c r="H33" s="157"/>
      <c r="I33" s="159"/>
      <c r="J33" s="157"/>
      <c r="K33" s="220">
        <f t="shared" si="1"/>
        <v>0</v>
      </c>
      <c r="L33" s="157"/>
      <c r="M33" s="159"/>
    </row>
    <row r="34" spans="1:14" ht="16.5" customHeight="1" x14ac:dyDescent="0.25">
      <c r="A34" s="87" t="s">
        <v>34</v>
      </c>
      <c r="B34" s="1"/>
      <c r="C34" s="159"/>
      <c r="D34" s="157"/>
      <c r="E34" s="159"/>
      <c r="F34" s="157"/>
      <c r="G34" s="159"/>
      <c r="H34" s="157"/>
      <c r="I34" s="159"/>
      <c r="J34" s="157"/>
      <c r="K34" s="220">
        <f t="shared" si="1"/>
        <v>0</v>
      </c>
      <c r="L34" s="157"/>
      <c r="M34" s="159"/>
    </row>
    <row r="35" spans="1:14" ht="17.25" customHeight="1" x14ac:dyDescent="0.25">
      <c r="A35" s="87" t="s">
        <v>35</v>
      </c>
      <c r="B35" s="1"/>
      <c r="C35" s="159"/>
      <c r="D35" s="157"/>
      <c r="E35" s="159"/>
      <c r="F35" s="157"/>
      <c r="G35" s="159"/>
      <c r="H35" s="157"/>
      <c r="I35" s="159"/>
      <c r="J35" s="157"/>
      <c r="K35" s="220">
        <f t="shared" si="1"/>
        <v>0</v>
      </c>
      <c r="L35" s="157"/>
      <c r="M35" s="159"/>
    </row>
    <row r="36" spans="1:14" ht="17.25" customHeight="1" x14ac:dyDescent="0.25">
      <c r="A36" s="87" t="s">
        <v>36</v>
      </c>
      <c r="B36" s="1"/>
      <c r="C36" s="159"/>
      <c r="D36" s="157"/>
      <c r="E36" s="159"/>
      <c r="F36" s="157"/>
      <c r="G36" s="159"/>
      <c r="H36" s="157"/>
      <c r="I36" s="159"/>
      <c r="J36" s="157"/>
      <c r="K36" s="220">
        <f t="shared" si="1"/>
        <v>0</v>
      </c>
      <c r="L36" s="157"/>
      <c r="M36" s="159"/>
    </row>
    <row r="37" spans="1:14" ht="15" x14ac:dyDescent="0.25">
      <c r="A37" s="86"/>
      <c r="B37" s="1"/>
      <c r="C37" s="159"/>
      <c r="D37" s="157"/>
      <c r="E37" s="159"/>
      <c r="F37" s="157"/>
      <c r="G37" s="159"/>
      <c r="H37" s="157"/>
      <c r="I37" s="159"/>
      <c r="J37" s="157"/>
      <c r="K37" s="220">
        <f t="shared" si="1"/>
        <v>0</v>
      </c>
      <c r="L37" s="157"/>
      <c r="M37" s="159"/>
    </row>
    <row r="38" spans="1:14" ht="15.75" thickBot="1" x14ac:dyDescent="0.3">
      <c r="A38" s="110"/>
      <c r="B38" s="1"/>
      <c r="C38" s="159"/>
      <c r="D38" s="157"/>
      <c r="E38" s="159"/>
      <c r="F38" s="157"/>
      <c r="G38" s="159"/>
      <c r="H38" s="157"/>
      <c r="I38" s="159"/>
      <c r="J38" s="157"/>
      <c r="K38" s="220">
        <f t="shared" si="1"/>
        <v>0</v>
      </c>
      <c r="L38" s="157"/>
      <c r="M38" s="159"/>
    </row>
    <row r="39" spans="1:14" ht="16.5" customHeight="1" thickBot="1" x14ac:dyDescent="0.3">
      <c r="A39" s="13" t="s">
        <v>94</v>
      </c>
      <c r="B39" s="1"/>
      <c r="C39" s="160">
        <f>SUM(C28:C38)</f>
        <v>0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0</v>
      </c>
      <c r="L39" s="157"/>
      <c r="M39" s="156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16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92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59"/>
      <c r="D42" s="157"/>
      <c r="E42" s="159"/>
      <c r="F42" s="157"/>
      <c r="G42" s="159"/>
      <c r="H42" s="157"/>
      <c r="I42" s="159"/>
      <c r="J42" s="157"/>
      <c r="K42" s="220">
        <f>SUM(C42:I42)</f>
        <v>0</v>
      </c>
      <c r="L42" s="157"/>
      <c r="M42" s="159"/>
    </row>
    <row r="43" spans="1:14" ht="16.5" customHeight="1" thickBot="1" x14ac:dyDescent="0.3">
      <c r="A43" s="86" t="s">
        <v>38</v>
      </c>
      <c r="B43" s="1"/>
      <c r="C43" s="159"/>
      <c r="D43" s="157"/>
      <c r="E43" s="159"/>
      <c r="F43" s="157"/>
      <c r="G43" s="159"/>
      <c r="H43" s="157"/>
      <c r="I43" s="159"/>
      <c r="J43" s="157"/>
      <c r="K43" s="220">
        <f>SUM(C43:I43)</f>
        <v>0</v>
      </c>
      <c r="L43" s="157"/>
      <c r="M43" s="159"/>
    </row>
    <row r="44" spans="1:14" ht="16.5" customHeight="1" thickBot="1" x14ac:dyDescent="0.3">
      <c r="A44" s="13" t="s">
        <v>93</v>
      </c>
      <c r="B44" s="1"/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16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6">
        <f>+C44+C39</f>
        <v>0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0</v>
      </c>
      <c r="L46" s="157"/>
      <c r="M46" s="156">
        <f>+M44+M39</f>
        <v>0</v>
      </c>
      <c r="N46" s="158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16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108</v>
      </c>
      <c r="B48" s="1"/>
      <c r="C48" s="154">
        <f>+C24-C46</f>
        <v>0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0</v>
      </c>
      <c r="L48" s="155"/>
      <c r="M48" s="154">
        <f>+M24-M46</f>
        <v>0</v>
      </c>
    </row>
    <row r="49" spans="1:13" ht="14.25" customHeight="1" thickBot="1" x14ac:dyDescent="0.3">
      <c r="A49" s="40"/>
      <c r="B49" s="1"/>
      <c r="C49" s="218"/>
      <c r="D49" s="155"/>
      <c r="E49" s="218"/>
      <c r="F49" s="155"/>
      <c r="G49" s="218"/>
      <c r="H49" s="155"/>
      <c r="I49" s="218"/>
      <c r="J49" s="155"/>
      <c r="K49" s="218"/>
      <c r="L49" s="155"/>
      <c r="M49" s="218"/>
    </row>
    <row r="50" spans="1:13" ht="18.75" customHeight="1" thickBot="1" x14ac:dyDescent="0.3">
      <c r="A50" s="97" t="s">
        <v>124</v>
      </c>
      <c r="B50" s="1"/>
      <c r="C50" s="154"/>
      <c r="D50" s="155"/>
      <c r="E50" s="219"/>
      <c r="F50" s="155"/>
      <c r="G50" s="219"/>
      <c r="H50" s="155"/>
      <c r="I50" s="219"/>
      <c r="J50" s="155"/>
      <c r="K50" s="219">
        <f>SUM(C50:I50)</f>
        <v>0</v>
      </c>
      <c r="L50" s="155"/>
      <c r="M50" s="219"/>
    </row>
    <row r="51" spans="1:13" ht="14.25" customHeight="1" thickBot="1" x14ac:dyDescent="0.3">
      <c r="A51" s="97"/>
      <c r="B51" s="1"/>
      <c r="C51" s="143"/>
      <c r="D51" s="155"/>
      <c r="E51" s="155"/>
      <c r="F51" s="155"/>
      <c r="G51" s="155"/>
      <c r="H51" s="155"/>
      <c r="I51" s="155"/>
      <c r="J51" s="155"/>
      <c r="K51" s="155"/>
      <c r="L51" s="155"/>
      <c r="M51" s="155"/>
    </row>
    <row r="52" spans="1:13" ht="18.75" customHeight="1" thickBot="1" x14ac:dyDescent="0.3">
      <c r="A52" s="13" t="s">
        <v>42</v>
      </c>
      <c r="B52" s="1"/>
      <c r="C52" s="154">
        <f>C48+C50</f>
        <v>0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0</v>
      </c>
      <c r="L52" s="155"/>
      <c r="M52" s="154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16" t="str">
        <f>IF(K52='R&amp;P Accounts'!B55,0,"cross ref error")</f>
        <v>cross ref error</v>
      </c>
      <c r="L53" s="1"/>
      <c r="M53" s="1"/>
    </row>
    <row r="55" spans="1:13" ht="15.75" x14ac:dyDescent="0.25">
      <c r="A55" s="179" t="s">
        <v>110</v>
      </c>
    </row>
    <row r="56" spans="1:13" x14ac:dyDescent="0.2">
      <c r="A56" s="348"/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50"/>
    </row>
    <row r="57" spans="1:13" x14ac:dyDescent="0.2">
      <c r="A57" s="351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3"/>
    </row>
    <row r="58" spans="1:13" x14ac:dyDescent="0.2">
      <c r="A58" s="351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3"/>
    </row>
    <row r="59" spans="1:13" x14ac:dyDescent="0.2">
      <c r="A59" s="351"/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3"/>
    </row>
    <row r="60" spans="1:13" x14ac:dyDescent="0.2">
      <c r="A60" s="351"/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3"/>
    </row>
    <row r="61" spans="1:13" x14ac:dyDescent="0.2">
      <c r="A61" s="351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3"/>
    </row>
    <row r="62" spans="1:13" x14ac:dyDescent="0.2">
      <c r="A62" s="351"/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</row>
    <row r="63" spans="1:13" x14ac:dyDescent="0.2">
      <c r="A63" s="351"/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3"/>
    </row>
    <row r="64" spans="1:13" x14ac:dyDescent="0.2">
      <c r="A64" s="354"/>
      <c r="B64" s="355"/>
      <c r="C64" s="355"/>
      <c r="D64" s="355"/>
      <c r="E64" s="355"/>
      <c r="F64" s="355"/>
      <c r="G64" s="355"/>
      <c r="H64" s="355"/>
      <c r="I64" s="355"/>
      <c r="J64" s="355"/>
      <c r="K64" s="355"/>
      <c r="L64" s="355"/>
      <c r="M64" s="356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K24" sqref="K24"/>
    </sheetView>
  </sheetViews>
  <sheetFormatPr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79" t="str">
        <f>'R&amp;P Accounts'!B2</f>
        <v>THE BOYACK FUND</v>
      </c>
      <c r="D1" s="279"/>
      <c r="E1" s="279"/>
      <c r="F1" s="279"/>
      <c r="G1" s="279"/>
      <c r="H1" s="279"/>
      <c r="I1" s="279"/>
      <c r="J1" s="279"/>
      <c r="K1" s="279"/>
      <c r="M1" s="300" t="str">
        <f>'R&amp;P Accounts'!L2</f>
        <v>SC004998</v>
      </c>
      <c r="N1" s="300"/>
    </row>
    <row r="2" spans="1:14" ht="10.5" customHeight="1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4" s="46" customFormat="1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01"/>
      <c r="I3" s="301"/>
      <c r="J3" s="301"/>
      <c r="K3" s="301"/>
      <c r="L3" s="81"/>
      <c r="M3" s="45"/>
    </row>
    <row r="4" spans="1:14" ht="15" customHeigh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</row>
    <row r="5" spans="1:14" ht="20.100000000000001" customHeight="1" x14ac:dyDescent="0.2">
      <c r="A5" s="347" t="s">
        <v>129</v>
      </c>
      <c r="B5" s="347"/>
      <c r="C5" s="347"/>
      <c r="D5" s="347"/>
      <c r="E5" s="347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104</v>
      </c>
      <c r="D6" s="115"/>
      <c r="E6" s="115" t="s">
        <v>105</v>
      </c>
      <c r="F6" s="116"/>
      <c r="G6" s="115" t="s">
        <v>106</v>
      </c>
      <c r="H6" s="116"/>
      <c r="I6" s="115" t="s">
        <v>107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9.5" customHeight="1" x14ac:dyDescent="0.2">
      <c r="A8" s="108" t="s">
        <v>89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0"/>
      <c r="D9" s="224"/>
      <c r="E9" s="220"/>
      <c r="F9" s="123"/>
      <c r="G9" s="220"/>
      <c r="H9" s="224"/>
      <c r="I9" s="220"/>
      <c r="J9" s="123"/>
      <c r="K9" s="220">
        <f>SUM(C9:I9)</f>
        <v>0</v>
      </c>
      <c r="L9" s="172"/>
      <c r="M9" s="220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0">
        <f t="shared" ref="K10:K16" si="0">SUM(C10:I10)</f>
        <v>0</v>
      </c>
      <c r="L10" s="120"/>
      <c r="M10" s="173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0">
        <f t="shared" si="0"/>
        <v>0</v>
      </c>
      <c r="L11" s="120"/>
      <c r="M11" s="173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0">
        <f t="shared" si="0"/>
        <v>0</v>
      </c>
      <c r="L12" s="120"/>
      <c r="M12" s="173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0">
        <f t="shared" si="0"/>
        <v>0</v>
      </c>
      <c r="L13" s="120"/>
      <c r="M13" s="173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0">
        <f t="shared" si="0"/>
        <v>0</v>
      </c>
      <c r="L14" s="120"/>
      <c r="M14" s="173"/>
    </row>
    <row r="15" spans="1:14" ht="17.25" customHeight="1" x14ac:dyDescent="0.25">
      <c r="A15" s="85" t="s">
        <v>68</v>
      </c>
      <c r="C15" s="124"/>
      <c r="D15" s="157"/>
      <c r="E15" s="124"/>
      <c r="F15" s="157"/>
      <c r="G15" s="124"/>
      <c r="H15" s="157"/>
      <c r="I15" s="124"/>
      <c r="J15" s="157"/>
      <c r="K15" s="220">
        <f t="shared" si="0"/>
        <v>0</v>
      </c>
      <c r="L15" s="175"/>
      <c r="M15" s="174"/>
    </row>
    <row r="16" spans="1:14" ht="17.25" customHeight="1" thickBot="1" x14ac:dyDescent="0.3">
      <c r="A16" s="85" t="s">
        <v>69</v>
      </c>
      <c r="C16" s="221"/>
      <c r="D16" s="157"/>
      <c r="E16" s="221"/>
      <c r="F16" s="157"/>
      <c r="G16" s="221"/>
      <c r="H16" s="157"/>
      <c r="I16" s="221"/>
      <c r="J16" s="157"/>
      <c r="K16" s="220">
        <f t="shared" si="0"/>
        <v>0</v>
      </c>
      <c r="L16" s="175"/>
      <c r="M16" s="176"/>
    </row>
    <row r="17" spans="1:13" ht="18" customHeight="1" thickBot="1" x14ac:dyDescent="0.3">
      <c r="A17" s="109" t="s">
        <v>94</v>
      </c>
      <c r="B17" s="97"/>
      <c r="C17" s="222">
        <f>SUM(C9:C16)</f>
        <v>0</v>
      </c>
      <c r="D17" s="223"/>
      <c r="E17" s="222">
        <f>SUM(E9:E16)</f>
        <v>0</v>
      </c>
      <c r="F17" s="223"/>
      <c r="G17" s="222">
        <f>SUM(G9:G16)</f>
        <v>0</v>
      </c>
      <c r="H17" s="223"/>
      <c r="I17" s="222">
        <f>SUM(I9:I16)</f>
        <v>0</v>
      </c>
      <c r="J17" s="223"/>
      <c r="K17" s="222">
        <f>SUM(K9:K16)</f>
        <v>0</v>
      </c>
      <c r="L17" s="223"/>
      <c r="M17" s="222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7">
        <f>IF(K17='R&amp;P Accounts'!D21,0,"cross ref error")</f>
        <v>0</v>
      </c>
      <c r="L18" s="96"/>
    </row>
    <row r="19" spans="1:13" ht="29.25" customHeight="1" x14ac:dyDescent="0.25">
      <c r="A19" s="67" t="s">
        <v>90</v>
      </c>
      <c r="C19" s="1"/>
    </row>
    <row r="20" spans="1:13" ht="16.5" customHeight="1" x14ac:dyDescent="0.25">
      <c r="A20" s="85" t="s">
        <v>27</v>
      </c>
      <c r="C20" s="124"/>
      <c r="D20" s="157"/>
      <c r="E20" s="124"/>
      <c r="F20" s="157"/>
      <c r="G20" s="124"/>
      <c r="H20" s="157"/>
      <c r="I20" s="124"/>
      <c r="J20" s="157"/>
      <c r="K20" s="220">
        <f>SUM(C20:I20)</f>
        <v>0</v>
      </c>
      <c r="L20" s="157"/>
      <c r="M20" s="124"/>
    </row>
    <row r="21" spans="1:13" ht="17.25" customHeight="1" thickBot="1" x14ac:dyDescent="0.3">
      <c r="A21" s="85" t="s">
        <v>28</v>
      </c>
      <c r="C21" s="161"/>
      <c r="D21" s="157"/>
      <c r="E21" s="161"/>
      <c r="F21" s="157"/>
      <c r="G21" s="161"/>
      <c r="H21" s="157"/>
      <c r="I21" s="161"/>
      <c r="J21" s="157"/>
      <c r="K21" s="220">
        <f>SUM(C21:I21)</f>
        <v>0</v>
      </c>
      <c r="L21" s="157"/>
      <c r="M21" s="161"/>
    </row>
    <row r="22" spans="1:13" ht="18" customHeight="1" thickBot="1" x14ac:dyDescent="0.3">
      <c r="A22" s="109" t="s">
        <v>94</v>
      </c>
      <c r="C22" s="162">
        <f>SUM(C20:C21)</f>
        <v>0</v>
      </c>
      <c r="D22" s="157"/>
      <c r="E22" s="163">
        <f>SUM(E20:E21)</f>
        <v>0</v>
      </c>
      <c r="F22" s="157"/>
      <c r="G22" s="163">
        <f>SUM(G20:G21)</f>
        <v>0</v>
      </c>
      <c r="H22" s="157"/>
      <c r="I22" s="163">
        <f>SUM(I20:I21)</f>
        <v>0</v>
      </c>
      <c r="J22" s="157"/>
      <c r="K22" s="163">
        <f>SUM(K20:K21)</f>
        <v>0</v>
      </c>
      <c r="L22" s="157"/>
      <c r="M22" s="163">
        <f>SUM(M20:M21)</f>
        <v>0</v>
      </c>
    </row>
    <row r="23" spans="1:13" ht="5.25" customHeight="1" thickBot="1" x14ac:dyDescent="0.3">
      <c r="A23" s="109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</row>
    <row r="24" spans="1:13" ht="18" customHeight="1" thickBot="1" x14ac:dyDescent="0.3">
      <c r="A24" s="109" t="s">
        <v>95</v>
      </c>
      <c r="C24" s="163">
        <f>C17+C22</f>
        <v>0</v>
      </c>
      <c r="D24" s="157"/>
      <c r="E24" s="163">
        <f>E17+E22</f>
        <v>0</v>
      </c>
      <c r="F24" s="157"/>
      <c r="G24" s="163">
        <f>G17+G22</f>
        <v>0</v>
      </c>
      <c r="H24" s="157"/>
      <c r="I24" s="163">
        <f>I17+I22</f>
        <v>0</v>
      </c>
      <c r="J24" s="157"/>
      <c r="K24" s="163">
        <f>K17+K22</f>
        <v>0</v>
      </c>
      <c r="L24" s="157"/>
      <c r="M24" s="163">
        <f>M17+M22</f>
        <v>0</v>
      </c>
    </row>
    <row r="25" spans="1:13" ht="19.5" customHeight="1" x14ac:dyDescent="0.2">
      <c r="C25" s="1"/>
      <c r="K25" s="216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91</v>
      </c>
      <c r="C27" s="1"/>
    </row>
    <row r="28" spans="1:13" ht="17.25" customHeight="1" x14ac:dyDescent="0.25">
      <c r="A28" s="86" t="s">
        <v>29</v>
      </c>
      <c r="C28" s="124"/>
      <c r="D28" s="157"/>
      <c r="E28" s="124"/>
      <c r="F28" s="157"/>
      <c r="G28" s="124"/>
      <c r="H28" s="157"/>
      <c r="I28" s="124"/>
      <c r="J28" s="157"/>
      <c r="K28" s="220">
        <f t="shared" ref="K28:K38" si="1">SUM(C28:I28)</f>
        <v>0</v>
      </c>
      <c r="L28" s="157"/>
      <c r="M28" s="124"/>
    </row>
    <row r="29" spans="1:13" ht="16.5" customHeight="1" x14ac:dyDescent="0.25">
      <c r="A29" s="86" t="s">
        <v>117</v>
      </c>
      <c r="C29" s="124"/>
      <c r="D29" s="157"/>
      <c r="E29" s="124"/>
      <c r="F29" s="157"/>
      <c r="G29" s="124"/>
      <c r="H29" s="157"/>
      <c r="I29" s="124"/>
      <c r="J29" s="157"/>
      <c r="K29" s="220">
        <f t="shared" si="1"/>
        <v>0</v>
      </c>
      <c r="L29" s="157"/>
      <c r="M29" s="124"/>
    </row>
    <row r="30" spans="1:13" ht="17.25" customHeight="1" x14ac:dyDescent="0.25">
      <c r="A30" s="86" t="s">
        <v>30</v>
      </c>
      <c r="C30" s="159"/>
      <c r="D30" s="157"/>
      <c r="E30" s="159"/>
      <c r="F30" s="157"/>
      <c r="G30" s="159"/>
      <c r="H30" s="157"/>
      <c r="I30" s="159"/>
      <c r="J30" s="157"/>
      <c r="K30" s="220">
        <f t="shared" si="1"/>
        <v>0</v>
      </c>
      <c r="L30" s="157"/>
      <c r="M30" s="159"/>
    </row>
    <row r="31" spans="1:13" ht="17.25" customHeight="1" x14ac:dyDescent="0.25">
      <c r="A31" s="86" t="s">
        <v>31</v>
      </c>
      <c r="C31" s="159"/>
      <c r="D31" s="157"/>
      <c r="E31" s="159"/>
      <c r="F31" s="157"/>
      <c r="G31" s="159"/>
      <c r="H31" s="157"/>
      <c r="I31" s="159"/>
      <c r="J31" s="157"/>
      <c r="K31" s="220">
        <f t="shared" si="1"/>
        <v>0</v>
      </c>
      <c r="L31" s="157"/>
      <c r="M31" s="159"/>
    </row>
    <row r="32" spans="1:13" ht="17.25" customHeight="1" x14ac:dyDescent="0.25">
      <c r="A32" s="86" t="s">
        <v>32</v>
      </c>
      <c r="C32" s="159"/>
      <c r="D32" s="157"/>
      <c r="E32" s="159"/>
      <c r="F32" s="157"/>
      <c r="G32" s="159"/>
      <c r="H32" s="157"/>
      <c r="I32" s="159"/>
      <c r="J32" s="157"/>
      <c r="K32" s="220">
        <f t="shared" si="1"/>
        <v>0</v>
      </c>
      <c r="L32" s="157"/>
      <c r="M32" s="159"/>
    </row>
    <row r="33" spans="1:13" ht="17.25" customHeight="1" x14ac:dyDescent="0.25">
      <c r="A33" s="86" t="s">
        <v>33</v>
      </c>
      <c r="C33" s="159"/>
      <c r="D33" s="157"/>
      <c r="E33" s="159"/>
      <c r="F33" s="157"/>
      <c r="G33" s="159"/>
      <c r="H33" s="157"/>
      <c r="I33" s="159"/>
      <c r="J33" s="157"/>
      <c r="K33" s="220">
        <f t="shared" si="1"/>
        <v>0</v>
      </c>
      <c r="L33" s="157"/>
      <c r="M33" s="159"/>
    </row>
    <row r="34" spans="1:13" ht="17.25" customHeight="1" x14ac:dyDescent="0.25">
      <c r="A34" s="87" t="s">
        <v>34</v>
      </c>
      <c r="C34" s="159"/>
      <c r="D34" s="157"/>
      <c r="E34" s="159"/>
      <c r="F34" s="157"/>
      <c r="G34" s="159"/>
      <c r="H34" s="157"/>
      <c r="I34" s="159"/>
      <c r="J34" s="157"/>
      <c r="K34" s="220">
        <f t="shared" si="1"/>
        <v>0</v>
      </c>
      <c r="L34" s="157"/>
      <c r="M34" s="159"/>
    </row>
    <row r="35" spans="1:13" ht="17.25" customHeight="1" x14ac:dyDescent="0.25">
      <c r="A35" s="87" t="s">
        <v>35</v>
      </c>
      <c r="C35" s="159"/>
      <c r="D35" s="157"/>
      <c r="E35" s="159"/>
      <c r="F35" s="157"/>
      <c r="G35" s="159"/>
      <c r="H35" s="157"/>
      <c r="I35" s="159"/>
      <c r="J35" s="157"/>
      <c r="K35" s="220">
        <f t="shared" si="1"/>
        <v>0</v>
      </c>
      <c r="L35" s="157"/>
      <c r="M35" s="159"/>
    </row>
    <row r="36" spans="1:13" ht="17.25" customHeight="1" x14ac:dyDescent="0.25">
      <c r="A36" s="87" t="s">
        <v>36</v>
      </c>
      <c r="C36" s="159"/>
      <c r="D36" s="157"/>
      <c r="E36" s="159"/>
      <c r="F36" s="157"/>
      <c r="G36" s="159"/>
      <c r="H36" s="157"/>
      <c r="I36" s="159"/>
      <c r="J36" s="157"/>
      <c r="K36" s="220">
        <f t="shared" si="1"/>
        <v>0</v>
      </c>
      <c r="L36" s="157"/>
      <c r="M36" s="159"/>
    </row>
    <row r="37" spans="1:13" ht="17.25" customHeight="1" x14ac:dyDescent="0.25">
      <c r="A37" s="86"/>
      <c r="C37" s="159"/>
      <c r="D37" s="157"/>
      <c r="E37" s="159"/>
      <c r="F37" s="157"/>
      <c r="G37" s="159"/>
      <c r="H37" s="157"/>
      <c r="I37" s="159"/>
      <c r="J37" s="157"/>
      <c r="K37" s="220">
        <f t="shared" si="1"/>
        <v>0</v>
      </c>
      <c r="L37" s="157"/>
      <c r="M37" s="159"/>
    </row>
    <row r="38" spans="1:13" ht="17.25" customHeight="1" thickBot="1" x14ac:dyDescent="0.3">
      <c r="A38" s="110"/>
      <c r="C38" s="159"/>
      <c r="D38" s="157"/>
      <c r="E38" s="159"/>
      <c r="F38" s="157"/>
      <c r="G38" s="159"/>
      <c r="H38" s="157"/>
      <c r="I38" s="159"/>
      <c r="J38" s="157"/>
      <c r="K38" s="220">
        <f t="shared" si="1"/>
        <v>0</v>
      </c>
      <c r="L38" s="157"/>
      <c r="M38" s="159"/>
    </row>
    <row r="39" spans="1:13" ht="17.25" customHeight="1" thickBot="1" x14ac:dyDescent="0.3">
      <c r="A39" s="13" t="s">
        <v>94</v>
      </c>
      <c r="C39" s="160">
        <f>SUM(C28:C38)</f>
        <v>0</v>
      </c>
      <c r="D39" s="157"/>
      <c r="E39" s="156">
        <f>SUM(E28:E38)</f>
        <v>0</v>
      </c>
      <c r="F39" s="157"/>
      <c r="G39" s="156">
        <f>SUM(G28:G38)</f>
        <v>0</v>
      </c>
      <c r="H39" s="157"/>
      <c r="I39" s="156">
        <f>SUM(I28:I38)</f>
        <v>0</v>
      </c>
      <c r="J39" s="157"/>
      <c r="K39" s="156">
        <f>SUM(K28:K38)</f>
        <v>0</v>
      </c>
      <c r="L39" s="157"/>
      <c r="M39" s="156">
        <f>SUM(M28:M38)</f>
        <v>0</v>
      </c>
    </row>
    <row r="40" spans="1:13" x14ac:dyDescent="0.2">
      <c r="K40" s="216">
        <f>IF(K39='R&amp;P Accounts'!D42,0,"cross ref error")</f>
        <v>0</v>
      </c>
    </row>
    <row r="41" spans="1:13" ht="30" x14ac:dyDescent="0.25">
      <c r="A41" s="67" t="s">
        <v>92</v>
      </c>
    </row>
    <row r="42" spans="1:13" ht="17.25" customHeight="1" x14ac:dyDescent="0.25">
      <c r="A42" s="86" t="s">
        <v>37</v>
      </c>
      <c r="C42" s="159"/>
      <c r="D42" s="157"/>
      <c r="E42" s="159"/>
      <c r="F42" s="157"/>
      <c r="G42" s="159"/>
      <c r="H42" s="157"/>
      <c r="I42" s="159"/>
      <c r="J42" s="157"/>
      <c r="K42" s="220">
        <f>SUM(C42:I42)</f>
        <v>0</v>
      </c>
      <c r="L42" s="157"/>
      <c r="M42" s="159"/>
    </row>
    <row r="43" spans="1:13" ht="17.25" customHeight="1" thickBot="1" x14ac:dyDescent="0.3">
      <c r="A43" s="86" t="s">
        <v>38</v>
      </c>
      <c r="C43" s="159"/>
      <c r="D43" s="157"/>
      <c r="E43" s="159"/>
      <c r="F43" s="157"/>
      <c r="G43" s="159"/>
      <c r="H43" s="157"/>
      <c r="I43" s="159"/>
      <c r="J43" s="157"/>
      <c r="K43" s="220">
        <f>SUM(C43:I43)</f>
        <v>0</v>
      </c>
      <c r="L43" s="157"/>
      <c r="M43" s="159"/>
    </row>
    <row r="44" spans="1:13" ht="17.25" customHeight="1" thickBot="1" x14ac:dyDescent="0.3">
      <c r="A44" s="13" t="s">
        <v>93</v>
      </c>
      <c r="C44" s="160">
        <f>C42+C43</f>
        <v>0</v>
      </c>
      <c r="D44" s="157"/>
      <c r="E44" s="156">
        <f>E42+E43</f>
        <v>0</v>
      </c>
      <c r="F44" s="157"/>
      <c r="G44" s="156">
        <f>G42+G43</f>
        <v>0</v>
      </c>
      <c r="H44" s="157"/>
      <c r="I44" s="156">
        <f>I42+I43</f>
        <v>0</v>
      </c>
      <c r="J44" s="157"/>
      <c r="K44" s="156">
        <f>K42+K43</f>
        <v>0</v>
      </c>
      <c r="L44" s="157"/>
      <c r="M44" s="156">
        <f>M42+M43</f>
        <v>0</v>
      </c>
    </row>
    <row r="45" spans="1:13" ht="13.5" thickBot="1" x14ac:dyDescent="0.25">
      <c r="K45" s="216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6">
        <f>+C44+C39</f>
        <v>0</v>
      </c>
      <c r="D46" s="157"/>
      <c r="E46" s="156">
        <f>+E44+E39</f>
        <v>0</v>
      </c>
      <c r="F46" s="157"/>
      <c r="G46" s="156">
        <f>+G44+G39</f>
        <v>0</v>
      </c>
      <c r="H46" s="157"/>
      <c r="I46" s="156">
        <f>+I44+I39</f>
        <v>0</v>
      </c>
      <c r="J46" s="157"/>
      <c r="K46" s="156">
        <f>+K44+K39</f>
        <v>0</v>
      </c>
      <c r="L46" s="157"/>
      <c r="M46" s="156">
        <f>+M44+M39</f>
        <v>0</v>
      </c>
    </row>
    <row r="47" spans="1:13" ht="13.5" thickBot="1" x14ac:dyDescent="0.25">
      <c r="K47" s="216">
        <f>IF(K46='R&amp;P Accounts'!D49,0,"cross ref error")</f>
        <v>0</v>
      </c>
    </row>
    <row r="48" spans="1:13" ht="17.25" customHeight="1" thickBot="1" x14ac:dyDescent="0.3">
      <c r="A48" s="40" t="s">
        <v>108</v>
      </c>
      <c r="C48" s="154">
        <f>+C24-C46</f>
        <v>0</v>
      </c>
      <c r="D48" s="155"/>
      <c r="E48" s="154">
        <f>+E24-E46</f>
        <v>0</v>
      </c>
      <c r="F48" s="155"/>
      <c r="G48" s="154">
        <f>+G24-G46</f>
        <v>0</v>
      </c>
      <c r="H48" s="155"/>
      <c r="I48" s="154">
        <f>+I24-I46</f>
        <v>0</v>
      </c>
      <c r="J48" s="155"/>
      <c r="K48" s="154">
        <f>+K24-K46</f>
        <v>0</v>
      </c>
      <c r="L48" s="155"/>
      <c r="M48" s="154">
        <f>+M24-M46</f>
        <v>0</v>
      </c>
    </row>
    <row r="49" spans="1:13" ht="14.25" customHeight="1" thickBot="1" x14ac:dyDescent="0.3">
      <c r="A49" s="40"/>
      <c r="C49" s="218"/>
      <c r="D49" s="155"/>
      <c r="E49" s="218"/>
      <c r="F49" s="155"/>
      <c r="G49" s="218"/>
      <c r="H49" s="155"/>
      <c r="I49" s="218"/>
      <c r="J49" s="155"/>
      <c r="K49" s="218"/>
      <c r="L49" s="155"/>
      <c r="M49" s="218"/>
    </row>
    <row r="50" spans="1:13" s="133" customFormat="1" ht="17.25" customHeight="1" thickBot="1" x14ac:dyDescent="0.3">
      <c r="A50" s="97" t="s">
        <v>124</v>
      </c>
      <c r="C50" s="154"/>
      <c r="D50" s="155"/>
      <c r="E50" s="219"/>
      <c r="F50" s="155"/>
      <c r="G50" s="219"/>
      <c r="H50" s="155"/>
      <c r="I50" s="219"/>
      <c r="J50" s="155"/>
      <c r="K50" s="219">
        <f>SUM(C50:I50)</f>
        <v>0</v>
      </c>
      <c r="L50" s="155"/>
      <c r="M50" s="219"/>
    </row>
    <row r="51" spans="1:13" ht="14.25" customHeight="1" thickBot="1" x14ac:dyDescent="0.25">
      <c r="A51" s="11"/>
      <c r="C51" s="177"/>
      <c r="D51" s="178"/>
      <c r="E51" s="178"/>
      <c r="F51" s="178"/>
      <c r="G51" s="178"/>
      <c r="H51" s="178"/>
      <c r="I51" s="178"/>
      <c r="J51" s="178"/>
      <c r="K51" s="178"/>
      <c r="L51" s="178"/>
      <c r="M51" s="178"/>
    </row>
    <row r="52" spans="1:13" ht="17.25" customHeight="1" thickBot="1" x14ac:dyDescent="0.3">
      <c r="A52" s="13" t="s">
        <v>42</v>
      </c>
      <c r="C52" s="154">
        <f>C48+C50</f>
        <v>0</v>
      </c>
      <c r="D52" s="155"/>
      <c r="E52" s="154">
        <f>E48+E50</f>
        <v>0</v>
      </c>
      <c r="F52" s="155"/>
      <c r="G52" s="154">
        <f>G48+G50</f>
        <v>0</v>
      </c>
      <c r="H52" s="155"/>
      <c r="I52" s="154">
        <f>I48+I50</f>
        <v>0</v>
      </c>
      <c r="J52" s="155"/>
      <c r="K52" s="154">
        <f>K48+K50</f>
        <v>0</v>
      </c>
      <c r="L52" s="155"/>
      <c r="M52" s="154">
        <f>M48+M50</f>
        <v>0</v>
      </c>
    </row>
    <row r="53" spans="1:13" x14ac:dyDescent="0.2">
      <c r="K53" s="216">
        <f>IF(K52='R&amp;P Accounts'!D55,0,"cross ref error")</f>
        <v>0</v>
      </c>
    </row>
    <row r="55" spans="1:13" ht="15.75" x14ac:dyDescent="0.25">
      <c r="A55" s="179" t="s">
        <v>110</v>
      </c>
    </row>
    <row r="56" spans="1:13" x14ac:dyDescent="0.2">
      <c r="A56" s="358"/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60"/>
    </row>
    <row r="57" spans="1:13" x14ac:dyDescent="0.2">
      <c r="A57" s="361"/>
      <c r="B57" s="362"/>
      <c r="C57" s="362"/>
      <c r="D57" s="362"/>
      <c r="E57" s="362"/>
      <c r="F57" s="362"/>
      <c r="G57" s="362"/>
      <c r="H57" s="362"/>
      <c r="I57" s="362"/>
      <c r="J57" s="362"/>
      <c r="K57" s="362"/>
      <c r="L57" s="362"/>
      <c r="M57" s="363"/>
    </row>
    <row r="58" spans="1:13" x14ac:dyDescent="0.2">
      <c r="A58" s="361"/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363"/>
    </row>
    <row r="59" spans="1:13" x14ac:dyDescent="0.2">
      <c r="A59" s="361"/>
      <c r="B59" s="362"/>
      <c r="C59" s="362"/>
      <c r="D59" s="362"/>
      <c r="E59" s="362"/>
      <c r="F59" s="362"/>
      <c r="G59" s="362"/>
      <c r="H59" s="362"/>
      <c r="I59" s="362"/>
      <c r="J59" s="362"/>
      <c r="K59" s="362"/>
      <c r="L59" s="362"/>
      <c r="M59" s="363"/>
    </row>
    <row r="60" spans="1:13" x14ac:dyDescent="0.2">
      <c r="A60" s="361"/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3"/>
    </row>
    <row r="61" spans="1:13" x14ac:dyDescent="0.2">
      <c r="A61" s="361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3"/>
    </row>
    <row r="62" spans="1:13" x14ac:dyDescent="0.2">
      <c r="A62" s="361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3"/>
    </row>
    <row r="63" spans="1:13" x14ac:dyDescent="0.2">
      <c r="A63" s="361"/>
      <c r="B63" s="362"/>
      <c r="C63" s="362"/>
      <c r="D63" s="362"/>
      <c r="E63" s="362"/>
      <c r="F63" s="362"/>
      <c r="G63" s="362"/>
      <c r="H63" s="362"/>
      <c r="I63" s="362"/>
      <c r="J63" s="362"/>
      <c r="K63" s="362"/>
      <c r="L63" s="362"/>
      <c r="M63" s="363"/>
    </row>
    <row r="64" spans="1:13" x14ac:dyDescent="0.2">
      <c r="A64" s="364"/>
      <c r="B64" s="365"/>
      <c r="C64" s="365"/>
      <c r="D64" s="365"/>
      <c r="E64" s="365"/>
      <c r="F64" s="365"/>
      <c r="G64" s="365"/>
      <c r="H64" s="365"/>
      <c r="I64" s="365"/>
      <c r="J64" s="365"/>
      <c r="K64" s="365"/>
      <c r="L64" s="365"/>
      <c r="M64" s="366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3E40082-1E72-4369-9F3F-174098BC6428}"/>
</file>

<file path=customXml/itemProps2.xml><?xml version="1.0" encoding="utf-8"?>
<ds:datastoreItem xmlns:ds="http://schemas.openxmlformats.org/officeDocument/2006/customXml" ds:itemID="{39146088-1BFA-4E57-B85F-5E5CAC0A0400}"/>
</file>

<file path=customXml/itemProps3.xml><?xml version="1.0" encoding="utf-8"?>
<ds:datastoreItem xmlns:ds="http://schemas.openxmlformats.org/officeDocument/2006/customXml" ds:itemID="{968BAC25-A7B5-41B1-B23B-2DFB8252B3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R&amp;P Accounts</vt:lpstr>
      <vt:lpstr>Sheet1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Crighton</dc:creator>
  <cp:lastModifiedBy>Steve Cumming</cp:lastModifiedBy>
  <cp:lastPrinted>2026-02-06T11:04:32Z</cp:lastPrinted>
  <dcterms:created xsi:type="dcterms:W3CDTF">2007-04-10T16:51:52Z</dcterms:created>
  <dcterms:modified xsi:type="dcterms:W3CDTF">2026-05-28T11:09:00Z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