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/>
  <mc:AlternateContent xmlns:mc="http://schemas.openxmlformats.org/markup-compatibility/2006">
    <mc:Choice Requires="x15">
      <x15ac:absPath xmlns:x15ac="http://schemas.microsoft.com/office/spreadsheetml/2010/11/ac" url="/Users/victoriamasters/Desktop/"/>
    </mc:Choice>
  </mc:AlternateContent>
  <xr:revisionPtr revIDLastSave="0" documentId="13_ncr:1_{0FE7E669-4D65-7E47-9DAB-820C45B51A77}" xr6:coauthVersionLast="47" xr6:coauthVersionMax="47" xr10:uidLastSave="{00000000-0000-0000-0000-000000000000}"/>
  <bookViews>
    <workbookView xWindow="380" yWindow="500" windowWidth="35060" windowHeight="22020" tabRatio="840" firstSheet="1" activeTab="4" xr2:uid="{00000000-000D-0000-FFFF-FFFF00000000}"/>
  </bookViews>
  <sheets>
    <sheet name="R&amp;P Accounts" sheetId="2" r:id="rId1"/>
    <sheet name="Notes" sheetId="4" r:id="rId2"/>
    <sheet name="Additional notes (1)  " sheetId="5" r:id="rId3"/>
    <sheet name="Additional notes (2)" sheetId="7" r:id="rId4"/>
    <sheet name="Statement of balances" sheetId="3" r:id="rId5"/>
    <sheet name="Additional notes (3)" sheetId="6" r:id="rId6"/>
  </sheets>
  <definedNames>
    <definedName name="_xlnm.Print_Area" localSheetId="2">'Additional notes (1)  '!$A$1:$M$63</definedName>
    <definedName name="_xlnm.Print_Area" localSheetId="1">Notes!$A$1:$L$55</definedName>
    <definedName name="_xlnm.Print_Area" localSheetId="0">'R&amp;P Accounts'!$A$1:$L$56</definedName>
    <definedName name="_xlnm.Print_Area" localSheetId="4">'Statement of balances'!$A$1:$P$53</definedName>
    <definedName name="_xlnm.Print_Titles" localSheetId="0">'R&amp;P Accounts'!$1:$10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5" l="1"/>
  <c r="K14" i="5"/>
  <c r="C22" i="5"/>
  <c r="B12" i="2"/>
  <c r="B21" i="2"/>
  <c r="B28" i="2"/>
  <c r="B51" i="2"/>
  <c r="B55" i="2"/>
  <c r="F6" i="3"/>
  <c r="C13" i="5"/>
  <c r="C28" i="7"/>
  <c r="F5" i="3"/>
  <c r="N5" i="3"/>
  <c r="B42" i="2"/>
  <c r="B49" i="2"/>
  <c r="N6" i="3"/>
  <c r="N7" i="3"/>
  <c r="N8" i="3"/>
  <c r="N9" i="3"/>
  <c r="J21" i="2"/>
  <c r="J28" i="2"/>
  <c r="J34" i="2"/>
  <c r="J35" i="2"/>
  <c r="J42" i="2"/>
  <c r="J49" i="2"/>
  <c r="J51" i="2"/>
  <c r="J55" i="2"/>
  <c r="N10" i="3"/>
  <c r="K15" i="5"/>
  <c r="J31" i="2"/>
  <c r="K16" i="5"/>
  <c r="K17" i="5"/>
  <c r="K56" i="5"/>
  <c r="K55" i="5"/>
  <c r="K60" i="5"/>
  <c r="C24" i="5"/>
  <c r="C9" i="7"/>
  <c r="C17" i="7"/>
  <c r="C32" i="7"/>
  <c r="K32" i="7"/>
  <c r="C31" i="7"/>
  <c r="C39" i="7"/>
  <c r="L24" i="5"/>
  <c r="K13" i="5"/>
  <c r="J12" i="2"/>
  <c r="K9" i="7"/>
  <c r="K10" i="7"/>
  <c r="K11" i="7"/>
  <c r="K12" i="7"/>
  <c r="K13" i="7"/>
  <c r="K14" i="7"/>
  <c r="K15" i="7"/>
  <c r="K16" i="7"/>
  <c r="K17" i="7"/>
  <c r="K20" i="7"/>
  <c r="K21" i="7"/>
  <c r="K22" i="7"/>
  <c r="K24" i="7"/>
  <c r="K12" i="5"/>
  <c r="K30" i="5"/>
  <c r="I22" i="5"/>
  <c r="I24" i="5"/>
  <c r="G22" i="5"/>
  <c r="G24" i="5"/>
  <c r="E22" i="5"/>
  <c r="E24" i="5"/>
  <c r="J24" i="5"/>
  <c r="H24" i="5"/>
  <c r="F24" i="5"/>
  <c r="M33" i="5"/>
  <c r="M35" i="5"/>
  <c r="L35" i="5"/>
  <c r="K29" i="5"/>
  <c r="K31" i="5"/>
  <c r="K32" i="5"/>
  <c r="J14" i="2"/>
  <c r="J35" i="5"/>
  <c r="F35" i="5"/>
  <c r="E33" i="5"/>
  <c r="E35" i="5"/>
  <c r="C33" i="5"/>
  <c r="C35" i="5"/>
  <c r="C48" i="5"/>
  <c r="C50" i="5"/>
  <c r="K47" i="5"/>
  <c r="K46" i="5"/>
  <c r="K45" i="5"/>
  <c r="K44" i="5"/>
  <c r="K43" i="5"/>
  <c r="K42" i="5"/>
  <c r="K41" i="5"/>
  <c r="K40" i="5"/>
  <c r="M62" i="5"/>
  <c r="I60" i="5"/>
  <c r="I62" i="5"/>
  <c r="G60" i="5"/>
  <c r="G62" i="5"/>
  <c r="E60" i="5"/>
  <c r="E62" i="5"/>
  <c r="M48" i="5"/>
  <c r="M50" i="5"/>
  <c r="J19" i="2"/>
  <c r="I48" i="5"/>
  <c r="I50" i="5"/>
  <c r="G48" i="5"/>
  <c r="G50" i="5"/>
  <c r="E48" i="5"/>
  <c r="E50" i="5"/>
  <c r="M1" i="5"/>
  <c r="C1" i="5"/>
  <c r="K42" i="7"/>
  <c r="K43" i="7"/>
  <c r="K44" i="7"/>
  <c r="B47" i="2"/>
  <c r="K45" i="7"/>
  <c r="K50" i="7"/>
  <c r="K29" i="7"/>
  <c r="K30" i="7"/>
  <c r="K33" i="7"/>
  <c r="K34" i="7"/>
  <c r="K35" i="7"/>
  <c r="K36" i="7"/>
  <c r="K37" i="7"/>
  <c r="K38" i="7"/>
  <c r="I17" i="7"/>
  <c r="I22" i="7"/>
  <c r="I24" i="7"/>
  <c r="I44" i="7"/>
  <c r="I39" i="7"/>
  <c r="I46" i="7"/>
  <c r="I48" i="7"/>
  <c r="I52" i="7"/>
  <c r="G17" i="7"/>
  <c r="G22" i="7"/>
  <c r="G24" i="7"/>
  <c r="G44" i="7"/>
  <c r="G39" i="7"/>
  <c r="G46" i="7"/>
  <c r="G48" i="7"/>
  <c r="G52" i="7"/>
  <c r="E17" i="7"/>
  <c r="E22" i="7"/>
  <c r="E24" i="7"/>
  <c r="E44" i="7"/>
  <c r="E39" i="7"/>
  <c r="E46" i="7"/>
  <c r="E48" i="7"/>
  <c r="E52" i="7"/>
  <c r="C22" i="7"/>
  <c r="C44" i="7"/>
  <c r="M1" i="7"/>
  <c r="C1" i="7"/>
  <c r="B26" i="2"/>
  <c r="K28" i="7"/>
  <c r="K50" i="6"/>
  <c r="K9" i="6"/>
  <c r="K10" i="6"/>
  <c r="K11" i="6"/>
  <c r="K12" i="6"/>
  <c r="K13" i="6"/>
  <c r="K14" i="6"/>
  <c r="K15" i="6"/>
  <c r="K16" i="6"/>
  <c r="K17" i="6"/>
  <c r="K20" i="6"/>
  <c r="K21" i="6"/>
  <c r="K22" i="6"/>
  <c r="K42" i="6"/>
  <c r="K43" i="6"/>
  <c r="K44" i="6"/>
  <c r="K28" i="6"/>
  <c r="K29" i="6"/>
  <c r="K30" i="6"/>
  <c r="K31" i="6"/>
  <c r="K32" i="6"/>
  <c r="K33" i="6"/>
  <c r="K34" i="6"/>
  <c r="K35" i="6"/>
  <c r="K36" i="6"/>
  <c r="K37" i="6"/>
  <c r="K38" i="6"/>
  <c r="K39" i="6"/>
  <c r="D42" i="2"/>
  <c r="K40" i="6"/>
  <c r="D26" i="2"/>
  <c r="D21" i="2"/>
  <c r="D28" i="2"/>
  <c r="D47" i="2"/>
  <c r="D49" i="2"/>
  <c r="D51" i="2"/>
  <c r="D55" i="2"/>
  <c r="H10" i="3"/>
  <c r="M17" i="6"/>
  <c r="M22" i="6"/>
  <c r="M24" i="6"/>
  <c r="M44" i="6"/>
  <c r="M39" i="6"/>
  <c r="M46" i="6"/>
  <c r="M48" i="6"/>
  <c r="M52" i="6"/>
  <c r="I17" i="6"/>
  <c r="I22" i="6"/>
  <c r="I24" i="6"/>
  <c r="I44" i="6"/>
  <c r="I39" i="6"/>
  <c r="I46" i="6"/>
  <c r="I48" i="6"/>
  <c r="I52" i="6"/>
  <c r="G17" i="6"/>
  <c r="G22" i="6"/>
  <c r="G24" i="6"/>
  <c r="G44" i="6"/>
  <c r="G39" i="6"/>
  <c r="G46" i="6"/>
  <c r="G48" i="6"/>
  <c r="G52" i="6"/>
  <c r="E17" i="6"/>
  <c r="E22" i="6"/>
  <c r="E24" i="6"/>
  <c r="E44" i="6"/>
  <c r="E39" i="6"/>
  <c r="E46" i="6"/>
  <c r="E48" i="6"/>
  <c r="E52" i="6"/>
  <c r="C17" i="6"/>
  <c r="C22" i="6"/>
  <c r="C24" i="6"/>
  <c r="C44" i="6"/>
  <c r="C39" i="6"/>
  <c r="C46" i="6"/>
  <c r="C48" i="6"/>
  <c r="C52" i="6"/>
  <c r="M1" i="6"/>
  <c r="C1" i="6"/>
  <c r="K17" i="4"/>
  <c r="K1" i="4"/>
  <c r="B1" i="4"/>
  <c r="J39" i="2"/>
  <c r="J33" i="2"/>
  <c r="J37" i="2"/>
  <c r="J32" i="2"/>
  <c r="J36" i="2"/>
  <c r="J38" i="2"/>
  <c r="J40" i="2"/>
  <c r="J41" i="2"/>
  <c r="J45" i="2"/>
  <c r="J46" i="2"/>
  <c r="J47" i="2"/>
  <c r="H21" i="2"/>
  <c r="F21" i="2"/>
  <c r="J24" i="2"/>
  <c r="J25" i="2"/>
  <c r="J26" i="2"/>
  <c r="F26" i="2"/>
  <c r="F28" i="2"/>
  <c r="F47" i="2"/>
  <c r="F42" i="2"/>
  <c r="F49" i="2"/>
  <c r="F51" i="2"/>
  <c r="F55" i="2"/>
  <c r="J10" i="3"/>
  <c r="H26" i="2"/>
  <c r="H28" i="2"/>
  <c r="H47" i="2"/>
  <c r="H42" i="2"/>
  <c r="H49" i="2"/>
  <c r="J53" i="2"/>
  <c r="J27" i="2"/>
  <c r="J20" i="2"/>
  <c r="J18" i="2"/>
  <c r="J17" i="2"/>
  <c r="J16" i="2"/>
  <c r="J15" i="2"/>
  <c r="J13" i="2"/>
  <c r="H9" i="3"/>
  <c r="J9" i="3"/>
  <c r="L9" i="3"/>
  <c r="N48" i="3"/>
  <c r="N41" i="3"/>
  <c r="N32" i="3"/>
  <c r="L32" i="3"/>
  <c r="N19" i="3"/>
  <c r="B1" i="3"/>
  <c r="N1" i="3"/>
  <c r="H51" i="2"/>
  <c r="H55" i="2"/>
  <c r="L10" i="3"/>
  <c r="K33" i="5"/>
  <c r="K35" i="5"/>
  <c r="K48" i="5"/>
  <c r="K50" i="5"/>
  <c r="J22" i="2"/>
  <c r="C60" i="5"/>
  <c r="C62" i="5"/>
  <c r="K18" i="5"/>
  <c r="K22" i="5"/>
  <c r="K24" i="5"/>
  <c r="K31" i="7"/>
  <c r="K62" i="5"/>
  <c r="J43" i="2"/>
  <c r="J48" i="2"/>
  <c r="K45" i="6"/>
  <c r="K46" i="6"/>
  <c r="K24" i="6"/>
  <c r="K48" i="6"/>
  <c r="K52" i="6"/>
  <c r="K53" i="6"/>
  <c r="K18" i="6"/>
  <c r="K25" i="6"/>
  <c r="J29" i="2"/>
  <c r="K39" i="7"/>
  <c r="K46" i="7"/>
  <c r="K47" i="7"/>
  <c r="C46" i="7"/>
  <c r="C24" i="7"/>
  <c r="C48" i="7"/>
  <c r="C52" i="7"/>
  <c r="K25" i="7"/>
  <c r="K18" i="7"/>
  <c r="K47" i="6"/>
  <c r="J50" i="2"/>
  <c r="K40" i="7"/>
  <c r="K48" i="7"/>
  <c r="K52" i="7"/>
  <c r="J56" i="2"/>
  <c r="K53" i="7"/>
  <c r="F10" i="3"/>
  <c r="F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receonciles to RBS bank Statement 00223635 as at 31st Mar 2025</t>
        </r>
      </text>
    </comment>
  </commentList>
</comments>
</file>

<file path=xl/sharedStrings.xml><?xml version="1.0" encoding="utf-8"?>
<sst xmlns="http://schemas.openxmlformats.org/spreadsheetml/2006/main" count="300" uniqueCount="150">
  <si>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</si>
  <si>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</si>
  <si>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</si>
  <si>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</si>
  <si>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</si>
  <si>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</si>
  <si>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</si>
  <si>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</si>
  <si>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</si>
  <si>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</si>
  <si>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</si>
  <si>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</si>
  <si>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</si>
  <si>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</si>
  <si>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</si>
  <si>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</si>
  <si>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</si>
  <si>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</si>
  <si>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</si>
  <si>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</si>
  <si>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</si>
  <si>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</si>
  <si>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</si>
  <si>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</si>
  <si>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</si>
  <si>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</si>
  <si>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</si>
  <si>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</si>
  <si>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</si>
  <si>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</si>
  <si>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</si>
  <si>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</si>
  <si>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</si>
  <si>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</si>
  <si>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</si>
  <si>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</si>
  <si>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</si>
  <si>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</si>
  <si>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</si>
  <si>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</si>
  <si>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</si>
  <si>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</si>
  <si>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</si>
  <si>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</si>
  <si>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</si>
  <si>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</si>
  <si>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</si>
  <si>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</si>
  <si>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</si>
  <si>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</si>
  <si>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</si>
  <si>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</si>
  <si>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</si>
  <si>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</si>
  <si>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</si>
  <si>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</si>
  <si>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</si>
  <si>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</si>
  <si>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</si>
  <si>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</si>
  <si>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</si>
  <si>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</si>
  <si>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</si>
  <si>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</si>
  <si>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</si>
  <si>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</si>
  <si>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</si>
  <si>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</si>
  <si>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</si>
  <si>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</si>
  <si>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</si>
  <si>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</si>
  <si>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</si>
  <si>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</si>
  <si>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</si>
  <si>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</si>
  <si>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</si>
  <si>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</si>
  <si>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</si>
  <si>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</si>
  <si>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</si>
  <si>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</si>
  <si>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</si>
  <si>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</si>
  <si>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</si>
  <si>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</si>
  <si>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</si>
  <si>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</si>
  <si>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</si>
  <si>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</si>
  <si>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</si>
  <si>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</si>
  <si>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</si>
  <si>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</si>
  <si>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</si>
  <si>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</si>
  <si>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</si>
  <si>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</si>
  <si>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</si>
  <si>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</si>
  <si>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</si>
  <si>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</si>
  <si>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</si>
  <si>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</si>
  <si>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</si>
  <si>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</si>
  <si>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</si>
  <si>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</si>
  <si>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</si>
  <si>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</si>
  <si>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</si>
  <si>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</si>
  <si>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</si>
  <si>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</si>
  <si>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</si>
  <si>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</si>
  <si>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</si>
  <si>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</si>
  <si>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</si>
  <si>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</si>
  <si>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</si>
  <si>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</si>
  <si>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</si>
  <si>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</si>
  <si>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</si>
  <si>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</si>
  <si>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</si>
  <si>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</si>
  <si>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</si>
  <si>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</si>
  <si>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</si>
  <si>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</si>
  <si>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</si>
  <si>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Omaleshe Projects Trust</t>
  </si>
  <si>
    <t>SC039501</t>
  </si>
  <si>
    <t>Bank Interest</t>
  </si>
  <si>
    <t>X</t>
  </si>
  <si>
    <t>Wages</t>
  </si>
  <si>
    <t xml:space="preserve"> </t>
  </si>
  <si>
    <t>Food 4 Africa</t>
  </si>
  <si>
    <t>Just Giving</t>
  </si>
  <si>
    <t>Sky</t>
  </si>
  <si>
    <t>Admin / Internet</t>
  </si>
  <si>
    <t>Donation - CAF</t>
  </si>
  <si>
    <t>Other donations</t>
  </si>
  <si>
    <t>Balance of funds at 31/03/26 is unrestricted.</t>
  </si>
  <si>
    <t>Scotlands Garden Scheme</t>
  </si>
  <si>
    <t>10.6.26</t>
  </si>
  <si>
    <t>V.E.H. Masters</t>
  </si>
  <si>
    <t>V Masters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</si>
</sst>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  <numFmt numFmtId="171" formatCode="_-* #,##0.00_-;\-* #,##0.00_-;_-* &quot;-&quot;_-;_-@_-"/>
    <numFmt numFmtId="172" formatCode="#,##0.0000000"/>
    <numFmt numFmtId="173" formatCode="_-* #,##0.0000_-;\-* #,##0.0000_-;_-* &quot;-&quot;??_-;_-@_-"/>
  </numFmts>
  <fonts count="34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4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12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4" fillId="0" borderId="0" xfId="1" applyNumberFormat="1" applyFont="1" applyBorder="1" applyAlignment="1" applyProtection="1">
      <alignment horizontal="center" vertical="top" wrapText="1"/>
      <protection locked="0"/>
    </xf>
    <xf numFmtId="164" fontId="30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8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8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5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5" fontId="18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3" fontId="3" fillId="0" borderId="0" xfId="1" applyNumberFormat="1" applyFont="1" applyBorder="1" applyAlignment="1" applyProtection="1">
      <alignment vertical="top" wrapText="1"/>
      <protection locked="0"/>
    </xf>
    <xf numFmtId="3" fontId="3" fillId="0" borderId="0" xfId="0" applyNumberFormat="1" applyFont="1" applyAlignment="1" applyProtection="1">
      <alignment vertical="top" wrapText="1"/>
      <protection locked="0"/>
    </xf>
    <xf numFmtId="3" fontId="3" fillId="0" borderId="0" xfId="1" applyNumberFormat="1" applyFont="1" applyBorder="1" applyAlignment="1" applyProtection="1">
      <alignment horizontal="center" vertical="top" wrapText="1"/>
      <protection locked="0"/>
    </xf>
    <xf numFmtId="3" fontId="3" fillId="3" borderId="7" xfId="1" applyNumberFormat="1" applyFont="1" applyFill="1" applyBorder="1" applyAlignment="1" applyProtection="1">
      <alignment vertical="top" wrapText="1"/>
      <protection locked="0"/>
    </xf>
    <xf numFmtId="3" fontId="2" fillId="0" borderId="5" xfId="0" applyNumberFormat="1" applyFont="1" applyBorder="1" applyProtection="1">
      <protection locked="0"/>
    </xf>
    <xf numFmtId="164" fontId="2" fillId="0" borderId="5" xfId="0" applyNumberFormat="1" applyFont="1" applyBorder="1" applyAlignment="1" applyProtection="1">
      <alignment horizontal="right"/>
      <protection locked="0"/>
    </xf>
    <xf numFmtId="172" fontId="18" fillId="0" borderId="0" xfId="0" applyNumberFormat="1" applyFont="1" applyAlignment="1" applyProtection="1">
      <alignment horizontal="left" vertical="top" wrapText="1"/>
      <protection locked="0"/>
    </xf>
    <xf numFmtId="164" fontId="2" fillId="0" borderId="5" xfId="1" applyNumberFormat="1" applyFont="1" applyBorder="1" applyAlignment="1" applyProtection="1">
      <alignment horizontal="right" vertical="top" wrapText="1"/>
      <protection locked="0"/>
    </xf>
    <xf numFmtId="164" fontId="2" fillId="0" borderId="5" xfId="0" applyNumberFormat="1" applyFont="1" applyBorder="1" applyAlignment="1" applyProtection="1">
      <alignment horizontal="right" vertical="top" wrapText="1"/>
      <protection locked="0"/>
    </xf>
    <xf numFmtId="164" fontId="2" fillId="0" borderId="6" xfId="1" applyNumberFormat="1" applyFont="1" applyBorder="1" applyAlignment="1" applyProtection="1">
      <alignment horizontal="right" vertical="top" wrapText="1"/>
      <protection locked="0"/>
    </xf>
    <xf numFmtId="171" fontId="12" fillId="0" borderId="0" xfId="0" applyNumberFormat="1" applyFont="1" applyProtection="1">
      <protection locked="0"/>
    </xf>
    <xf numFmtId="164" fontId="3" fillId="0" borderId="5" xfId="1" applyNumberFormat="1" applyFont="1" applyFill="1" applyBorder="1" applyAlignment="1" applyProtection="1">
      <alignment wrapText="1"/>
      <protection locked="0"/>
    </xf>
    <xf numFmtId="3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1" applyNumberFormat="1" applyFont="1" applyFill="1" applyBorder="1" applyAlignment="1" applyProtection="1">
      <alignment horizontal="right" vertical="top" wrapText="1"/>
      <protection locked="0"/>
    </xf>
    <xf numFmtId="164" fontId="3" fillId="3" borderId="9" xfId="1" applyNumberFormat="1" applyFont="1" applyFill="1" applyBorder="1" applyAlignment="1" applyProtection="1">
      <alignment wrapText="1"/>
    </xf>
    <xf numFmtId="164" fontId="3" fillId="3" borderId="10" xfId="1" applyNumberFormat="1" applyFont="1" applyFill="1" applyBorder="1" applyAlignment="1" applyProtection="1">
      <alignment wrapText="1"/>
    </xf>
    <xf numFmtId="173" fontId="18" fillId="0" borderId="0" xfId="0" applyNumberFormat="1" applyFont="1" applyAlignment="1" applyProtection="1">
      <alignment horizontal="left" vertical="top" wrapText="1"/>
      <protection locked="0"/>
    </xf>
    <xf numFmtId="164" fontId="3" fillId="4" borderId="5" xfId="1" applyNumberFormat="1" applyFont="1" applyFill="1" applyBorder="1" applyAlignment="1" applyProtection="1">
      <alignment wrapText="1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0" fontId="15" fillId="0" borderId="20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top"/>
      <protection locked="0"/>
    </xf>
    <xf numFmtId="164" fontId="2" fillId="0" borderId="27" xfId="1" applyNumberFormat="1" applyFont="1" applyBorder="1" applyAlignment="1" applyProtection="1">
      <alignment horizontal="center"/>
      <protection locked="0"/>
    </xf>
    <xf numFmtId="164" fontId="2" fillId="0" borderId="26" xfId="1" applyNumberFormat="1" applyFont="1" applyBorder="1" applyAlignment="1" applyProtection="1">
      <alignment horizontal="center"/>
      <protection locked="0"/>
    </xf>
    <xf numFmtId="164" fontId="2" fillId="0" borderId="28" xfId="1" applyNumberFormat="1" applyFont="1" applyBorder="1" applyAlignment="1" applyProtection="1">
      <alignment horizontal="center"/>
      <protection locked="0"/>
    </xf>
    <xf numFmtId="164" fontId="2" fillId="0" borderId="24" xfId="1" applyNumberFormat="1" applyFont="1" applyBorder="1" applyAlignment="1" applyProtection="1">
      <alignment horizontal="center"/>
      <protection locked="0"/>
    </xf>
    <xf numFmtId="164" fontId="2" fillId="0" borderId="0" xfId="1" applyNumberFormat="1" applyFont="1" applyBorder="1" applyAlignment="1" applyProtection="1">
      <alignment horizontal="center"/>
      <protection locked="0"/>
    </xf>
    <xf numFmtId="164" fontId="2" fillId="0" borderId="25" xfId="1" applyNumberFormat="1" applyFont="1" applyBorder="1" applyAlignment="1" applyProtection="1">
      <alignment horizontal="center"/>
      <protection locked="0"/>
    </xf>
    <xf numFmtId="164" fontId="2" fillId="0" borderId="19" xfId="1" applyNumberFormat="1" applyFont="1" applyBorder="1" applyAlignment="1" applyProtection="1">
      <alignment horizontal="center"/>
      <protection locked="0"/>
    </xf>
    <xf numFmtId="164" fontId="2" fillId="0" borderId="4" xfId="1" applyNumberFormat="1" applyFont="1" applyBorder="1" applyAlignment="1" applyProtection="1">
      <alignment horizontal="center"/>
      <protection locked="0"/>
    </xf>
    <xf numFmtId="164" fontId="2" fillId="0" borderId="20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164" fontId="2" fillId="0" borderId="21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2" xfId="1" applyNumberFormat="1" applyFont="1" applyBorder="1" applyAlignment="1" applyProtection="1">
      <alignment horizontal="left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0" fontId="2" fillId="0" borderId="2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2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27" xfId="1" applyNumberFormat="1" applyFont="1" applyBorder="1" applyAlignment="1" applyProtection="1">
      <alignment horizontal="left" vertical="top" wrapText="1"/>
      <protection locked="0"/>
    </xf>
    <xf numFmtId="0" fontId="2" fillId="0" borderId="26" xfId="1" applyNumberFormat="1" applyFont="1" applyBorder="1" applyAlignment="1" applyProtection="1">
      <alignment horizontal="left" vertical="top" wrapText="1"/>
      <protection locked="0"/>
    </xf>
    <xf numFmtId="0" fontId="2" fillId="0" borderId="28" xfId="1" applyNumberFormat="1" applyFont="1" applyBorder="1" applyAlignment="1" applyProtection="1">
      <alignment horizontal="left" vertical="top" wrapText="1"/>
      <protection locked="0"/>
    </xf>
    <xf numFmtId="0" fontId="2" fillId="0" borderId="24" xfId="1" applyNumberFormat="1" applyFont="1" applyBorder="1" applyAlignment="1" applyProtection="1">
      <alignment horizontal="left" vertical="top" wrapText="1"/>
      <protection locked="0"/>
    </xf>
    <xf numFmtId="0" fontId="2" fillId="0" borderId="0" xfId="1" applyNumberFormat="1" applyFont="1" applyBorder="1" applyAlignment="1" applyProtection="1">
      <alignment horizontal="left" vertical="top" wrapText="1"/>
      <protection locked="0"/>
    </xf>
    <xf numFmtId="0" fontId="2" fillId="0" borderId="25" xfId="1" applyNumberFormat="1" applyFont="1" applyBorder="1" applyAlignment="1" applyProtection="1">
      <alignment horizontal="left" vertical="top" wrapText="1"/>
      <protection locked="0"/>
    </xf>
    <xf numFmtId="0" fontId="2" fillId="0" borderId="19" xfId="1" applyNumberFormat="1" applyFont="1" applyBorder="1" applyAlignment="1" applyProtection="1">
      <alignment horizontal="left" vertical="top" wrapText="1"/>
      <protection locked="0"/>
    </xf>
    <xf numFmtId="0" fontId="2" fillId="0" borderId="4" xfId="1" applyNumberFormat="1" applyFont="1" applyBorder="1" applyAlignment="1" applyProtection="1">
      <alignment horizontal="left" vertical="top" wrapText="1"/>
      <protection locked="0"/>
    </xf>
    <xf numFmtId="0" fontId="2" fillId="0" borderId="20" xfId="1" applyNumberFormat="1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29" fillId="0" borderId="27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2" xfId="0" applyFont="1" applyBorder="1" applyAlignment="1" applyProtection="1">
      <alignment horizontal="center" wrapText="1"/>
      <protection locked="0"/>
    </xf>
    <xf numFmtId="164" fontId="24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164" fontId="16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2" fillId="0" borderId="0" xfId="1" applyNumberFormat="1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vertical="top" wrapText="1"/>
      <protection locked="0"/>
    </xf>
    <xf numFmtId="0" fontId="20" fillId="0" borderId="25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21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2" xfId="1" applyNumberFormat="1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9" fillId="0" borderId="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1" fillId="0" borderId="2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9" fillId="0" borderId="21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9" fillId="0" borderId="22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168" fontId="12" fillId="0" borderId="5" xfId="0" applyNumberFormat="1" applyFont="1" applyBorder="1"/>
    <xf numFmtId="0" fontId="2" fillId="0" borderId="2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10427" name="Rectangle 3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10428" name="Rectangle 4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10429" name="Rectangle 8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10430" name="Rectangle 10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strike="noStrike">
              <a:solidFill>
                <a:srgbClr val="000000"/>
              </a:solidFill>
              <a:latin typeface="Arial"/>
              <a:cs typeface="Arial"/>
            </a:rPr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strike="noStrike">
              <a:solidFill>
                <a:srgbClr val="000000"/>
              </a:solidFill>
              <a:latin typeface="Arial"/>
              <a:cs typeface="Arial"/>
            </a:rPr>
            <a:t>04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strike="noStrike">
              <a:solidFill>
                <a:srgbClr val="000000"/>
              </a:solidFill>
              <a:latin typeface="Arial"/>
              <a:cs typeface="Arial"/>
            </a:rPr>
            <a:t>2025</a:t>
          </a:r>
          <a:r>
            <a:rPr lang="en-GB" sz="1000" b="1" i="0" u="none" strike="noStrike">
              <a:latin typeface="+mn-lt"/>
              <a:ea typeface="+mn-ea"/>
              <a:cs typeface="+mn-cs"/>
            </a:rPr>
            <a:t>            </a:t>
          </a:r>
          <a:endParaRPr lang="en-GB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</xdr:colOff>
      <xdr:row>4</xdr:row>
      <xdr:rowOff>0</xdr:rowOff>
    </xdr:from>
    <xdr:to>
      <xdr:col>3</xdr:col>
      <xdr:colOff>571500</xdr:colOff>
      <xdr:row>4</xdr:row>
      <xdr:rowOff>180975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552825" y="1104900"/>
          <a:ext cx="561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strike="noStrike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9525</xdr:rowOff>
    </xdr:from>
    <xdr:to>
      <xdr:col>5</xdr:col>
      <xdr:colOff>209550</xdr:colOff>
      <xdr:row>4</xdr:row>
      <xdr:rowOff>180975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171950" y="1114425"/>
          <a:ext cx="7715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strike="noStrike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266700</xdr:colOff>
      <xdr:row>4</xdr:row>
      <xdr:rowOff>9525</xdr:rowOff>
    </xdr:from>
    <xdr:to>
      <xdr:col>6</xdr:col>
      <xdr:colOff>0</xdr:colOff>
      <xdr:row>4</xdr:row>
      <xdr:rowOff>180975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000625" y="1114425"/>
          <a:ext cx="6572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strike="noStrike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9525</xdr:colOff>
      <xdr:row>4</xdr:row>
      <xdr:rowOff>9525</xdr:rowOff>
    </xdr:from>
    <xdr:to>
      <xdr:col>7</xdr:col>
      <xdr:colOff>590550</xdr:colOff>
      <xdr:row>4</xdr:row>
      <xdr:rowOff>180975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5905500" y="1114425"/>
          <a:ext cx="5810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strike="noStrike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647700</xdr:colOff>
      <xdr:row>4</xdr:row>
      <xdr:rowOff>9525</xdr:rowOff>
    </xdr:from>
    <xdr:to>
      <xdr:col>9</xdr:col>
      <xdr:colOff>304800</xdr:colOff>
      <xdr:row>4</xdr:row>
      <xdr:rowOff>180975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543675" y="1114425"/>
          <a:ext cx="79057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strike="noStrike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361950</xdr:colOff>
      <xdr:row>4</xdr:row>
      <xdr:rowOff>9525</xdr:rowOff>
    </xdr:from>
    <xdr:to>
      <xdr:col>10</xdr:col>
      <xdr:colOff>0</xdr:colOff>
      <xdr:row>4</xdr:row>
      <xdr:rowOff>180975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391400" y="1114425"/>
          <a:ext cx="7048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strike="noStrike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strike="noStrike">
              <a:solidFill>
                <a:srgbClr val="000000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strike="noStrike">
              <a:solidFill>
                <a:srgbClr val="000000"/>
              </a:solidFill>
              <a:latin typeface="Arial"/>
              <a:cs typeface="Arial"/>
            </a:rPr>
            <a:t>03</a:t>
          </a:r>
        </a:p>
      </xdr:txBody>
    </xdr:sp>
    <xdr:clientData/>
  </xdr:twoCellAnchor>
  <xdr:twoCellAnchor>
    <xdr:from>
      <xdr:col>9</xdr:col>
      <xdr:colOff>361950</xdr:colOff>
      <xdr:row>5</xdr:row>
      <xdr:rowOff>9525</xdr:rowOff>
    </xdr:from>
    <xdr:to>
      <xdr:col>10</xdr:col>
      <xdr:colOff>0</xdr:colOff>
      <xdr:row>6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391400" y="1323975"/>
          <a:ext cx="7048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strike="noStrike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342900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496" name="Rectangle 1">
          <a:extLst>
            <a:ext uri="{FF2B5EF4-FFF2-40B4-BE49-F238E27FC236}">
              <a16:creationId xmlns:a16="http://schemas.microsoft.com/office/drawing/2014/main" id="{00000000-0008-0000-0100-000078150000}"/>
            </a:ext>
          </a:extLst>
        </xdr:cNvPr>
        <xdr:cNvSpPr>
          <a:spLocks noChangeArrowheads="1"/>
        </xdr:cNvSpPr>
      </xdr:nvSpPr>
      <xdr:spPr bwMode="auto">
        <a:xfrm>
          <a:off x="563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497" name="Rectangle 2">
          <a:extLst>
            <a:ext uri="{FF2B5EF4-FFF2-40B4-BE49-F238E27FC236}">
              <a16:creationId xmlns:a16="http://schemas.microsoft.com/office/drawing/2014/main" id="{00000000-0008-0000-0100-000079150000}"/>
            </a:ext>
          </a:extLst>
        </xdr:cNvPr>
        <xdr:cNvSpPr>
          <a:spLocks noChangeArrowheads="1"/>
        </xdr:cNvSpPr>
      </xdr:nvSpPr>
      <xdr:spPr bwMode="auto">
        <a:xfrm>
          <a:off x="563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498" name="Rectangle 3">
          <a:extLst>
            <a:ext uri="{FF2B5EF4-FFF2-40B4-BE49-F238E27FC236}">
              <a16:creationId xmlns:a16="http://schemas.microsoft.com/office/drawing/2014/main" id="{00000000-0008-0000-0100-00007A150000}"/>
            </a:ext>
          </a:extLst>
        </xdr:cNvPr>
        <xdr:cNvSpPr>
          <a:spLocks noChangeArrowheads="1"/>
        </xdr:cNvSpPr>
      </xdr:nvSpPr>
      <xdr:spPr bwMode="auto">
        <a:xfrm>
          <a:off x="6772275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499" name="Picture 4">
          <a:extLst>
            <a:ext uri="{FF2B5EF4-FFF2-40B4-BE49-F238E27FC236}">
              <a16:creationId xmlns:a16="http://schemas.microsoft.com/office/drawing/2014/main" id="{00000000-0008-0000-0100-00007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500" name="Rectangle 5">
          <a:extLst>
            <a:ext uri="{FF2B5EF4-FFF2-40B4-BE49-F238E27FC236}">
              <a16:creationId xmlns:a16="http://schemas.microsoft.com/office/drawing/2014/main" id="{00000000-0008-0000-0100-00007C150000}"/>
            </a:ext>
          </a:extLst>
        </xdr:cNvPr>
        <xdr:cNvSpPr>
          <a:spLocks noChangeArrowheads="1"/>
        </xdr:cNvSpPr>
      </xdr:nvSpPr>
      <xdr:spPr bwMode="auto">
        <a:xfrm>
          <a:off x="677227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9471" name="Rectangle 1">
          <a:extLst>
            <a:ext uri="{FF2B5EF4-FFF2-40B4-BE49-F238E27FC236}">
              <a16:creationId xmlns:a16="http://schemas.microsoft.com/office/drawing/2014/main" id="{00000000-0008-0000-0200-0000FF240000}"/>
            </a:ext>
          </a:extLst>
        </xdr:cNvPr>
        <xdr:cNvSpPr>
          <a:spLocks noChangeArrowheads="1"/>
        </xdr:cNvSpPr>
      </xdr:nvSpPr>
      <xdr:spPr bwMode="auto">
        <a:xfrm>
          <a:off x="7029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9472" name="Rectangle 2">
          <a:extLst>
            <a:ext uri="{FF2B5EF4-FFF2-40B4-BE49-F238E27FC236}">
              <a16:creationId xmlns:a16="http://schemas.microsoft.com/office/drawing/2014/main" id="{00000000-0008-0000-0200-000000250000}"/>
            </a:ext>
          </a:extLst>
        </xdr:cNvPr>
        <xdr:cNvSpPr>
          <a:spLocks noChangeArrowheads="1"/>
        </xdr:cNvSpPr>
      </xdr:nvSpPr>
      <xdr:spPr bwMode="auto">
        <a:xfrm>
          <a:off x="7029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9473" name="Rectangle 3">
          <a:extLst>
            <a:ext uri="{FF2B5EF4-FFF2-40B4-BE49-F238E27FC236}">
              <a16:creationId xmlns:a16="http://schemas.microsoft.com/office/drawing/2014/main" id="{00000000-0008-0000-0200-000001250000}"/>
            </a:ext>
          </a:extLst>
        </xdr:cNvPr>
        <xdr:cNvSpPr>
          <a:spLocks noChangeArrowheads="1"/>
        </xdr:cNvSpPr>
      </xdr:nvSpPr>
      <xdr:spPr bwMode="auto">
        <a:xfrm>
          <a:off x="8162925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9474" name="Picture 4">
          <a:extLst>
            <a:ext uri="{FF2B5EF4-FFF2-40B4-BE49-F238E27FC236}">
              <a16:creationId xmlns:a16="http://schemas.microsoft.com/office/drawing/2014/main" id="{00000000-0008-0000-0200-000002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9475" name="Rectangle 5">
          <a:extLst>
            <a:ext uri="{FF2B5EF4-FFF2-40B4-BE49-F238E27FC236}">
              <a16:creationId xmlns:a16="http://schemas.microsoft.com/office/drawing/2014/main" id="{00000000-0008-0000-0200-000003250000}"/>
            </a:ext>
          </a:extLst>
        </xdr:cNvPr>
        <xdr:cNvSpPr>
          <a:spLocks noChangeArrowheads="1"/>
        </xdr:cNvSpPr>
      </xdr:nvSpPr>
      <xdr:spPr bwMode="auto">
        <a:xfrm>
          <a:off x="81629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37</xdr:row>
      <xdr:rowOff>190500</xdr:rowOff>
    </xdr:from>
    <xdr:to>
      <xdr:col>5</xdr:col>
      <xdr:colOff>104775</xdr:colOff>
      <xdr:row>37</xdr:row>
      <xdr:rowOff>285750</xdr:rowOff>
    </xdr:to>
    <xdr:sp macro="" textlink="">
      <xdr:nvSpPr>
        <xdr:cNvPr id="9476" name="Rectangle 6">
          <a:extLst>
            <a:ext uri="{FF2B5EF4-FFF2-40B4-BE49-F238E27FC236}">
              <a16:creationId xmlns:a16="http://schemas.microsoft.com/office/drawing/2014/main" id="{00000000-0008-0000-0200-000004250000}"/>
            </a:ext>
          </a:extLst>
        </xdr:cNvPr>
        <xdr:cNvSpPr>
          <a:spLocks noChangeArrowheads="1"/>
        </xdr:cNvSpPr>
      </xdr:nvSpPr>
      <xdr:spPr bwMode="auto">
        <a:xfrm>
          <a:off x="5905500" y="80010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37</xdr:row>
      <xdr:rowOff>190500</xdr:rowOff>
    </xdr:from>
    <xdr:to>
      <xdr:col>11</xdr:col>
      <xdr:colOff>104775</xdr:colOff>
      <xdr:row>37</xdr:row>
      <xdr:rowOff>285750</xdr:rowOff>
    </xdr:to>
    <xdr:sp macro="" textlink="">
      <xdr:nvSpPr>
        <xdr:cNvPr id="9477" name="Rectangle 7">
          <a:extLst>
            <a:ext uri="{FF2B5EF4-FFF2-40B4-BE49-F238E27FC236}">
              <a16:creationId xmlns:a16="http://schemas.microsoft.com/office/drawing/2014/main" id="{00000000-0008-0000-0200-000005250000}"/>
            </a:ext>
          </a:extLst>
        </xdr:cNvPr>
        <xdr:cNvSpPr>
          <a:spLocks noChangeArrowheads="1"/>
        </xdr:cNvSpPr>
      </xdr:nvSpPr>
      <xdr:spPr bwMode="auto">
        <a:xfrm>
          <a:off x="9258300" y="80010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37</xdr:row>
      <xdr:rowOff>190500</xdr:rowOff>
    </xdr:from>
    <xdr:to>
      <xdr:col>9</xdr:col>
      <xdr:colOff>104775</xdr:colOff>
      <xdr:row>37</xdr:row>
      <xdr:rowOff>285750</xdr:rowOff>
    </xdr:to>
    <xdr:sp macro="" textlink="">
      <xdr:nvSpPr>
        <xdr:cNvPr id="9478" name="Rectangle 8">
          <a:extLst>
            <a:ext uri="{FF2B5EF4-FFF2-40B4-BE49-F238E27FC236}">
              <a16:creationId xmlns:a16="http://schemas.microsoft.com/office/drawing/2014/main" id="{00000000-0008-0000-0200-000006250000}"/>
            </a:ext>
          </a:extLst>
        </xdr:cNvPr>
        <xdr:cNvSpPr>
          <a:spLocks noChangeArrowheads="1"/>
        </xdr:cNvSpPr>
      </xdr:nvSpPr>
      <xdr:spPr bwMode="auto">
        <a:xfrm>
          <a:off x="8162925" y="80010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52</xdr:row>
      <xdr:rowOff>190500</xdr:rowOff>
    </xdr:from>
    <xdr:to>
      <xdr:col>5</xdr:col>
      <xdr:colOff>104775</xdr:colOff>
      <xdr:row>52</xdr:row>
      <xdr:rowOff>285750</xdr:rowOff>
    </xdr:to>
    <xdr:sp macro="" textlink="">
      <xdr:nvSpPr>
        <xdr:cNvPr id="9479" name="Rectangle 9">
          <a:extLst>
            <a:ext uri="{FF2B5EF4-FFF2-40B4-BE49-F238E27FC236}">
              <a16:creationId xmlns:a16="http://schemas.microsoft.com/office/drawing/2014/main" id="{00000000-0008-0000-0200-000007250000}"/>
            </a:ext>
          </a:extLst>
        </xdr:cNvPr>
        <xdr:cNvSpPr>
          <a:spLocks noChangeArrowheads="1"/>
        </xdr:cNvSpPr>
      </xdr:nvSpPr>
      <xdr:spPr bwMode="auto">
        <a:xfrm>
          <a:off x="5905500" y="114014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52</xdr:row>
      <xdr:rowOff>190500</xdr:rowOff>
    </xdr:from>
    <xdr:to>
      <xdr:col>11</xdr:col>
      <xdr:colOff>104775</xdr:colOff>
      <xdr:row>52</xdr:row>
      <xdr:rowOff>285750</xdr:rowOff>
    </xdr:to>
    <xdr:sp macro="" textlink="">
      <xdr:nvSpPr>
        <xdr:cNvPr id="9480" name="Rectangle 10">
          <a:extLst>
            <a:ext uri="{FF2B5EF4-FFF2-40B4-BE49-F238E27FC236}">
              <a16:creationId xmlns:a16="http://schemas.microsoft.com/office/drawing/2014/main" id="{00000000-0008-0000-0200-000008250000}"/>
            </a:ext>
          </a:extLst>
        </xdr:cNvPr>
        <xdr:cNvSpPr>
          <a:spLocks noChangeArrowheads="1"/>
        </xdr:cNvSpPr>
      </xdr:nvSpPr>
      <xdr:spPr bwMode="auto">
        <a:xfrm>
          <a:off x="9258300" y="114014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52</xdr:row>
      <xdr:rowOff>190500</xdr:rowOff>
    </xdr:from>
    <xdr:to>
      <xdr:col>9</xdr:col>
      <xdr:colOff>104775</xdr:colOff>
      <xdr:row>52</xdr:row>
      <xdr:rowOff>285750</xdr:rowOff>
    </xdr:to>
    <xdr:sp macro="" textlink="">
      <xdr:nvSpPr>
        <xdr:cNvPr id="9481" name="Rectangle 11">
          <a:extLst>
            <a:ext uri="{FF2B5EF4-FFF2-40B4-BE49-F238E27FC236}">
              <a16:creationId xmlns:a16="http://schemas.microsoft.com/office/drawing/2014/main" id="{00000000-0008-0000-0200-000009250000}"/>
            </a:ext>
          </a:extLst>
        </xdr:cNvPr>
        <xdr:cNvSpPr>
          <a:spLocks noChangeArrowheads="1"/>
        </xdr:cNvSpPr>
      </xdr:nvSpPr>
      <xdr:spPr bwMode="auto">
        <a:xfrm>
          <a:off x="8162925" y="114014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9482" name="Rectangle 15">
          <a:extLst>
            <a:ext uri="{FF2B5EF4-FFF2-40B4-BE49-F238E27FC236}">
              <a16:creationId xmlns:a16="http://schemas.microsoft.com/office/drawing/2014/main" id="{00000000-0008-0000-0200-00000A250000}"/>
            </a:ext>
          </a:extLst>
        </xdr:cNvPr>
        <xdr:cNvSpPr>
          <a:spLocks noChangeArrowheads="1"/>
        </xdr:cNvSpPr>
      </xdr:nvSpPr>
      <xdr:spPr bwMode="auto">
        <a:xfrm>
          <a:off x="590550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9483" name="Rectangle 16">
          <a:extLst>
            <a:ext uri="{FF2B5EF4-FFF2-40B4-BE49-F238E27FC236}">
              <a16:creationId xmlns:a16="http://schemas.microsoft.com/office/drawing/2014/main" id="{00000000-0008-0000-0200-00000B250000}"/>
            </a:ext>
          </a:extLst>
        </xdr:cNvPr>
        <xdr:cNvSpPr>
          <a:spLocks noChangeArrowheads="1"/>
        </xdr:cNvSpPr>
      </xdr:nvSpPr>
      <xdr:spPr bwMode="auto">
        <a:xfrm>
          <a:off x="925830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9484" name="Rectangle 17">
          <a:extLst>
            <a:ext uri="{FF2B5EF4-FFF2-40B4-BE49-F238E27FC236}">
              <a16:creationId xmlns:a16="http://schemas.microsoft.com/office/drawing/2014/main" id="{00000000-0008-0000-0200-00000C250000}"/>
            </a:ext>
          </a:extLst>
        </xdr:cNvPr>
        <xdr:cNvSpPr>
          <a:spLocks noChangeArrowheads="1"/>
        </xdr:cNvSpPr>
      </xdr:nvSpPr>
      <xdr:spPr bwMode="auto">
        <a:xfrm>
          <a:off x="81629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26</xdr:row>
      <xdr:rowOff>190500</xdr:rowOff>
    </xdr:from>
    <xdr:to>
      <xdr:col>5</xdr:col>
      <xdr:colOff>104775</xdr:colOff>
      <xdr:row>26</xdr:row>
      <xdr:rowOff>285750</xdr:rowOff>
    </xdr:to>
    <xdr:sp macro="" textlink="">
      <xdr:nvSpPr>
        <xdr:cNvPr id="9485" name="Rectangle 18">
          <a:extLst>
            <a:ext uri="{FF2B5EF4-FFF2-40B4-BE49-F238E27FC236}">
              <a16:creationId xmlns:a16="http://schemas.microsoft.com/office/drawing/2014/main" id="{00000000-0008-0000-0200-00000D250000}"/>
            </a:ext>
          </a:extLst>
        </xdr:cNvPr>
        <xdr:cNvSpPr>
          <a:spLocks noChangeArrowheads="1"/>
        </xdr:cNvSpPr>
      </xdr:nvSpPr>
      <xdr:spPr bwMode="auto">
        <a:xfrm>
          <a:off x="5905500" y="54197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26</xdr:row>
      <xdr:rowOff>190500</xdr:rowOff>
    </xdr:from>
    <xdr:to>
      <xdr:col>11</xdr:col>
      <xdr:colOff>104775</xdr:colOff>
      <xdr:row>26</xdr:row>
      <xdr:rowOff>285750</xdr:rowOff>
    </xdr:to>
    <xdr:sp macro="" textlink="">
      <xdr:nvSpPr>
        <xdr:cNvPr id="9486" name="Rectangle 19">
          <a:extLst>
            <a:ext uri="{FF2B5EF4-FFF2-40B4-BE49-F238E27FC236}">
              <a16:creationId xmlns:a16="http://schemas.microsoft.com/office/drawing/2014/main" id="{00000000-0008-0000-0200-00000E250000}"/>
            </a:ext>
          </a:extLst>
        </xdr:cNvPr>
        <xdr:cNvSpPr>
          <a:spLocks noChangeArrowheads="1"/>
        </xdr:cNvSpPr>
      </xdr:nvSpPr>
      <xdr:spPr bwMode="auto">
        <a:xfrm>
          <a:off x="9258300" y="54197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26</xdr:row>
      <xdr:rowOff>190500</xdr:rowOff>
    </xdr:from>
    <xdr:to>
      <xdr:col>9</xdr:col>
      <xdr:colOff>104775</xdr:colOff>
      <xdr:row>26</xdr:row>
      <xdr:rowOff>285750</xdr:rowOff>
    </xdr:to>
    <xdr:sp macro="" textlink="">
      <xdr:nvSpPr>
        <xdr:cNvPr id="9487" name="Rectangle 20">
          <a:extLst>
            <a:ext uri="{FF2B5EF4-FFF2-40B4-BE49-F238E27FC236}">
              <a16:creationId xmlns:a16="http://schemas.microsoft.com/office/drawing/2014/main" id="{00000000-0008-0000-0200-00000F250000}"/>
            </a:ext>
          </a:extLst>
        </xdr:cNvPr>
        <xdr:cNvSpPr>
          <a:spLocks noChangeArrowheads="1"/>
        </xdr:cNvSpPr>
      </xdr:nvSpPr>
      <xdr:spPr bwMode="auto">
        <a:xfrm>
          <a:off x="8162925" y="54197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778" name="Rectangle 1">
          <a:extLst>
            <a:ext uri="{FF2B5EF4-FFF2-40B4-BE49-F238E27FC236}">
              <a16:creationId xmlns:a16="http://schemas.microsoft.com/office/drawing/2014/main" id="{00000000-0008-0000-0400-0000AA12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779" name="Rectangle 2">
          <a:extLst>
            <a:ext uri="{FF2B5EF4-FFF2-40B4-BE49-F238E27FC236}">
              <a16:creationId xmlns:a16="http://schemas.microsoft.com/office/drawing/2014/main" id="{00000000-0008-0000-0400-0000AB12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780" name="Rectangle 3">
          <a:extLst>
            <a:ext uri="{FF2B5EF4-FFF2-40B4-BE49-F238E27FC236}">
              <a16:creationId xmlns:a16="http://schemas.microsoft.com/office/drawing/2014/main" id="{00000000-0008-0000-0400-0000AC12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781" name="Picture 4">
          <a:extLst>
            <a:ext uri="{FF2B5EF4-FFF2-40B4-BE49-F238E27FC236}">
              <a16:creationId xmlns:a16="http://schemas.microsoft.com/office/drawing/2014/main" id="{00000000-0008-0000-0400-0000A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782" name="Rectangle 5">
          <a:extLst>
            <a:ext uri="{FF2B5EF4-FFF2-40B4-BE49-F238E27FC236}">
              <a16:creationId xmlns:a16="http://schemas.microsoft.com/office/drawing/2014/main" id="{00000000-0008-0000-0400-0000AE12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783" name="Rectangle 6">
          <a:extLst>
            <a:ext uri="{FF2B5EF4-FFF2-40B4-BE49-F238E27FC236}">
              <a16:creationId xmlns:a16="http://schemas.microsoft.com/office/drawing/2014/main" id="{00000000-0008-0000-0400-0000AF12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784" name="Rectangle 7">
          <a:extLst>
            <a:ext uri="{FF2B5EF4-FFF2-40B4-BE49-F238E27FC236}">
              <a16:creationId xmlns:a16="http://schemas.microsoft.com/office/drawing/2014/main" id="{00000000-0008-0000-0400-0000B012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785" name="Rectangle 8">
          <a:extLst>
            <a:ext uri="{FF2B5EF4-FFF2-40B4-BE49-F238E27FC236}">
              <a16:creationId xmlns:a16="http://schemas.microsoft.com/office/drawing/2014/main" id="{00000000-0008-0000-0400-0000B112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786" name="Rectangle 9">
          <a:extLst>
            <a:ext uri="{FF2B5EF4-FFF2-40B4-BE49-F238E27FC236}">
              <a16:creationId xmlns:a16="http://schemas.microsoft.com/office/drawing/2014/main" id="{00000000-0008-0000-0400-0000B212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994" name="Rectangle 1">
          <a:extLst>
            <a:ext uri="{FF2B5EF4-FFF2-40B4-BE49-F238E27FC236}">
              <a16:creationId xmlns:a16="http://schemas.microsoft.com/office/drawing/2014/main" id="{00000000-0008-0000-0500-00003A1F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995" name="Rectangle 2">
          <a:extLst>
            <a:ext uri="{FF2B5EF4-FFF2-40B4-BE49-F238E27FC236}">
              <a16:creationId xmlns:a16="http://schemas.microsoft.com/office/drawing/2014/main" id="{00000000-0008-0000-0500-00003B1F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996" name="Rectangle 3">
          <a:extLst>
            <a:ext uri="{FF2B5EF4-FFF2-40B4-BE49-F238E27FC236}">
              <a16:creationId xmlns:a16="http://schemas.microsoft.com/office/drawing/2014/main" id="{00000000-0008-0000-0500-00003C1F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997" name="Picture 4">
          <a:extLst>
            <a:ext uri="{FF2B5EF4-FFF2-40B4-BE49-F238E27FC236}">
              <a16:creationId xmlns:a16="http://schemas.microsoft.com/office/drawing/2014/main" id="{00000000-0008-0000-0500-00003D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998" name="Rectangle 5">
          <a:extLst>
            <a:ext uri="{FF2B5EF4-FFF2-40B4-BE49-F238E27FC236}">
              <a16:creationId xmlns:a16="http://schemas.microsoft.com/office/drawing/2014/main" id="{00000000-0008-0000-0500-00003E1F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999" name="Rectangle 6">
          <a:extLst>
            <a:ext uri="{FF2B5EF4-FFF2-40B4-BE49-F238E27FC236}">
              <a16:creationId xmlns:a16="http://schemas.microsoft.com/office/drawing/2014/main" id="{00000000-0008-0000-0500-00003F1F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8000" name="Rectangle 7">
          <a:extLst>
            <a:ext uri="{FF2B5EF4-FFF2-40B4-BE49-F238E27FC236}">
              <a16:creationId xmlns:a16="http://schemas.microsoft.com/office/drawing/2014/main" id="{00000000-0008-0000-0500-0000401F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8001" name="Rectangle 8">
          <a:extLst>
            <a:ext uri="{FF2B5EF4-FFF2-40B4-BE49-F238E27FC236}">
              <a16:creationId xmlns:a16="http://schemas.microsoft.com/office/drawing/2014/main" id="{00000000-0008-0000-0500-0000411F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8002" name="Rectangle 9">
          <a:extLst>
            <a:ext uri="{FF2B5EF4-FFF2-40B4-BE49-F238E27FC236}">
              <a16:creationId xmlns:a16="http://schemas.microsoft.com/office/drawing/2014/main" id="{00000000-0008-0000-0500-0000421F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8003" name="Rectangle 10">
          <a:extLst>
            <a:ext uri="{FF2B5EF4-FFF2-40B4-BE49-F238E27FC236}">
              <a16:creationId xmlns:a16="http://schemas.microsoft.com/office/drawing/2014/main" id="{00000000-0008-0000-0500-0000431F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8004" name="Rectangle 11">
          <a:extLst>
            <a:ext uri="{FF2B5EF4-FFF2-40B4-BE49-F238E27FC236}">
              <a16:creationId xmlns:a16="http://schemas.microsoft.com/office/drawing/2014/main" id="{00000000-0008-0000-0500-0000441F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opLeftCell="A38" zoomScale="85" zoomScaleNormal="85" zoomScaleSheetLayoutView="80" workbookViewId="0">
      <selection activeCell="B31" sqref="B31:B35"/>
    </sheetView>
  </sheetViews>
  <sheetFormatPr baseColWidth="10" defaultColWidth="9.1640625" defaultRowHeight="13" x14ac:dyDescent="0.15"/>
  <cols>
    <col min="1" max="1" width="35.1640625" style="1" customWidth="1"/>
    <col min="2" max="2" width="16.1640625" style="30" customWidth="1"/>
    <col min="3" max="3" width="1.83203125" style="1" customWidth="1"/>
    <col min="4" max="4" width="16.1640625" style="1" customWidth="1"/>
    <col min="5" max="5" width="1.5" style="1" customWidth="1"/>
    <col min="6" max="6" width="13.83203125" style="1" customWidth="1"/>
    <col min="7" max="7" width="3.5" style="1" customWidth="1"/>
    <col min="8" max="8" width="15.5" style="1" customWidth="1"/>
    <col min="9" max="9" width="1.5" style="1" customWidth="1"/>
    <col min="10" max="10" width="16" style="1" customWidth="1"/>
    <col min="11" max="11" width="1.5" style="1" customWidth="1"/>
    <col min="12" max="12" width="16.83203125" style="1" customWidth="1"/>
    <col min="13" max="15" width="9.1640625" style="1"/>
    <col min="16" max="16" width="17" style="1" customWidth="1"/>
    <col min="17" max="16384" width="9.1640625" style="1"/>
  </cols>
  <sheetData>
    <row r="1" spans="1:13" ht="18" customHeight="1" x14ac:dyDescent="0.15">
      <c r="A1" s="249"/>
      <c r="B1" s="253" t="s">
        <v>70</v>
      </c>
      <c r="C1" s="253"/>
      <c r="D1" s="253"/>
      <c r="E1" s="253"/>
      <c r="F1" s="253"/>
      <c r="G1" s="253"/>
      <c r="H1" s="253"/>
      <c r="I1" s="253"/>
      <c r="J1" s="253"/>
      <c r="L1" s="183" t="s">
        <v>72</v>
      </c>
      <c r="M1" s="182"/>
    </row>
    <row r="2" spans="1:13" ht="30.75" customHeight="1" x14ac:dyDescent="0.15">
      <c r="A2" s="249"/>
      <c r="B2" s="254" t="s">
        <v>133</v>
      </c>
      <c r="C2" s="254"/>
      <c r="D2" s="254"/>
      <c r="E2" s="254"/>
      <c r="F2" s="254"/>
      <c r="G2" s="254"/>
      <c r="H2" s="254"/>
      <c r="I2" s="254"/>
      <c r="J2" s="254"/>
      <c r="L2" s="184" t="s">
        <v>134</v>
      </c>
      <c r="M2" s="69"/>
    </row>
    <row r="3" spans="1:13" ht="24" customHeight="1" x14ac:dyDescent="0.15">
      <c r="A3" s="249"/>
      <c r="B3" s="250" t="s">
        <v>12</v>
      </c>
      <c r="C3" s="251"/>
      <c r="D3" s="251"/>
      <c r="E3" s="251"/>
      <c r="F3" s="251"/>
      <c r="G3" s="251"/>
      <c r="H3" s="251"/>
      <c r="I3" s="251"/>
      <c r="J3" s="252"/>
      <c r="L3" s="181"/>
    </row>
    <row r="4" spans="1:13" ht="14.25" customHeight="1" x14ac:dyDescent="0.15">
      <c r="A4" s="249"/>
      <c r="B4" s="255" t="s">
        <v>18</v>
      </c>
      <c r="C4" s="257"/>
      <c r="D4" s="258" t="s">
        <v>128</v>
      </c>
      <c r="E4" s="259"/>
      <c r="F4" s="260"/>
      <c r="G4" s="261" t="s">
        <v>71</v>
      </c>
      <c r="H4" s="258" t="s">
        <v>129</v>
      </c>
      <c r="I4" s="259"/>
      <c r="J4" s="260"/>
      <c r="L4" s="181"/>
    </row>
    <row r="5" spans="1:13" ht="16.5" customHeight="1" x14ac:dyDescent="0.15">
      <c r="A5" s="249"/>
      <c r="B5" s="255"/>
      <c r="C5" s="257"/>
      <c r="D5" s="247"/>
      <c r="E5" s="247"/>
      <c r="F5" s="247"/>
      <c r="G5" s="261"/>
      <c r="H5" s="248"/>
      <c r="I5" s="248"/>
      <c r="J5" s="248"/>
      <c r="L5" s="181"/>
    </row>
    <row r="6" spans="1:13" ht="21" customHeight="1" x14ac:dyDescent="0.15">
      <c r="A6" s="249"/>
      <c r="B6" s="256"/>
      <c r="C6" s="257"/>
      <c r="D6" s="262"/>
      <c r="E6" s="262"/>
      <c r="F6" s="262"/>
      <c r="G6" s="261"/>
      <c r="H6" s="246"/>
      <c r="I6" s="246"/>
      <c r="J6" s="246"/>
      <c r="L6" s="181"/>
    </row>
    <row r="8" spans="1:13" ht="20" x14ac:dyDescent="0.2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1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1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25" customHeight="1" x14ac:dyDescent="0.1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25" customHeight="1" x14ac:dyDescent="0.15">
      <c r="A12" s="84" t="s">
        <v>20</v>
      </c>
      <c r="B12" s="239">
        <f>+'Additional notes (1)  '!C22</f>
        <v>4813.43</v>
      </c>
      <c r="C12" s="191"/>
      <c r="D12" s="190"/>
      <c r="E12" s="191"/>
      <c r="F12" s="190"/>
      <c r="G12" s="191"/>
      <c r="H12" s="190"/>
      <c r="I12" s="191"/>
      <c r="J12" s="192">
        <f>H12+D12+B12+F12</f>
        <v>4813.43</v>
      </c>
      <c r="K12" s="193"/>
      <c r="L12" s="192">
        <v>6090.9</v>
      </c>
    </row>
    <row r="13" spans="1:13" ht="20.25" customHeight="1" x14ac:dyDescent="0.15">
      <c r="A13" s="84" t="s">
        <v>21</v>
      </c>
      <c r="B13" s="190"/>
      <c r="C13" s="191"/>
      <c r="D13" s="190"/>
      <c r="E13" s="191"/>
      <c r="F13" s="190"/>
      <c r="G13" s="191"/>
      <c r="H13" s="190"/>
      <c r="I13" s="191"/>
      <c r="J13" s="192">
        <f t="shared" ref="J13:J21" si="0">H13+D13+B13+F13</f>
        <v>0</v>
      </c>
      <c r="K13" s="193"/>
      <c r="L13" s="190">
        <v>0</v>
      </c>
    </row>
    <row r="14" spans="1:13" ht="20.25" customHeight="1" x14ac:dyDescent="0.15">
      <c r="A14" s="84" t="s">
        <v>22</v>
      </c>
      <c r="B14" s="190"/>
      <c r="C14" s="191"/>
      <c r="D14" s="190"/>
      <c r="E14" s="191"/>
      <c r="F14" s="190"/>
      <c r="G14" s="191"/>
      <c r="H14" s="190"/>
      <c r="I14" s="191"/>
      <c r="J14" s="192">
        <f t="shared" si="0"/>
        <v>0</v>
      </c>
      <c r="K14" s="193"/>
      <c r="L14" s="190">
        <v>0</v>
      </c>
    </row>
    <row r="15" spans="1:13" ht="20.25" customHeight="1" x14ac:dyDescent="0.15">
      <c r="A15" s="84" t="s">
        <v>23</v>
      </c>
      <c r="B15" s="190"/>
      <c r="C15" s="191"/>
      <c r="D15" s="190"/>
      <c r="E15" s="191"/>
      <c r="F15" s="190"/>
      <c r="G15" s="191"/>
      <c r="H15" s="190"/>
      <c r="I15" s="191"/>
      <c r="J15" s="192">
        <f t="shared" si="0"/>
        <v>0</v>
      </c>
      <c r="K15" s="193"/>
      <c r="L15" s="190">
        <v>0</v>
      </c>
    </row>
    <row r="16" spans="1:13" ht="20.25" customHeight="1" x14ac:dyDescent="0.15">
      <c r="A16" s="84" t="s">
        <v>24</v>
      </c>
      <c r="B16" s="190"/>
      <c r="C16" s="191"/>
      <c r="D16" s="190"/>
      <c r="E16" s="191"/>
      <c r="F16" s="190"/>
      <c r="G16" s="191"/>
      <c r="H16" s="190"/>
      <c r="I16" s="191"/>
      <c r="J16" s="192">
        <f t="shared" si="0"/>
        <v>0</v>
      </c>
      <c r="K16" s="193"/>
      <c r="L16" s="190">
        <v>0</v>
      </c>
    </row>
    <row r="17" spans="1:12" ht="30" x14ac:dyDescent="0.15">
      <c r="A17" s="84" t="s">
        <v>25</v>
      </c>
      <c r="B17" s="190"/>
      <c r="C17" s="191"/>
      <c r="D17" s="190"/>
      <c r="E17" s="191"/>
      <c r="F17" s="190"/>
      <c r="G17" s="191"/>
      <c r="H17" s="190"/>
      <c r="I17" s="191"/>
      <c r="J17" s="192">
        <f t="shared" si="0"/>
        <v>0</v>
      </c>
      <c r="K17" s="193"/>
      <c r="L17" s="190">
        <v>0</v>
      </c>
    </row>
    <row r="18" spans="1:12" ht="20.25" customHeight="1" x14ac:dyDescent="0.15">
      <c r="A18" s="84" t="s">
        <v>67</v>
      </c>
      <c r="B18" s="190"/>
      <c r="C18" s="191"/>
      <c r="D18" s="190"/>
      <c r="E18" s="191"/>
      <c r="F18" s="190"/>
      <c r="G18" s="191"/>
      <c r="H18" s="190"/>
      <c r="I18" s="191"/>
      <c r="J18" s="192">
        <f t="shared" si="0"/>
        <v>0</v>
      </c>
      <c r="K18" s="193"/>
      <c r="L18" s="190">
        <v>0</v>
      </c>
    </row>
    <row r="19" spans="1:12" ht="30" x14ac:dyDescent="0.15">
      <c r="A19" s="84" t="s">
        <v>68</v>
      </c>
      <c r="B19" s="190"/>
      <c r="C19" s="191"/>
      <c r="D19" s="190"/>
      <c r="E19" s="191"/>
      <c r="F19" s="190"/>
      <c r="G19" s="191"/>
      <c r="H19" s="190"/>
      <c r="I19" s="191"/>
      <c r="J19" s="192">
        <f t="shared" si="0"/>
        <v>0</v>
      </c>
      <c r="K19" s="193"/>
      <c r="L19" s="190">
        <v>0</v>
      </c>
    </row>
    <row r="20" spans="1:12" ht="20.25" customHeight="1" x14ac:dyDescent="0.15">
      <c r="A20" s="84"/>
      <c r="B20" s="190"/>
      <c r="C20" s="191"/>
      <c r="D20" s="190"/>
      <c r="E20" s="191"/>
      <c r="F20" s="190"/>
      <c r="G20" s="191"/>
      <c r="H20" s="190"/>
      <c r="I20" s="191"/>
      <c r="J20" s="192">
        <f t="shared" si="0"/>
        <v>0</v>
      </c>
      <c r="K20" s="193"/>
      <c r="L20" s="190">
        <v>0</v>
      </c>
    </row>
    <row r="21" spans="1:12" ht="18" thickBot="1" x14ac:dyDescent="0.25">
      <c r="A21" s="9" t="s">
        <v>85</v>
      </c>
      <c r="B21" s="194">
        <f>SUM(B12:B20)</f>
        <v>4813.43</v>
      </c>
      <c r="C21" s="195"/>
      <c r="D21" s="194">
        <f>SUM(D12:D20)</f>
        <v>0</v>
      </c>
      <c r="E21" s="191"/>
      <c r="F21" s="194">
        <f>SUM(F12:F20)</f>
        <v>0</v>
      </c>
      <c r="G21" s="191"/>
      <c r="H21" s="194">
        <f>SUM(H12:H20)</f>
        <v>0</v>
      </c>
      <c r="I21" s="191"/>
      <c r="J21" s="196">
        <f t="shared" si="0"/>
        <v>4813.43</v>
      </c>
      <c r="K21" s="193"/>
      <c r="L21" s="196">
        <v>6090.9</v>
      </c>
    </row>
    <row r="22" spans="1:12" ht="16.5" customHeight="1" thickTop="1" x14ac:dyDescent="0.15">
      <c r="A22" s="10"/>
      <c r="B22" s="34"/>
      <c r="C22" s="53"/>
      <c r="D22" s="53"/>
      <c r="E22" s="53"/>
      <c r="F22" s="53"/>
      <c r="G22" s="53"/>
      <c r="H22" s="53"/>
      <c r="I22" s="53"/>
      <c r="J22" s="54" t="str">
        <f>IF(B21+D21+F21+H21-J21=0," ","error")</f>
        <v xml:space="preserve"> </v>
      </c>
      <c r="K22" s="53"/>
      <c r="L22" s="56" t="s">
        <v>138</v>
      </c>
    </row>
    <row r="23" spans="1:12" ht="30" x14ac:dyDescent="0.15">
      <c r="A23" s="67" t="s">
        <v>65</v>
      </c>
      <c r="B23" s="197"/>
      <c r="C23" s="8"/>
      <c r="D23" s="8"/>
      <c r="E23" s="8"/>
      <c r="F23" s="8"/>
      <c r="G23" s="8"/>
      <c r="H23" s="8"/>
      <c r="I23" s="8"/>
      <c r="J23" s="8"/>
      <c r="K23" s="8"/>
    </row>
    <row r="24" spans="1:12" ht="20.25" customHeight="1" x14ac:dyDescent="0.15">
      <c r="A24" s="84" t="s">
        <v>26</v>
      </c>
      <c r="B24" s="190"/>
      <c r="C24" s="191"/>
      <c r="D24" s="190"/>
      <c r="E24" s="191"/>
      <c r="F24" s="190"/>
      <c r="G24" s="191"/>
      <c r="H24" s="190"/>
      <c r="I24" s="191"/>
      <c r="J24" s="192">
        <f>H24+D24+B24+F24</f>
        <v>0</v>
      </c>
      <c r="K24" s="193"/>
      <c r="L24" s="190">
        <v>0</v>
      </c>
    </row>
    <row r="25" spans="1:12" ht="20.25" customHeight="1" x14ac:dyDescent="0.15">
      <c r="A25" s="84" t="s">
        <v>27</v>
      </c>
      <c r="B25" s="190"/>
      <c r="C25" s="191"/>
      <c r="D25" s="190"/>
      <c r="E25" s="191"/>
      <c r="F25" s="190"/>
      <c r="G25" s="191"/>
      <c r="H25" s="190"/>
      <c r="I25" s="191"/>
      <c r="J25" s="192">
        <f>H25+D25+B25+F25</f>
        <v>0</v>
      </c>
      <c r="K25" s="193"/>
      <c r="L25" s="190">
        <v>0</v>
      </c>
    </row>
    <row r="26" spans="1:12" ht="17.25" customHeight="1" thickBot="1" x14ac:dyDescent="0.25">
      <c r="A26" s="9" t="s">
        <v>86</v>
      </c>
      <c r="B26" s="194">
        <f>SUM(B24:B25)</f>
        <v>0</v>
      </c>
      <c r="C26" s="195"/>
      <c r="D26" s="194">
        <f>SUM(D24:D25)</f>
        <v>0</v>
      </c>
      <c r="E26" s="191"/>
      <c r="F26" s="194">
        <f>SUM(F24:F25)</f>
        <v>0</v>
      </c>
      <c r="G26" s="191"/>
      <c r="H26" s="194">
        <f>SUM(H24:H25)</f>
        <v>0</v>
      </c>
      <c r="I26" s="191"/>
      <c r="J26" s="194">
        <f>SUM(J24:J25)</f>
        <v>0</v>
      </c>
      <c r="K26" s="193"/>
      <c r="L26" s="194">
        <v>0</v>
      </c>
    </row>
    <row r="27" spans="1:12" ht="8.25" customHeight="1" thickTop="1" x14ac:dyDescent="0.15">
      <c r="A27" s="25"/>
      <c r="B27" s="198"/>
      <c r="C27" s="199"/>
      <c r="D27" s="198"/>
      <c r="E27" s="199"/>
      <c r="F27" s="198"/>
      <c r="G27" s="199"/>
      <c r="H27" s="198"/>
      <c r="I27" s="200"/>
      <c r="J27" s="175" t="str">
        <f>IF(B26+D26+F26+H26-J26=0," ","error")</f>
        <v xml:space="preserve"> </v>
      </c>
      <c r="K27" s="193"/>
      <c r="L27" s="175" t="s">
        <v>138</v>
      </c>
    </row>
    <row r="28" spans="1:12" ht="20.25" customHeight="1" thickBot="1" x14ac:dyDescent="0.25">
      <c r="A28" s="9" t="s">
        <v>10</v>
      </c>
      <c r="B28" s="201">
        <f>B26+B21</f>
        <v>4813.43</v>
      </c>
      <c r="C28" s="200"/>
      <c r="D28" s="201">
        <f>D26+D21</f>
        <v>0</v>
      </c>
      <c r="E28" s="200"/>
      <c r="F28" s="201">
        <f>F26+F21</f>
        <v>0</v>
      </c>
      <c r="G28" s="200"/>
      <c r="H28" s="201">
        <f>H26+H21</f>
        <v>0</v>
      </c>
      <c r="I28" s="200"/>
      <c r="J28" s="201">
        <f>J26+J21</f>
        <v>4813.43</v>
      </c>
      <c r="K28" s="193"/>
      <c r="L28" s="201">
        <v>6090.9</v>
      </c>
    </row>
    <row r="29" spans="1:12" ht="16.5" customHeight="1" thickTop="1" x14ac:dyDescent="0.15">
      <c r="B29" s="202"/>
      <c r="C29" s="56"/>
      <c r="D29" s="56"/>
      <c r="E29" s="56"/>
      <c r="F29" s="56"/>
      <c r="G29" s="56"/>
      <c r="H29" s="56"/>
      <c r="I29" s="56"/>
      <c r="J29" s="54" t="str">
        <f>IF(B28+D28+H28-J28=0," ","error")</f>
        <v xml:space="preserve"> </v>
      </c>
      <c r="K29" s="56"/>
      <c r="L29" s="56" t="s">
        <v>138</v>
      </c>
    </row>
    <row r="30" spans="1:12" ht="18" customHeight="1" x14ac:dyDescent="0.15">
      <c r="A30" s="27" t="s">
        <v>8</v>
      </c>
      <c r="B30" s="203"/>
      <c r="C30" s="204"/>
      <c r="D30" s="204"/>
      <c r="E30" s="204"/>
      <c r="F30" s="204"/>
      <c r="G30" s="204"/>
      <c r="H30" s="204"/>
      <c r="I30" s="204"/>
      <c r="J30" s="204"/>
      <c r="K30" s="204"/>
      <c r="L30" s="204"/>
    </row>
    <row r="31" spans="1:12" ht="20.25" customHeight="1" x14ac:dyDescent="0.15">
      <c r="A31" s="85" t="s">
        <v>28</v>
      </c>
      <c r="B31" s="239">
        <v>216</v>
      </c>
      <c r="C31" s="198"/>
      <c r="D31" s="190"/>
      <c r="E31" s="191"/>
      <c r="F31" s="190"/>
      <c r="G31" s="191"/>
      <c r="H31" s="190"/>
      <c r="I31" s="191"/>
      <c r="J31" s="192">
        <f>H31+D31+B31+F31</f>
        <v>216</v>
      </c>
      <c r="K31" s="175"/>
      <c r="L31" s="190">
        <v>216</v>
      </c>
    </row>
    <row r="32" spans="1:12" ht="20.25" customHeight="1" x14ac:dyDescent="0.15">
      <c r="A32" s="85" t="s">
        <v>118</v>
      </c>
      <c r="B32" s="239"/>
      <c r="C32" s="198"/>
      <c r="D32" s="190"/>
      <c r="E32" s="191"/>
      <c r="F32" s="190"/>
      <c r="G32" s="191"/>
      <c r="H32" s="190"/>
      <c r="I32" s="191"/>
      <c r="J32" s="192">
        <f t="shared" ref="J32:J41" si="1">H32+D32+B32+F32</f>
        <v>0</v>
      </c>
      <c r="K32" s="175"/>
      <c r="L32" s="190">
        <v>0</v>
      </c>
    </row>
    <row r="33" spans="1:16" ht="20.25" customHeight="1" x14ac:dyDescent="0.15">
      <c r="A33" s="85" t="s">
        <v>29</v>
      </c>
      <c r="B33" s="239"/>
      <c r="C33" s="198"/>
      <c r="D33" s="190"/>
      <c r="E33" s="191"/>
      <c r="F33" s="190"/>
      <c r="G33" s="191"/>
      <c r="H33" s="190"/>
      <c r="I33" s="191"/>
      <c r="J33" s="192">
        <f t="shared" si="1"/>
        <v>0</v>
      </c>
      <c r="K33" s="175"/>
      <c r="L33" s="190">
        <v>0</v>
      </c>
    </row>
    <row r="34" spans="1:16" ht="30" x14ac:dyDescent="0.15">
      <c r="A34" s="85" t="s">
        <v>30</v>
      </c>
      <c r="B34" s="239">
        <v>6200</v>
      </c>
      <c r="C34" s="198"/>
      <c r="D34" s="190"/>
      <c r="E34" s="191"/>
      <c r="F34" s="190"/>
      <c r="G34" s="191"/>
      <c r="H34" s="190"/>
      <c r="I34" s="191"/>
      <c r="J34" s="192">
        <f t="shared" si="1"/>
        <v>6200</v>
      </c>
      <c r="K34" s="175"/>
      <c r="L34" s="190">
        <v>8400</v>
      </c>
    </row>
    <row r="35" spans="1:16" ht="20.25" customHeight="1" x14ac:dyDescent="0.15">
      <c r="A35" s="85" t="s">
        <v>31</v>
      </c>
      <c r="B35" s="239">
        <v>1560</v>
      </c>
      <c r="C35" s="198"/>
      <c r="D35" s="190"/>
      <c r="E35" s="191"/>
      <c r="F35" s="190"/>
      <c r="G35" s="191"/>
      <c r="H35" s="190"/>
      <c r="I35" s="191"/>
      <c r="J35" s="192">
        <f t="shared" si="1"/>
        <v>1560</v>
      </c>
      <c r="K35" s="175"/>
      <c r="L35" s="190">
        <v>1560</v>
      </c>
    </row>
    <row r="36" spans="1:16" ht="20.25" customHeight="1" x14ac:dyDescent="0.15">
      <c r="A36" s="85" t="s">
        <v>32</v>
      </c>
      <c r="B36" s="190"/>
      <c r="C36" s="198"/>
      <c r="D36" s="190"/>
      <c r="E36" s="191"/>
      <c r="F36" s="190"/>
      <c r="G36" s="191"/>
      <c r="H36" s="190"/>
      <c r="I36" s="191"/>
      <c r="J36" s="192">
        <f t="shared" si="1"/>
        <v>0</v>
      </c>
      <c r="K36" s="175"/>
      <c r="L36" s="190">
        <v>0</v>
      </c>
    </row>
    <row r="37" spans="1:16" ht="20.25" customHeight="1" x14ac:dyDescent="0.15">
      <c r="A37" s="86" t="s">
        <v>33</v>
      </c>
      <c r="B37" s="190"/>
      <c r="C37" s="198"/>
      <c r="D37" s="190"/>
      <c r="E37" s="191"/>
      <c r="F37" s="190"/>
      <c r="G37" s="191"/>
      <c r="H37" s="190"/>
      <c r="I37" s="191"/>
      <c r="J37" s="192">
        <f t="shared" si="1"/>
        <v>0</v>
      </c>
      <c r="K37" s="175"/>
      <c r="L37" s="190">
        <v>0</v>
      </c>
      <c r="P37" s="238"/>
    </row>
    <row r="38" spans="1:16" ht="20.25" customHeight="1" x14ac:dyDescent="0.15">
      <c r="A38" s="86" t="s">
        <v>34</v>
      </c>
      <c r="B38" s="190"/>
      <c r="C38" s="198"/>
      <c r="D38" s="190"/>
      <c r="E38" s="191"/>
      <c r="F38" s="190"/>
      <c r="G38" s="191"/>
      <c r="H38" s="190"/>
      <c r="I38" s="191"/>
      <c r="J38" s="192">
        <f t="shared" si="1"/>
        <v>0</v>
      </c>
      <c r="K38" s="175"/>
      <c r="L38" s="190">
        <v>0</v>
      </c>
    </row>
    <row r="39" spans="1:16" ht="20.25" customHeight="1" x14ac:dyDescent="0.15">
      <c r="A39" s="86" t="s">
        <v>35</v>
      </c>
      <c r="B39" s="190"/>
      <c r="C39" s="198"/>
      <c r="D39" s="190"/>
      <c r="E39" s="191"/>
      <c r="F39" s="190"/>
      <c r="G39" s="191"/>
      <c r="H39" s="190"/>
      <c r="I39" s="191"/>
      <c r="J39" s="192">
        <f t="shared" si="1"/>
        <v>0</v>
      </c>
      <c r="K39" s="175"/>
      <c r="L39" s="190">
        <v>0</v>
      </c>
    </row>
    <row r="40" spans="1:16" ht="20.25" customHeight="1" x14ac:dyDescent="0.15">
      <c r="A40" s="86" t="s">
        <v>126</v>
      </c>
      <c r="B40" s="190"/>
      <c r="C40" s="198"/>
      <c r="D40" s="190"/>
      <c r="E40" s="191"/>
      <c r="F40" s="190"/>
      <c r="G40" s="191"/>
      <c r="H40" s="190"/>
      <c r="I40" s="191"/>
      <c r="J40" s="192">
        <f t="shared" si="1"/>
        <v>0</v>
      </c>
      <c r="K40" s="175"/>
      <c r="L40" s="190">
        <v>0</v>
      </c>
    </row>
    <row r="41" spans="1:16" ht="20.25" customHeight="1" thickBot="1" x14ac:dyDescent="0.2">
      <c r="A41" s="85"/>
      <c r="B41" s="205"/>
      <c r="C41" s="198"/>
      <c r="D41" s="205"/>
      <c r="E41" s="191"/>
      <c r="F41" s="205"/>
      <c r="G41" s="191"/>
      <c r="H41" s="205"/>
      <c r="I41" s="191"/>
      <c r="J41" s="242">
        <f t="shared" si="1"/>
        <v>0</v>
      </c>
      <c r="K41" s="175"/>
      <c r="L41" s="205">
        <v>0</v>
      </c>
    </row>
    <row r="42" spans="1:16" ht="20.25" customHeight="1" thickTop="1" thickBot="1" x14ac:dyDescent="0.2">
      <c r="A42" s="13" t="s">
        <v>87</v>
      </c>
      <c r="B42" s="194">
        <f>SUM(B31:B41)</f>
        <v>7976</v>
      </c>
      <c r="C42" s="206"/>
      <c r="D42" s="194">
        <f>SUM(D31:D41)</f>
        <v>0</v>
      </c>
      <c r="E42" s="191"/>
      <c r="F42" s="194">
        <f>SUM(F31:F41)</f>
        <v>0</v>
      </c>
      <c r="G42" s="191"/>
      <c r="H42" s="194">
        <f>SUM(H31:H41)</f>
        <v>0</v>
      </c>
      <c r="I42" s="191"/>
      <c r="J42" s="243">
        <f>SUM(J31:J41)</f>
        <v>7976</v>
      </c>
      <c r="K42" s="175"/>
      <c r="L42" s="194">
        <v>10176</v>
      </c>
    </row>
    <row r="43" spans="1:16" s="14" customFormat="1" ht="17.25" customHeight="1" thickTop="1" x14ac:dyDescent="0.15">
      <c r="B43" s="35"/>
      <c r="C43" s="54"/>
      <c r="D43" s="55"/>
      <c r="E43" s="54"/>
      <c r="F43" s="54"/>
      <c r="G43" s="54"/>
      <c r="H43" s="54"/>
      <c r="I43" s="54"/>
      <c r="J43" s="54" t="str">
        <f>IF(B42+D42+F42+H42-J42=0," ","error")</f>
        <v xml:space="preserve"> </v>
      </c>
      <c r="K43" s="54"/>
      <c r="L43" s="54" t="s">
        <v>138</v>
      </c>
    </row>
    <row r="44" spans="1:16" ht="30" x14ac:dyDescent="0.15">
      <c r="A44" s="67" t="s">
        <v>66</v>
      </c>
      <c r="B44" s="197"/>
      <c r="C44" s="8"/>
      <c r="D44" s="8"/>
      <c r="E44" s="8"/>
      <c r="F44" s="8"/>
      <c r="G44" s="8"/>
      <c r="H44" s="8"/>
      <c r="I44" s="8"/>
      <c r="J44" s="8"/>
      <c r="K44" s="8"/>
    </row>
    <row r="45" spans="1:16" ht="20.25" customHeight="1" x14ac:dyDescent="0.15">
      <c r="A45" s="85" t="s">
        <v>36</v>
      </c>
      <c r="B45" s="190"/>
      <c r="C45" s="198"/>
      <c r="D45" s="190"/>
      <c r="E45" s="191"/>
      <c r="F45" s="190"/>
      <c r="G45" s="191"/>
      <c r="H45" s="190"/>
      <c r="I45" s="191"/>
      <c r="J45" s="192">
        <f>H45+D45+F45+B45</f>
        <v>0</v>
      </c>
      <c r="K45" s="175"/>
      <c r="L45" s="190">
        <v>0</v>
      </c>
    </row>
    <row r="46" spans="1:16" ht="20.25" customHeight="1" thickBot="1" x14ac:dyDescent="0.2">
      <c r="A46" s="85" t="s">
        <v>37</v>
      </c>
      <c r="B46" s="205"/>
      <c r="C46" s="198"/>
      <c r="D46" s="205"/>
      <c r="E46" s="191"/>
      <c r="F46" s="205"/>
      <c r="G46" s="191"/>
      <c r="H46" s="205"/>
      <c r="I46" s="191"/>
      <c r="J46" s="242">
        <f>H46+D46+F46+B46</f>
        <v>0</v>
      </c>
      <c r="K46" s="175"/>
      <c r="L46" s="205">
        <v>0</v>
      </c>
    </row>
    <row r="47" spans="1:16" ht="20.25" customHeight="1" thickTop="1" thickBot="1" x14ac:dyDescent="0.2">
      <c r="A47" s="13" t="s">
        <v>88</v>
      </c>
      <c r="B47" s="194">
        <f>SUM(B45:B46)</f>
        <v>0</v>
      </c>
      <c r="C47" s="206"/>
      <c r="D47" s="194">
        <f>SUM(D45:D46)</f>
        <v>0</v>
      </c>
      <c r="E47" s="191"/>
      <c r="F47" s="194">
        <f>SUM(F45:F46)</f>
        <v>0</v>
      </c>
      <c r="G47" s="191"/>
      <c r="H47" s="194">
        <f>SUM(H45:H46)</f>
        <v>0</v>
      </c>
      <c r="I47" s="191"/>
      <c r="J47" s="243">
        <f>SUM(J45:J46)</f>
        <v>0</v>
      </c>
      <c r="K47" s="175"/>
      <c r="L47" s="194">
        <v>0</v>
      </c>
    </row>
    <row r="48" spans="1:16" ht="13.5" customHeight="1" thickTop="1" thickBot="1" x14ac:dyDescent="0.2">
      <c r="B48" s="36"/>
      <c r="C48" s="56"/>
      <c r="D48" s="36"/>
      <c r="E48" s="56"/>
      <c r="F48" s="56"/>
      <c r="G48" s="56"/>
      <c r="H48" s="36"/>
      <c r="I48" s="56"/>
      <c r="J48" s="54" t="str">
        <f>IF(B47+D47+F47+H47-J47=0," ","error")</f>
        <v xml:space="preserve"> </v>
      </c>
      <c r="K48" s="56"/>
      <c r="L48" s="54" t="s">
        <v>138</v>
      </c>
    </row>
    <row r="49" spans="1:14" s="15" customFormat="1" ht="20.25" customHeight="1" thickTop="1" thickBot="1" x14ac:dyDescent="0.2">
      <c r="A49" s="39" t="s">
        <v>11</v>
      </c>
      <c r="B49" s="207">
        <f>+B47+B42</f>
        <v>7976</v>
      </c>
      <c r="C49" s="193"/>
      <c r="D49" s="207">
        <f>+D47+D42</f>
        <v>0</v>
      </c>
      <c r="E49" s="193"/>
      <c r="F49" s="207">
        <f>+F47+F42</f>
        <v>0</v>
      </c>
      <c r="G49" s="193"/>
      <c r="H49" s="207">
        <f>+H47+H42</f>
        <v>0</v>
      </c>
      <c r="I49" s="193"/>
      <c r="J49" s="207">
        <f>+J47+J42</f>
        <v>7976</v>
      </c>
      <c r="K49" s="193"/>
      <c r="L49" s="207">
        <v>10176</v>
      </c>
    </row>
    <row r="50" spans="1:14" ht="15" thickTop="1" thickBot="1" x14ac:dyDescent="0.2">
      <c r="B50" s="37"/>
      <c r="C50" s="57"/>
      <c r="D50" s="57"/>
      <c r="E50" s="57"/>
      <c r="F50" s="57"/>
      <c r="G50" s="57"/>
      <c r="H50" s="57"/>
      <c r="I50" s="57"/>
      <c r="J50" s="54" t="str">
        <f>IF(B49+D49+F49+H49-J49=0," ","error")</f>
        <v xml:space="preserve"> </v>
      </c>
      <c r="K50" s="58"/>
      <c r="L50" s="54" t="s">
        <v>138</v>
      </c>
    </row>
    <row r="51" spans="1:14" ht="20.25" customHeight="1" thickTop="1" thickBot="1" x14ac:dyDescent="0.2">
      <c r="A51" s="40" t="s">
        <v>109</v>
      </c>
      <c r="B51" s="142">
        <f>+B28-B49</f>
        <v>-3162.5699999999997</v>
      </c>
      <c r="C51" s="87"/>
      <c r="D51" s="142">
        <f>+D28-D49</f>
        <v>0</v>
      </c>
      <c r="E51" s="87"/>
      <c r="F51" s="142">
        <f>+F28-F49</f>
        <v>0</v>
      </c>
      <c r="G51" s="87"/>
      <c r="H51" s="142">
        <f>+H28-H49</f>
        <v>0</v>
      </c>
      <c r="I51" s="87"/>
      <c r="J51" s="143">
        <f>IF((B51+D51+F51+H51)=(+J28-J49),H51+F51+D51+B51,"Cross Add Error")</f>
        <v>-3162.5699999999997</v>
      </c>
      <c r="K51" s="132"/>
      <c r="L51" s="143">
        <v>-4085.1000000000004</v>
      </c>
      <c r="M51" s="88"/>
      <c r="N51" s="56"/>
    </row>
    <row r="52" spans="1:14" ht="14.25" customHeight="1" thickBot="1" x14ac:dyDescent="0.2">
      <c r="A52" s="40"/>
      <c r="B52" s="214"/>
      <c r="C52" s="87"/>
      <c r="D52" s="214"/>
      <c r="E52" s="87"/>
      <c r="F52" s="214"/>
      <c r="G52" s="87"/>
      <c r="H52" s="214"/>
      <c r="I52" s="87"/>
      <c r="J52" s="214"/>
      <c r="K52" s="132"/>
      <c r="L52" s="214"/>
      <c r="M52" s="88"/>
    </row>
    <row r="53" spans="1:14" ht="19.5" customHeight="1" thickTop="1" thickBot="1" x14ac:dyDescent="0.2">
      <c r="A53" s="96" t="s">
        <v>124</v>
      </c>
      <c r="B53" s="154"/>
      <c r="C53" s="87"/>
      <c r="D53" s="154"/>
      <c r="E53" s="87"/>
      <c r="F53" s="154"/>
      <c r="G53" s="87"/>
      <c r="H53" s="154"/>
      <c r="I53" s="87"/>
      <c r="J53" s="141">
        <f>IF(H53+F53+D53+B53=0,0,"Transfer error")</f>
        <v>0</v>
      </c>
      <c r="K53" s="132"/>
      <c r="L53" s="141">
        <v>0</v>
      </c>
    </row>
    <row r="54" spans="1:14" ht="14.25" customHeight="1" thickTop="1" thickBot="1" x14ac:dyDescent="0.2">
      <c r="A54" s="11"/>
      <c r="B54" s="213"/>
      <c r="C54" s="87"/>
      <c r="D54" s="213"/>
      <c r="E54" s="87"/>
      <c r="F54" s="140"/>
      <c r="G54" s="87"/>
      <c r="H54" s="213"/>
      <c r="I54" s="87"/>
      <c r="J54" s="215"/>
      <c r="K54" s="132"/>
      <c r="L54" s="215"/>
    </row>
    <row r="55" spans="1:14" ht="29.25" customHeight="1" thickTop="1" thickBot="1" x14ac:dyDescent="0.2">
      <c r="A55" s="13" t="s">
        <v>41</v>
      </c>
      <c r="B55" s="139">
        <f>+B51+B53</f>
        <v>-3162.5699999999997</v>
      </c>
      <c r="C55" s="87"/>
      <c r="D55" s="139">
        <f>+D51+D53</f>
        <v>0</v>
      </c>
      <c r="E55" s="87"/>
      <c r="F55" s="139">
        <f>+F51+F53</f>
        <v>0</v>
      </c>
      <c r="G55" s="87"/>
      <c r="H55" s="139">
        <f>+H51+H53</f>
        <v>0</v>
      </c>
      <c r="I55" s="87"/>
      <c r="J55" s="139">
        <f>+J51+J53</f>
        <v>-3162.5699999999997</v>
      </c>
      <c r="K55" s="132"/>
      <c r="L55" s="139">
        <v>-4085.1000000000004</v>
      </c>
    </row>
    <row r="56" spans="1:14" ht="14" thickTop="1" x14ac:dyDescent="0.15">
      <c r="J56" s="54" t="str">
        <f>IF(B55+D55+H55-J55=0," ","error")</f>
        <v xml:space="preserve"> </v>
      </c>
    </row>
  </sheetData>
  <mergeCells count="13">
    <mergeCell ref="H6:J6"/>
    <mergeCell ref="D5:F5"/>
    <mergeCell ref="H5:J5"/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</mergeCells>
  <phoneticPr fontId="0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  <legacyDrawing r:id="rId3"/>
  <oleObjects>
    <mc:AlternateContent xmlns:mc="http://schemas.openxmlformats.org/markup-compatibility/2006">
      <mc:Choice Requires="x14">
        <oleObject progId="MSPhotoEd.3" shapeId="207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342900</xdr:rowOff>
              </to>
            </anchor>
          </objectPr>
        </oleObject>
      </mc:Choice>
      <mc:Fallback>
        <oleObject progId="MSPhotoEd.3" shapeId="2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6"/>
  <sheetViews>
    <sheetView zoomScale="85" zoomScaleNormal="85" zoomScaleSheetLayoutView="80" workbookViewId="0"/>
  </sheetViews>
  <sheetFormatPr baseColWidth="10" defaultColWidth="9.1640625" defaultRowHeight="13" x14ac:dyDescent="0.15"/>
  <cols>
    <col min="1" max="1" width="33.5" style="1" customWidth="1"/>
    <col min="2" max="2" width="15.5" style="30" customWidth="1"/>
    <col min="3" max="3" width="1.832031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1" width="14.83203125" style="1" customWidth="1"/>
    <col min="12" max="16384" width="9.1640625" style="1"/>
  </cols>
  <sheetData>
    <row r="1" spans="1:12" ht="27.75" customHeight="1" x14ac:dyDescent="0.2">
      <c r="B1" s="299" t="str">
        <f>'R&amp;P Accounts'!B2</f>
        <v>Omaleshe Projects Trust</v>
      </c>
      <c r="C1" s="299"/>
      <c r="D1" s="299"/>
      <c r="E1" s="299"/>
      <c r="F1" s="299"/>
      <c r="G1" s="299"/>
      <c r="H1" s="299"/>
      <c r="I1" s="299"/>
      <c r="J1" s="299"/>
      <c r="K1" s="297" t="str">
        <f>'R&amp;P Accounts'!L2</f>
        <v>SC039501</v>
      </c>
      <c r="L1" s="297"/>
    </row>
    <row r="2" spans="1:12" ht="10.5" customHeight="1" x14ac:dyDescent="0.15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2" s="46" customFormat="1" ht="26.25" customHeight="1" x14ac:dyDescent="0.15">
      <c r="A3" s="42" t="s">
        <v>110</v>
      </c>
      <c r="B3" s="43"/>
      <c r="C3" s="42"/>
      <c r="D3" s="42"/>
      <c r="E3" s="42"/>
      <c r="F3" s="42"/>
      <c r="G3" s="298"/>
      <c r="H3" s="298"/>
      <c r="I3" s="298"/>
      <c r="J3" s="298"/>
      <c r="K3" s="80"/>
    </row>
    <row r="4" spans="1:12" ht="15" customHeight="1" x14ac:dyDescent="0.1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2" ht="20.25" customHeight="1" x14ac:dyDescent="0.15">
      <c r="A5" s="275" t="s">
        <v>112</v>
      </c>
      <c r="B5" s="300" t="s">
        <v>145</v>
      </c>
      <c r="C5" s="301"/>
      <c r="D5" s="301"/>
      <c r="E5" s="301"/>
      <c r="F5" s="301"/>
      <c r="G5" s="301"/>
      <c r="H5" s="301"/>
      <c r="I5" s="301"/>
      <c r="J5" s="301"/>
      <c r="K5" s="302"/>
    </row>
    <row r="6" spans="1:12" ht="20.25" customHeight="1" x14ac:dyDescent="0.15">
      <c r="A6" s="276"/>
      <c r="B6" s="303"/>
      <c r="C6" s="304"/>
      <c r="D6" s="304"/>
      <c r="E6" s="304"/>
      <c r="F6" s="304"/>
      <c r="G6" s="304"/>
      <c r="H6" s="304"/>
      <c r="I6" s="304"/>
      <c r="J6" s="304"/>
      <c r="K6" s="305"/>
    </row>
    <row r="7" spans="1:12" ht="29.25" customHeight="1" x14ac:dyDescent="0.15">
      <c r="A7" s="276"/>
      <c r="B7" s="303"/>
      <c r="C7" s="304"/>
      <c r="D7" s="304"/>
      <c r="E7" s="304"/>
      <c r="F7" s="304"/>
      <c r="G7" s="304"/>
      <c r="H7" s="304"/>
      <c r="I7" s="304"/>
      <c r="J7" s="304"/>
      <c r="K7" s="305"/>
    </row>
    <row r="8" spans="1:12" ht="41.25" customHeight="1" x14ac:dyDescent="0.15">
      <c r="A8" s="276"/>
      <c r="B8" s="303"/>
      <c r="C8" s="304"/>
      <c r="D8" s="304"/>
      <c r="E8" s="304"/>
      <c r="F8" s="304"/>
      <c r="G8" s="304"/>
      <c r="H8" s="304"/>
      <c r="I8" s="304"/>
      <c r="J8" s="304"/>
      <c r="K8" s="305"/>
    </row>
    <row r="9" spans="1:12" ht="64.5" customHeight="1" x14ac:dyDescent="0.15">
      <c r="A9" s="276"/>
      <c r="B9" s="306"/>
      <c r="C9" s="307"/>
      <c r="D9" s="307"/>
      <c r="E9" s="307"/>
      <c r="F9" s="307"/>
      <c r="G9" s="307"/>
      <c r="H9" s="307"/>
      <c r="I9" s="307"/>
      <c r="J9" s="307"/>
      <c r="K9" s="308"/>
    </row>
    <row r="10" spans="1:12" x14ac:dyDescent="0.15">
      <c r="A10" s="295"/>
      <c r="B10" s="295"/>
      <c r="C10" s="295"/>
      <c r="D10" s="295"/>
      <c r="E10" s="295"/>
      <c r="F10" s="295"/>
      <c r="G10" s="295"/>
      <c r="H10" s="295"/>
      <c r="I10" s="295"/>
      <c r="J10" s="295"/>
      <c r="K10" s="295"/>
    </row>
    <row r="11" spans="1:12" ht="27" customHeight="1" x14ac:dyDescent="0.15">
      <c r="B11" s="296" t="s">
        <v>49</v>
      </c>
      <c r="C11" s="296"/>
      <c r="D11" s="296"/>
      <c r="E11" s="296"/>
      <c r="F11" s="296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25" customHeight="1" x14ac:dyDescent="0.15">
      <c r="A12" s="275" t="s">
        <v>58</v>
      </c>
      <c r="B12" s="277"/>
      <c r="C12" s="278"/>
      <c r="D12" s="278"/>
      <c r="E12" s="278"/>
      <c r="F12" s="279"/>
      <c r="G12" s="18"/>
      <c r="H12" s="185"/>
      <c r="I12" s="186"/>
      <c r="J12" s="187"/>
      <c r="K12" s="188"/>
    </row>
    <row r="13" spans="1:12" ht="20.25" customHeight="1" x14ac:dyDescent="0.15">
      <c r="A13" s="276"/>
      <c r="B13" s="277"/>
      <c r="C13" s="278"/>
      <c r="D13" s="278"/>
      <c r="E13" s="278"/>
      <c r="F13" s="279"/>
      <c r="G13" s="18"/>
      <c r="H13" s="185"/>
      <c r="I13" s="186"/>
      <c r="J13" s="187"/>
      <c r="K13" s="188"/>
    </row>
    <row r="14" spans="1:12" ht="20.25" customHeight="1" x14ac:dyDescent="0.15">
      <c r="A14" s="276"/>
      <c r="B14" s="277"/>
      <c r="C14" s="278"/>
      <c r="D14" s="278"/>
      <c r="E14" s="278"/>
      <c r="F14" s="279"/>
      <c r="G14" s="18"/>
      <c r="H14" s="185"/>
      <c r="I14" s="186"/>
      <c r="J14" s="187"/>
      <c r="K14" s="188"/>
    </row>
    <row r="15" spans="1:12" ht="20.25" customHeight="1" x14ac:dyDescent="0.15">
      <c r="A15" s="276"/>
      <c r="B15" s="277"/>
      <c r="C15" s="278"/>
      <c r="D15" s="278"/>
      <c r="E15" s="278"/>
      <c r="F15" s="279"/>
      <c r="G15" s="18"/>
      <c r="H15" s="185"/>
      <c r="I15" s="186"/>
      <c r="J15" s="187"/>
      <c r="K15" s="188"/>
    </row>
    <row r="16" spans="1:12" ht="20.25" customHeight="1" x14ac:dyDescent="0.15">
      <c r="A16" s="276"/>
      <c r="B16" s="280"/>
      <c r="C16" s="281"/>
      <c r="D16" s="281"/>
      <c r="E16" s="281"/>
      <c r="F16" s="282"/>
      <c r="G16" s="18"/>
      <c r="H16" s="185"/>
      <c r="I16" s="186"/>
      <c r="J16" s="187"/>
      <c r="K16" s="189"/>
    </row>
    <row r="17" spans="1:11" ht="20.25" customHeight="1" x14ac:dyDescent="0.15">
      <c r="A17" s="12"/>
      <c r="B17" s="286" t="s">
        <v>83</v>
      </c>
      <c r="C17" s="286"/>
      <c r="D17" s="286"/>
      <c r="E17" s="286"/>
      <c r="F17" s="286"/>
      <c r="G17" s="286"/>
      <c r="H17" s="286"/>
      <c r="I17" s="286"/>
      <c r="J17" s="286"/>
      <c r="K17" s="210">
        <f>SUM(K12:K16)</f>
        <v>0</v>
      </c>
    </row>
    <row r="18" spans="1:11" ht="15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25" customHeight="1" x14ac:dyDescent="0.15">
      <c r="A19" s="60" t="s">
        <v>59</v>
      </c>
      <c r="B19" s="287" t="s">
        <v>116</v>
      </c>
      <c r="C19" s="288"/>
      <c r="D19" s="288"/>
      <c r="E19" s="288"/>
      <c r="F19" s="288"/>
      <c r="G19" s="288"/>
      <c r="H19" s="288"/>
      <c r="I19" s="288"/>
      <c r="J19" s="289"/>
      <c r="K19" s="293" t="s">
        <v>136</v>
      </c>
    </row>
    <row r="20" spans="1:11" ht="17.25" customHeight="1" x14ac:dyDescent="0.15">
      <c r="A20" s="16"/>
      <c r="B20" s="290"/>
      <c r="C20" s="291"/>
      <c r="D20" s="291"/>
      <c r="E20" s="291"/>
      <c r="F20" s="291"/>
      <c r="G20" s="291"/>
      <c r="H20" s="291"/>
      <c r="I20" s="291"/>
      <c r="J20" s="292"/>
      <c r="K20" s="294"/>
    </row>
    <row r="21" spans="1:11" ht="12.75" customHeight="1" x14ac:dyDescent="0.15">
      <c r="A21" s="295"/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27" customHeight="1" x14ac:dyDescent="0.15">
      <c r="B22" s="296" t="s">
        <v>50</v>
      </c>
      <c r="C22" s="296"/>
      <c r="D22" s="296"/>
      <c r="E22" s="296"/>
      <c r="F22" s="296"/>
      <c r="G22" s="296"/>
      <c r="H22" s="296"/>
      <c r="I22" s="296"/>
      <c r="J22" s="296"/>
      <c r="K22" s="17" t="s">
        <v>47</v>
      </c>
    </row>
    <row r="23" spans="1:11" ht="19.5" customHeight="1" x14ac:dyDescent="0.15">
      <c r="A23" s="275" t="s">
        <v>60</v>
      </c>
      <c r="B23" s="277"/>
      <c r="C23" s="278"/>
      <c r="D23" s="278"/>
      <c r="E23" s="278"/>
      <c r="F23" s="278"/>
      <c r="G23" s="278"/>
      <c r="H23" s="278"/>
      <c r="I23" s="278"/>
      <c r="J23" s="279"/>
      <c r="K23" s="89"/>
    </row>
    <row r="24" spans="1:11" ht="20.25" customHeight="1" x14ac:dyDescent="0.15">
      <c r="A24" s="276"/>
      <c r="B24" s="277"/>
      <c r="C24" s="278"/>
      <c r="D24" s="278"/>
      <c r="E24" s="278"/>
      <c r="F24" s="278"/>
      <c r="G24" s="278"/>
      <c r="H24" s="278"/>
      <c r="I24" s="278"/>
      <c r="J24" s="279"/>
      <c r="K24" s="89"/>
    </row>
    <row r="25" spans="1:11" ht="20.25" customHeight="1" x14ac:dyDescent="0.15">
      <c r="A25" s="276"/>
      <c r="B25" s="277"/>
      <c r="C25" s="278"/>
      <c r="D25" s="278"/>
      <c r="E25" s="278"/>
      <c r="F25" s="278"/>
      <c r="G25" s="278"/>
      <c r="H25" s="278"/>
      <c r="I25" s="278"/>
      <c r="J25" s="279"/>
      <c r="K25" s="89"/>
    </row>
    <row r="26" spans="1:11" ht="20.25" customHeight="1" x14ac:dyDescent="0.15">
      <c r="A26" s="276"/>
      <c r="B26" s="277"/>
      <c r="C26" s="278"/>
      <c r="D26" s="278"/>
      <c r="E26" s="278"/>
      <c r="F26" s="278"/>
      <c r="G26" s="278"/>
      <c r="H26" s="278"/>
      <c r="I26" s="278"/>
      <c r="J26" s="279"/>
      <c r="K26" s="89"/>
    </row>
    <row r="27" spans="1:11" ht="20.25" customHeight="1" x14ac:dyDescent="0.15">
      <c r="A27" s="276"/>
      <c r="B27" s="280"/>
      <c r="C27" s="281"/>
      <c r="D27" s="281"/>
      <c r="E27" s="281"/>
      <c r="F27" s="281"/>
      <c r="G27" s="281"/>
      <c r="H27" s="281"/>
      <c r="I27" s="281"/>
      <c r="J27" s="282"/>
      <c r="K27" s="89"/>
    </row>
    <row r="28" spans="1:11" x14ac:dyDescent="0.15">
      <c r="A28" s="295"/>
      <c r="B28" s="295"/>
      <c r="C28" s="295"/>
      <c r="D28" s="295"/>
      <c r="E28" s="295"/>
      <c r="F28" s="295"/>
      <c r="G28" s="295"/>
      <c r="H28" s="295"/>
      <c r="I28" s="295"/>
      <c r="J28" s="295"/>
      <c r="K28" s="295"/>
    </row>
    <row r="29" spans="1:11" ht="20.25" customHeight="1" x14ac:dyDescent="0.15">
      <c r="A29" s="60" t="s">
        <v>61</v>
      </c>
      <c r="B29" s="287" t="s">
        <v>117</v>
      </c>
      <c r="C29" s="288"/>
      <c r="D29" s="288"/>
      <c r="E29" s="288"/>
      <c r="F29" s="288"/>
      <c r="G29" s="288"/>
      <c r="H29" s="288"/>
      <c r="I29" s="288"/>
      <c r="J29" s="289"/>
      <c r="K29" s="293" t="s">
        <v>136</v>
      </c>
    </row>
    <row r="30" spans="1:11" ht="17.25" customHeight="1" x14ac:dyDescent="0.15">
      <c r="A30" s="16"/>
      <c r="B30" s="290"/>
      <c r="C30" s="291"/>
      <c r="D30" s="291"/>
      <c r="E30" s="291"/>
      <c r="F30" s="291"/>
      <c r="G30" s="291"/>
      <c r="H30" s="291"/>
      <c r="I30" s="291"/>
      <c r="J30" s="292"/>
      <c r="K30" s="294"/>
    </row>
    <row r="31" spans="1:11" ht="12.75" customHeight="1" x14ac:dyDescent="0.15">
      <c r="A31" s="295"/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27" customHeight="1" x14ac:dyDescent="0.15">
      <c r="A32" s="273"/>
      <c r="B32" s="273"/>
      <c r="C32" s="273"/>
      <c r="D32" s="273"/>
      <c r="E32" s="273"/>
      <c r="F32" s="273"/>
      <c r="G32" s="273"/>
      <c r="H32" s="273"/>
      <c r="I32" s="12"/>
      <c r="J32" s="17" t="s">
        <v>82</v>
      </c>
      <c r="K32" s="17" t="s">
        <v>47</v>
      </c>
    </row>
    <row r="33" spans="1:11" ht="20.25" customHeight="1" x14ac:dyDescent="0.15">
      <c r="A33" s="275" t="s">
        <v>62</v>
      </c>
      <c r="B33" s="277"/>
      <c r="C33" s="278"/>
      <c r="D33" s="278"/>
      <c r="E33" s="278"/>
      <c r="F33" s="278"/>
      <c r="G33" s="278"/>
      <c r="H33" s="279"/>
      <c r="I33" s="18"/>
      <c r="J33" s="89"/>
      <c r="K33" s="89"/>
    </row>
    <row r="34" spans="1:11" ht="20.25" customHeight="1" x14ac:dyDescent="0.15">
      <c r="A34" s="276"/>
      <c r="B34" s="277"/>
      <c r="C34" s="278"/>
      <c r="D34" s="278"/>
      <c r="E34" s="278"/>
      <c r="F34" s="278"/>
      <c r="G34" s="278"/>
      <c r="H34" s="279"/>
      <c r="I34" s="18"/>
      <c r="J34" s="89"/>
      <c r="K34" s="89"/>
    </row>
    <row r="35" spans="1:11" ht="20.25" customHeight="1" x14ac:dyDescent="0.15">
      <c r="A35" s="276"/>
      <c r="B35" s="277"/>
      <c r="C35" s="278"/>
      <c r="D35" s="278"/>
      <c r="E35" s="278"/>
      <c r="F35" s="278"/>
      <c r="G35" s="278"/>
      <c r="H35" s="279"/>
      <c r="I35" s="18"/>
      <c r="J35" s="89"/>
      <c r="K35" s="89"/>
    </row>
    <row r="36" spans="1:11" ht="20.25" customHeight="1" x14ac:dyDescent="0.15">
      <c r="A36" s="276"/>
      <c r="B36" s="277"/>
      <c r="C36" s="278"/>
      <c r="D36" s="278"/>
      <c r="E36" s="278"/>
      <c r="F36" s="278"/>
      <c r="G36" s="278"/>
      <c r="H36" s="279"/>
      <c r="I36" s="18"/>
      <c r="J36" s="89"/>
      <c r="K36" s="89"/>
    </row>
    <row r="37" spans="1:11" ht="20.25" customHeight="1" x14ac:dyDescent="0.15">
      <c r="A37" s="276"/>
      <c r="B37" s="280"/>
      <c r="C37" s="281"/>
      <c r="D37" s="281"/>
      <c r="E37" s="281"/>
      <c r="F37" s="281"/>
      <c r="G37" s="281"/>
      <c r="H37" s="282"/>
      <c r="I37" s="18"/>
      <c r="J37" s="89"/>
      <c r="K37" s="89"/>
    </row>
    <row r="38" spans="1:11" x14ac:dyDescent="0.15">
      <c r="A38" s="295"/>
      <c r="B38" s="295"/>
      <c r="C38" s="295"/>
      <c r="D38" s="295"/>
      <c r="E38" s="295"/>
      <c r="F38" s="295"/>
      <c r="G38" s="295"/>
      <c r="H38" s="295"/>
      <c r="I38" s="295"/>
      <c r="J38" s="295"/>
      <c r="K38" s="295"/>
    </row>
    <row r="39" spans="1:11" ht="39" x14ac:dyDescent="0.15">
      <c r="B39" s="309" t="s">
        <v>51</v>
      </c>
      <c r="C39" s="309"/>
      <c r="D39" s="309"/>
      <c r="E39" s="12"/>
      <c r="F39" s="309" t="s">
        <v>57</v>
      </c>
      <c r="G39" s="309"/>
      <c r="H39" s="309"/>
      <c r="I39" s="12"/>
      <c r="J39" s="17" t="s">
        <v>52</v>
      </c>
      <c r="K39" s="17" t="s">
        <v>53</v>
      </c>
    </row>
    <row r="40" spans="1:11" ht="20.25" customHeight="1" x14ac:dyDescent="0.15">
      <c r="A40" s="275" t="s">
        <v>63</v>
      </c>
      <c r="B40" s="277"/>
      <c r="C40" s="278"/>
      <c r="D40" s="279"/>
      <c r="E40" s="90"/>
      <c r="F40" s="283"/>
      <c r="G40" s="284"/>
      <c r="H40" s="285"/>
      <c r="I40" s="18"/>
      <c r="J40" s="89"/>
      <c r="K40" s="89"/>
    </row>
    <row r="41" spans="1:11" ht="20.25" customHeight="1" x14ac:dyDescent="0.15">
      <c r="A41" s="276"/>
      <c r="B41" s="280"/>
      <c r="C41" s="281"/>
      <c r="D41" s="282"/>
      <c r="E41" s="90"/>
      <c r="F41" s="283"/>
      <c r="G41" s="284"/>
      <c r="H41" s="285"/>
      <c r="I41" s="18"/>
      <c r="J41" s="89"/>
      <c r="K41" s="89"/>
    </row>
    <row r="42" spans="1:11" ht="20.25" customHeight="1" x14ac:dyDescent="0.15">
      <c r="A42" s="276"/>
      <c r="B42" s="277"/>
      <c r="C42" s="278"/>
      <c r="D42" s="279"/>
      <c r="E42" s="90"/>
      <c r="F42" s="283"/>
      <c r="G42" s="284"/>
      <c r="H42" s="285"/>
      <c r="I42" s="18"/>
      <c r="J42" s="89"/>
      <c r="K42" s="89"/>
    </row>
    <row r="43" spans="1:11" ht="20.25" customHeight="1" x14ac:dyDescent="0.15">
      <c r="A43" s="276"/>
      <c r="B43" s="277"/>
      <c r="C43" s="278"/>
      <c r="D43" s="279"/>
      <c r="E43" s="90"/>
      <c r="F43" s="283"/>
      <c r="G43" s="284"/>
      <c r="H43" s="285"/>
      <c r="I43" s="18"/>
      <c r="J43" s="89"/>
      <c r="K43" s="89"/>
    </row>
    <row r="44" spans="1:11" ht="20.25" customHeight="1" x14ac:dyDescent="0.15">
      <c r="A44" s="276"/>
      <c r="B44" s="280"/>
      <c r="C44" s="281"/>
      <c r="D44" s="282"/>
      <c r="E44" s="90"/>
      <c r="F44" s="283"/>
      <c r="G44" s="284"/>
      <c r="H44" s="285"/>
      <c r="I44" s="18"/>
      <c r="J44" s="89"/>
      <c r="K44" s="89"/>
    </row>
    <row r="45" spans="1:11" x14ac:dyDescent="0.15">
      <c r="A45" s="273"/>
      <c r="B45" s="274"/>
      <c r="C45" s="274"/>
      <c r="D45" s="274"/>
      <c r="E45" s="274"/>
      <c r="F45" s="274"/>
      <c r="G45" s="274"/>
      <c r="H45" s="274"/>
      <c r="I45" s="274"/>
      <c r="J45" s="274"/>
      <c r="K45" s="274"/>
    </row>
    <row r="46" spans="1:11" ht="19.5" customHeight="1" x14ac:dyDescent="0.15">
      <c r="A46" s="263" t="s">
        <v>64</v>
      </c>
      <c r="B46" s="264"/>
      <c r="C46" s="265"/>
      <c r="D46" s="265"/>
      <c r="E46" s="265"/>
      <c r="F46" s="265"/>
      <c r="G46" s="265"/>
      <c r="H46" s="265"/>
      <c r="I46" s="265"/>
      <c r="J46" s="265"/>
      <c r="K46" s="266"/>
    </row>
    <row r="47" spans="1:11" ht="19.5" customHeight="1" x14ac:dyDescent="0.15">
      <c r="A47" s="263"/>
      <c r="B47" s="267"/>
      <c r="C47" s="268"/>
      <c r="D47" s="268"/>
      <c r="E47" s="268"/>
      <c r="F47" s="268"/>
      <c r="G47" s="268"/>
      <c r="H47" s="268"/>
      <c r="I47" s="268"/>
      <c r="J47" s="268"/>
      <c r="K47" s="269"/>
    </row>
    <row r="48" spans="1:11" ht="19.5" customHeight="1" x14ac:dyDescent="0.15">
      <c r="A48" s="263"/>
      <c r="B48" s="267"/>
      <c r="C48" s="268"/>
      <c r="D48" s="268"/>
      <c r="E48" s="268"/>
      <c r="F48" s="268"/>
      <c r="G48" s="268"/>
      <c r="H48" s="268"/>
      <c r="I48" s="268"/>
      <c r="J48" s="268"/>
      <c r="K48" s="269"/>
    </row>
    <row r="49" spans="1:11" ht="19.5" customHeight="1" x14ac:dyDescent="0.15">
      <c r="A49" s="263"/>
      <c r="B49" s="267"/>
      <c r="C49" s="268"/>
      <c r="D49" s="268"/>
      <c r="E49" s="268"/>
      <c r="F49" s="268"/>
      <c r="G49" s="268"/>
      <c r="H49" s="268"/>
      <c r="I49" s="268"/>
      <c r="J49" s="268"/>
      <c r="K49" s="269"/>
    </row>
    <row r="50" spans="1:11" ht="10.5" customHeight="1" x14ac:dyDescent="0.15">
      <c r="A50" s="263"/>
      <c r="B50" s="267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1.25" customHeight="1" x14ac:dyDescent="0.15">
      <c r="A51" s="263"/>
      <c r="B51" s="267"/>
      <c r="C51" s="268"/>
      <c r="D51" s="268"/>
      <c r="E51" s="268"/>
      <c r="F51" s="268"/>
      <c r="G51" s="268"/>
      <c r="H51" s="268"/>
      <c r="I51" s="268"/>
      <c r="J51" s="268"/>
      <c r="K51" s="269"/>
    </row>
    <row r="52" spans="1:11" ht="12.75" customHeight="1" x14ac:dyDescent="0.15">
      <c r="A52" s="263"/>
      <c r="B52" s="267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5.25" customHeight="1" x14ac:dyDescent="0.15">
      <c r="A53" s="263"/>
      <c r="B53" s="267"/>
      <c r="C53" s="268"/>
      <c r="D53" s="268"/>
      <c r="E53" s="268"/>
      <c r="F53" s="268"/>
      <c r="G53" s="268"/>
      <c r="H53" s="268"/>
      <c r="I53" s="268"/>
      <c r="J53" s="268"/>
      <c r="K53" s="269"/>
    </row>
    <row r="54" spans="1:11" ht="4.5" customHeight="1" x14ac:dyDescent="0.15">
      <c r="A54" s="263"/>
      <c r="B54" s="267"/>
      <c r="C54" s="268"/>
      <c r="D54" s="268"/>
      <c r="E54" s="268"/>
      <c r="F54" s="268"/>
      <c r="G54" s="268"/>
      <c r="H54" s="268"/>
      <c r="I54" s="268"/>
      <c r="J54" s="268"/>
      <c r="K54" s="269"/>
    </row>
    <row r="55" spans="1:11" ht="4.5" customHeight="1" x14ac:dyDescent="0.15">
      <c r="A55" s="263"/>
      <c r="B55" s="270"/>
      <c r="C55" s="271"/>
      <c r="D55" s="271"/>
      <c r="E55" s="271"/>
      <c r="F55" s="271"/>
      <c r="G55" s="271"/>
      <c r="H55" s="271"/>
      <c r="I55" s="271"/>
      <c r="J55" s="271"/>
      <c r="K55" s="272"/>
    </row>
    <row r="56" spans="1:11" x14ac:dyDescent="0.15">
      <c r="B56" s="52"/>
    </row>
  </sheetData>
  <mergeCells count="54">
    <mergeCell ref="B29:J30"/>
    <mergeCell ref="K29:K30"/>
    <mergeCell ref="A28:K28"/>
    <mergeCell ref="B23:J23"/>
    <mergeCell ref="B24:J24"/>
    <mergeCell ref="B25:J25"/>
    <mergeCell ref="B26:J26"/>
    <mergeCell ref="A23:A27"/>
    <mergeCell ref="B39:D39"/>
    <mergeCell ref="F39:H39"/>
    <mergeCell ref="F44:H44"/>
    <mergeCell ref="A38:K38"/>
    <mergeCell ref="A32:H32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4:F14"/>
    <mergeCell ref="B15:F15"/>
    <mergeCell ref="B16:F16"/>
    <mergeCell ref="A31:K31"/>
    <mergeCell ref="A33:A37"/>
    <mergeCell ref="B33:H33"/>
    <mergeCell ref="B34:H34"/>
    <mergeCell ref="B35:H35"/>
    <mergeCell ref="B36:H36"/>
    <mergeCell ref="B37:H37"/>
    <mergeCell ref="B17:J17"/>
    <mergeCell ref="B19:J20"/>
    <mergeCell ref="K19:K20"/>
    <mergeCell ref="B27:J27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</mergeCells>
  <phoneticPr fontId="0" type="noConversion"/>
  <pageMargins left="0.35433070866141736" right="0.31496062992125984" top="0.47244094488188981" bottom="0.4" header="0.47244094488188981" footer="0.2"/>
  <pageSetup paperSize="9" scale="70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3"/>
  <sheetViews>
    <sheetView topLeftCell="A5" zoomScale="80" workbookViewId="0">
      <selection activeCell="A7" sqref="A7"/>
    </sheetView>
  </sheetViews>
  <sheetFormatPr baseColWidth="10" defaultColWidth="9.1640625" defaultRowHeight="13" x14ac:dyDescent="0.15"/>
  <cols>
    <col min="1" max="1" width="52.83203125" style="1" customWidth="1"/>
    <col min="2" max="2" width="1.5" style="1" customWidth="1"/>
    <col min="3" max="3" width="15.5" style="30" customWidth="1"/>
    <col min="4" max="4" width="1.832031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83203125" style="1" customWidth="1"/>
    <col min="12" max="12" width="1.83203125" style="1" customWidth="1"/>
    <col min="13" max="13" width="14.83203125" style="1" customWidth="1"/>
    <col min="14" max="16" width="9.1640625" style="1"/>
    <col min="17" max="17" width="10.1640625" style="1" bestFit="1" customWidth="1"/>
    <col min="18" max="18" width="15.5" style="1" customWidth="1"/>
    <col min="19" max="19" width="10.1640625" style="1" bestFit="1" customWidth="1"/>
    <col min="20" max="16384" width="9.1640625" style="1"/>
  </cols>
  <sheetData>
    <row r="1" spans="1:14" ht="27.75" customHeight="1" x14ac:dyDescent="0.2">
      <c r="C1" s="299" t="str">
        <f>'R&amp;P Accounts'!B2</f>
        <v>Omaleshe Projects Trust</v>
      </c>
      <c r="D1" s="299"/>
      <c r="E1" s="299"/>
      <c r="F1" s="299"/>
      <c r="G1" s="299"/>
      <c r="H1" s="299"/>
      <c r="I1" s="299"/>
      <c r="J1" s="299"/>
      <c r="K1" s="299"/>
      <c r="M1" s="297" t="str">
        <f>'R&amp;P Accounts'!L2</f>
        <v>SC039501</v>
      </c>
      <c r="N1" s="297"/>
    </row>
    <row r="2" spans="1:14" ht="10.5" customHeight="1" x14ac:dyDescent="0.1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15">
      <c r="A3" s="42" t="s">
        <v>113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1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</row>
    <row r="5" spans="1:14" ht="20.25" customHeight="1" x14ac:dyDescent="0.15">
      <c r="A5" s="313" t="s">
        <v>130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</row>
    <row r="6" spans="1:14" ht="20.25" customHeight="1" x14ac:dyDescent="0.1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25" customHeight="1" x14ac:dyDescent="0.1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15">
      <c r="C8" s="72" t="s">
        <v>2</v>
      </c>
      <c r="D8" s="15"/>
      <c r="E8" s="72" t="s">
        <v>3</v>
      </c>
      <c r="F8" s="81"/>
      <c r="G8" s="72" t="s">
        <v>79</v>
      </c>
      <c r="H8" s="81"/>
      <c r="I8" s="72" t="s">
        <v>81</v>
      </c>
      <c r="J8" s="81"/>
      <c r="K8" s="72" t="s">
        <v>75</v>
      </c>
      <c r="L8" s="81"/>
      <c r="M8" s="72" t="s">
        <v>76</v>
      </c>
    </row>
    <row r="9" spans="1:14" ht="20.25" customHeight="1" x14ac:dyDescent="0.1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15">
      <c r="A10" s="226"/>
      <c r="B10" s="18"/>
      <c r="C10" s="227"/>
      <c r="D10" s="228"/>
      <c r="E10" s="89"/>
      <c r="F10" s="228"/>
      <c r="G10" s="89"/>
      <c r="H10" s="229"/>
      <c r="I10" s="89"/>
      <c r="J10" s="229"/>
      <c r="K10" s="89"/>
      <c r="L10" s="228"/>
      <c r="M10" s="227"/>
    </row>
    <row r="11" spans="1:14" ht="16.5" customHeight="1" x14ac:dyDescent="0.15">
      <c r="A11" s="226"/>
      <c r="B11" s="18"/>
      <c r="C11" s="227"/>
      <c r="D11" s="228"/>
      <c r="E11" s="89"/>
      <c r="F11" s="228"/>
      <c r="G11" s="89"/>
      <c r="H11" s="229"/>
      <c r="I11" s="89"/>
      <c r="J11" s="229"/>
      <c r="K11" s="240"/>
      <c r="L11" s="228"/>
      <c r="M11" s="232"/>
    </row>
    <row r="12" spans="1:14" ht="16.5" customHeight="1" x14ac:dyDescent="0.15">
      <c r="A12" s="226" t="s">
        <v>141</v>
      </c>
      <c r="B12" s="18"/>
      <c r="C12" s="227">
        <v>2340</v>
      </c>
      <c r="D12" s="228"/>
      <c r="E12" s="89"/>
      <c r="F12" s="228"/>
      <c r="G12" s="89"/>
      <c r="H12" s="229"/>
      <c r="I12" s="89"/>
      <c r="J12" s="229"/>
      <c r="K12" s="240">
        <f t="shared" ref="K12:K18" si="0">SUM(C12:I12)</f>
        <v>2340</v>
      </c>
      <c r="L12" s="228"/>
      <c r="M12" s="227">
        <v>2340</v>
      </c>
    </row>
    <row r="13" spans="1:14" ht="16.5" customHeight="1" x14ac:dyDescent="0.15">
      <c r="A13" s="226" t="s">
        <v>140</v>
      </c>
      <c r="B13" s="18"/>
      <c r="C13" s="227">
        <f>9.5+9.5+1412.43</f>
        <v>1431.43</v>
      </c>
      <c r="D13" s="228"/>
      <c r="E13" s="89"/>
      <c r="F13" s="228"/>
      <c r="G13" s="89"/>
      <c r="H13" s="229"/>
      <c r="I13" s="89"/>
      <c r="J13" s="229"/>
      <c r="K13" s="240">
        <f t="shared" si="0"/>
        <v>1431.43</v>
      </c>
      <c r="L13" s="228"/>
      <c r="M13" s="227">
        <v>2241.59</v>
      </c>
    </row>
    <row r="14" spans="1:14" ht="16.5" customHeight="1" x14ac:dyDescent="0.15">
      <c r="A14" s="226" t="s">
        <v>139</v>
      </c>
      <c r="B14" s="18"/>
      <c r="C14" s="227">
        <v>0</v>
      </c>
      <c r="D14" s="228"/>
      <c r="E14" s="89"/>
      <c r="F14" s="228"/>
      <c r="G14" s="89"/>
      <c r="H14" s="229"/>
      <c r="I14" s="89"/>
      <c r="J14" s="229"/>
      <c r="K14" s="240">
        <f t="shared" si="0"/>
        <v>0</v>
      </c>
      <c r="L14" s="228"/>
      <c r="M14" s="227">
        <v>1370.23</v>
      </c>
    </row>
    <row r="15" spans="1:14" ht="17" customHeight="1" x14ac:dyDescent="0.15">
      <c r="A15" s="226" t="s">
        <v>146</v>
      </c>
      <c r="B15" s="18"/>
      <c r="C15" s="227">
        <v>567</v>
      </c>
      <c r="D15" s="228"/>
      <c r="E15" s="89"/>
      <c r="F15" s="228"/>
      <c r="G15" s="89"/>
      <c r="H15" s="229"/>
      <c r="I15" s="89"/>
      <c r="J15" s="229"/>
      <c r="K15" s="240">
        <f t="shared" si="0"/>
        <v>567</v>
      </c>
      <c r="L15" s="228"/>
      <c r="M15" s="227">
        <v>0</v>
      </c>
    </row>
    <row r="16" spans="1:14" ht="16.5" customHeight="1" x14ac:dyDescent="0.15">
      <c r="A16" s="226" t="s">
        <v>144</v>
      </c>
      <c r="B16" s="18"/>
      <c r="C16" s="227">
        <v>395.01</v>
      </c>
      <c r="D16" s="228"/>
      <c r="E16" s="89"/>
      <c r="F16" s="228"/>
      <c r="G16" s="89"/>
      <c r="H16" s="229"/>
      <c r="I16" s="89"/>
      <c r="J16" s="229"/>
      <c r="K16" s="240">
        <f t="shared" si="0"/>
        <v>395.01</v>
      </c>
      <c r="L16" s="228"/>
      <c r="M16" s="227">
        <v>0</v>
      </c>
    </row>
    <row r="17" spans="1:13" ht="16.5" customHeight="1" x14ac:dyDescent="0.15">
      <c r="A17" s="226" t="s">
        <v>143</v>
      </c>
      <c r="B17" s="18"/>
      <c r="C17" s="227">
        <v>50</v>
      </c>
      <c r="D17" s="228"/>
      <c r="E17" s="89"/>
      <c r="F17" s="228"/>
      <c r="G17" s="89"/>
      <c r="H17" s="229"/>
      <c r="I17" s="89"/>
      <c r="J17" s="229"/>
      <c r="K17" s="240">
        <f t="shared" si="0"/>
        <v>50</v>
      </c>
      <c r="L17" s="228"/>
      <c r="M17" s="227">
        <v>50</v>
      </c>
    </row>
    <row r="18" spans="1:13" ht="16.5" customHeight="1" x14ac:dyDescent="0.15">
      <c r="A18" s="226" t="s">
        <v>135</v>
      </c>
      <c r="B18" s="92"/>
      <c r="C18" s="227">
        <v>29.99</v>
      </c>
      <c r="D18" s="228"/>
      <c r="E18" s="89"/>
      <c r="F18" s="228"/>
      <c r="G18" s="89"/>
      <c r="H18" s="228"/>
      <c r="I18" s="89"/>
      <c r="J18" s="228"/>
      <c r="K18" s="240">
        <f t="shared" si="0"/>
        <v>29.99</v>
      </c>
      <c r="L18" s="230"/>
      <c r="M18" s="227">
        <v>89.08</v>
      </c>
    </row>
    <row r="19" spans="1:13" ht="16.5" customHeight="1" x14ac:dyDescent="0.15">
      <c r="A19" s="226"/>
      <c r="B19" s="18"/>
      <c r="C19" s="227"/>
      <c r="D19" s="228"/>
      <c r="E19" s="89"/>
      <c r="F19" s="228"/>
      <c r="G19" s="89"/>
      <c r="H19" s="229"/>
      <c r="I19" s="89"/>
      <c r="J19" s="229"/>
      <c r="K19" s="240"/>
      <c r="L19" s="228"/>
      <c r="M19" s="227">
        <v>0</v>
      </c>
    </row>
    <row r="20" spans="1:13" ht="16.5" customHeight="1" x14ac:dyDescent="0.15">
      <c r="A20" s="226"/>
      <c r="B20" s="18"/>
      <c r="C20" s="227"/>
      <c r="D20" s="228"/>
      <c r="E20" s="89"/>
      <c r="F20" s="228"/>
      <c r="G20" s="89"/>
      <c r="H20" s="229"/>
      <c r="I20" s="89"/>
      <c r="J20" s="229"/>
      <c r="K20" s="240"/>
      <c r="L20" s="228"/>
      <c r="M20" s="227"/>
    </row>
    <row r="21" spans="1:13" ht="16.5" customHeight="1" x14ac:dyDescent="0.15">
      <c r="A21" s="226"/>
      <c r="B21" s="18"/>
      <c r="C21" s="227"/>
      <c r="D21" s="228"/>
      <c r="E21" s="89"/>
      <c r="F21" s="228"/>
      <c r="G21" s="89"/>
      <c r="H21" s="229"/>
      <c r="I21" s="89"/>
      <c r="J21" s="229"/>
      <c r="K21" s="240"/>
      <c r="L21" s="228"/>
      <c r="M21" s="227"/>
    </row>
    <row r="22" spans="1:13" ht="20.25" customHeight="1" thickBot="1" x14ac:dyDescent="0.2">
      <c r="A22" s="94" t="s">
        <v>83</v>
      </c>
      <c r="B22" s="94"/>
      <c r="C22" s="231">
        <f>SUM(C10:C21)</f>
        <v>4813.43</v>
      </c>
      <c r="D22" s="228"/>
      <c r="E22" s="231">
        <f>SUM(E10:E21)</f>
        <v>0</v>
      </c>
      <c r="F22" s="228"/>
      <c r="G22" s="231">
        <f>SUM(G10:G21)</f>
        <v>0</v>
      </c>
      <c r="H22" s="228"/>
      <c r="I22" s="231">
        <f>SUM(I10:I21)</f>
        <v>0</v>
      </c>
      <c r="J22" s="228"/>
      <c r="K22" s="231">
        <f>SUM(K10:K21)</f>
        <v>4813.43</v>
      </c>
      <c r="L22" s="230"/>
      <c r="M22" s="231">
        <v>6090.9</v>
      </c>
    </row>
    <row r="23" spans="1:13" ht="13.5" customHeight="1" x14ac:dyDescent="0.1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3" ht="15" customHeight="1" x14ac:dyDescent="0.15">
      <c r="A24" s="60"/>
      <c r="B24" s="60"/>
      <c r="C24" s="244">
        <f>+'R&amp;P Accounts'!B12-'Additional notes (1)  '!C22</f>
        <v>0</v>
      </c>
      <c r="D24" s="211"/>
      <c r="E24" s="211">
        <f>IF('R&amp;P Accounts'!D12-'Additional notes (1)  '!E22=0,0,"reference error")</f>
        <v>0</v>
      </c>
      <c r="F24" s="211">
        <f>IF('R&amp;P Accounts'!E12-'Additional notes (1)  '!F22=0,0,"reference error")</f>
        <v>0</v>
      </c>
      <c r="G24" s="211">
        <f>IF('R&amp;P Accounts'!F12-'Additional notes (1)  '!G22=0,0,"reference error")</f>
        <v>0</v>
      </c>
      <c r="H24" s="211">
        <f>IF('R&amp;P Accounts'!G12-'Additional notes (1)  '!H22=0,0,"reference error")</f>
        <v>0</v>
      </c>
      <c r="I24" s="211">
        <f>IF('R&amp;P Accounts'!H12-'Additional notes (1)  '!I22=0,0,"reference error")</f>
        <v>0</v>
      </c>
      <c r="J24" s="211">
        <f>IF('R&amp;P Accounts'!I12-'Additional notes (1)  '!J22=0,0,"reference error")</f>
        <v>0</v>
      </c>
      <c r="K24" s="211">
        <f>+'R&amp;P Accounts'!J12-'Additional notes (1)  '!K22</f>
        <v>0</v>
      </c>
      <c r="L24" s="211">
        <f>+'R&amp;P Accounts'!K12-'Additional notes (1)  '!L22</f>
        <v>0</v>
      </c>
      <c r="M24" s="211"/>
    </row>
    <row r="25" spans="1:13" ht="13.5" customHeight="1" x14ac:dyDescent="0.15">
      <c r="A25" s="60"/>
      <c r="B25" s="60"/>
      <c r="C25" s="234"/>
      <c r="D25" s="60"/>
      <c r="E25" s="60"/>
      <c r="F25" s="60"/>
      <c r="G25" s="60"/>
      <c r="H25" s="60"/>
      <c r="I25" s="60"/>
      <c r="J25" s="60"/>
      <c r="K25" s="60"/>
      <c r="L25" s="60"/>
    </row>
    <row r="26" spans="1:13" ht="20.25" customHeight="1" x14ac:dyDescent="0.15">
      <c r="A26" s="313" t="s">
        <v>122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</row>
    <row r="27" spans="1:13" ht="30" customHeight="1" x14ac:dyDescent="0.15">
      <c r="C27" s="72" t="s">
        <v>2</v>
      </c>
      <c r="D27" s="15"/>
      <c r="E27" s="72" t="s">
        <v>3</v>
      </c>
      <c r="F27" s="81"/>
      <c r="G27" s="72"/>
      <c r="H27" s="81"/>
      <c r="I27" s="72"/>
      <c r="J27" s="81"/>
      <c r="K27" s="72" t="s">
        <v>75</v>
      </c>
      <c r="L27" s="81"/>
      <c r="M27" s="72" t="s">
        <v>76</v>
      </c>
    </row>
    <row r="28" spans="1:13" ht="20.25" customHeight="1" x14ac:dyDescent="0.15">
      <c r="A28" s="69"/>
      <c r="B28" s="69"/>
      <c r="C28" s="17" t="s">
        <v>4</v>
      </c>
      <c r="E28" s="17" t="s">
        <v>4</v>
      </c>
      <c r="F28" s="12"/>
      <c r="G28" s="17"/>
      <c r="H28" s="12"/>
      <c r="I28" s="17"/>
      <c r="J28" s="12"/>
      <c r="K28" s="17" t="s">
        <v>4</v>
      </c>
      <c r="L28" s="12"/>
      <c r="M28" s="17" t="s">
        <v>4</v>
      </c>
    </row>
    <row r="29" spans="1:13" ht="20.25" customHeight="1" x14ac:dyDescent="0.15">
      <c r="A29" s="97"/>
      <c r="B29" s="18"/>
      <c r="C29" s="118"/>
      <c r="D29" s="119"/>
      <c r="E29" s="118"/>
      <c r="F29" s="119"/>
      <c r="G29" s="119"/>
      <c r="H29" s="122"/>
      <c r="I29" s="119"/>
      <c r="J29" s="122"/>
      <c r="K29" s="118">
        <f>SUM(C29:I29)</f>
        <v>0</v>
      </c>
      <c r="L29" s="119"/>
      <c r="M29" s="123"/>
    </row>
    <row r="30" spans="1:13" ht="20.25" customHeight="1" x14ac:dyDescent="0.15">
      <c r="A30" s="97"/>
      <c r="B30" s="18"/>
      <c r="C30" s="118"/>
      <c r="D30" s="119"/>
      <c r="E30" s="118"/>
      <c r="F30" s="119"/>
      <c r="G30" s="119"/>
      <c r="H30" s="122"/>
      <c r="I30" s="119"/>
      <c r="J30" s="122"/>
      <c r="K30" s="118">
        <f>SUM(C30:I30)</f>
        <v>0</v>
      </c>
      <c r="L30" s="119"/>
      <c r="M30" s="123"/>
    </row>
    <row r="31" spans="1:13" ht="20.25" customHeight="1" x14ac:dyDescent="0.15">
      <c r="A31" s="97"/>
      <c r="B31" s="18"/>
      <c r="C31" s="118"/>
      <c r="D31" s="119"/>
      <c r="E31" s="118"/>
      <c r="F31" s="119"/>
      <c r="G31" s="119"/>
      <c r="H31" s="122"/>
      <c r="I31" s="119"/>
      <c r="J31" s="122"/>
      <c r="K31" s="118">
        <f>SUM(C31:I31)</f>
        <v>0</v>
      </c>
      <c r="L31" s="119"/>
      <c r="M31" s="123"/>
    </row>
    <row r="32" spans="1:13" ht="20.25" customHeight="1" x14ac:dyDescent="0.15">
      <c r="A32" s="98"/>
      <c r="B32" s="92"/>
      <c r="C32" s="120"/>
      <c r="D32" s="119"/>
      <c r="E32" s="118"/>
      <c r="F32" s="119"/>
      <c r="G32" s="119"/>
      <c r="H32" s="119"/>
      <c r="I32" s="119"/>
      <c r="J32" s="119"/>
      <c r="K32" s="118">
        <f>SUM(C32:I32)</f>
        <v>0</v>
      </c>
      <c r="L32" s="312"/>
      <c r="M32" s="123"/>
    </row>
    <row r="33" spans="1:13" ht="20.25" customHeight="1" thickBot="1" x14ac:dyDescent="0.2">
      <c r="A33" s="94" t="s">
        <v>83</v>
      </c>
      <c r="B33" s="94"/>
      <c r="C33" s="121">
        <f>SUM(C29:C32)</f>
        <v>0</v>
      </c>
      <c r="D33" s="119"/>
      <c r="E33" s="121">
        <f>SUM(E29:E32)</f>
        <v>0</v>
      </c>
      <c r="F33" s="119"/>
      <c r="G33" s="212"/>
      <c r="H33" s="212"/>
      <c r="I33" s="212"/>
      <c r="J33" s="119"/>
      <c r="K33" s="121">
        <f>SUM(K29:K32)</f>
        <v>0</v>
      </c>
      <c r="L33" s="312"/>
      <c r="M33" s="121">
        <f>SUM(M29:M32)</f>
        <v>0</v>
      </c>
    </row>
    <row r="34" spans="1:13" ht="12" customHeight="1" x14ac:dyDescent="0.1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  <row r="35" spans="1:13" ht="13.5" customHeight="1" x14ac:dyDescent="0.15">
      <c r="A35" s="60"/>
      <c r="B35" s="60"/>
      <c r="C35" s="211">
        <f>IF('R&amp;P Accounts'!B14-'Additional notes (1)  '!C33=0,0,"reference error")</f>
        <v>0</v>
      </c>
      <c r="D35" s="211"/>
      <c r="E35" s="211">
        <f>IF('R&amp;P Accounts'!D14-'Additional notes (1)  '!E33=0,0,"reference error")</f>
        <v>0</v>
      </c>
      <c r="F35" s="211">
        <f>IF('R&amp;P Accounts'!E14-'Additional notes (1)  '!F33=0,0,"reference error")</f>
        <v>0</v>
      </c>
      <c r="G35" s="211"/>
      <c r="H35" s="211"/>
      <c r="I35" s="211"/>
      <c r="J35" s="211">
        <f>IF('R&amp;P Accounts'!I14-'Additional notes (1)  '!J33=0,0,"reference error")</f>
        <v>0</v>
      </c>
      <c r="K35" s="211">
        <f>IF('R&amp;P Accounts'!J14-'Additional notes (1)  '!K33=0,0,"reference error")</f>
        <v>0</v>
      </c>
      <c r="L35" s="211">
        <f>IF('R&amp;P Accounts'!K14-'Additional notes (1)  '!L33=0,0,"reference error")</f>
        <v>0</v>
      </c>
      <c r="M35" s="211">
        <f>IF('R&amp;P Accounts'!L14-'Additional notes (1)  '!M33=0,0,"reference error")</f>
        <v>0</v>
      </c>
    </row>
    <row r="36" spans="1:13" ht="11.25" customHeight="1" x14ac:dyDescent="0.1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1:13" ht="20.25" customHeight="1" x14ac:dyDescent="0.15">
      <c r="A37" s="313" t="s">
        <v>120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</row>
    <row r="38" spans="1:13" ht="40.5" customHeight="1" x14ac:dyDescent="0.15">
      <c r="C38" s="72" t="s">
        <v>2</v>
      </c>
      <c r="D38" s="15"/>
      <c r="E38" s="72" t="s">
        <v>3</v>
      </c>
      <c r="F38" s="81"/>
      <c r="G38" s="72" t="s">
        <v>79</v>
      </c>
      <c r="H38" s="81"/>
      <c r="I38" s="72" t="s">
        <v>81</v>
      </c>
      <c r="J38" s="81"/>
      <c r="K38" s="72" t="s">
        <v>75</v>
      </c>
      <c r="L38" s="81"/>
      <c r="M38" s="72" t="s">
        <v>76</v>
      </c>
    </row>
    <row r="39" spans="1:13" ht="20.25" customHeight="1" x14ac:dyDescent="0.15">
      <c r="A39" s="69"/>
      <c r="B39" s="69"/>
      <c r="C39" s="17" t="s">
        <v>4</v>
      </c>
      <c r="E39" s="17" t="s">
        <v>4</v>
      </c>
      <c r="F39" s="12"/>
      <c r="G39" s="17" t="s">
        <v>4</v>
      </c>
      <c r="H39" s="12"/>
      <c r="I39" s="17" t="s">
        <v>4</v>
      </c>
      <c r="J39" s="12"/>
      <c r="K39" s="17" t="s">
        <v>4</v>
      </c>
      <c r="L39" s="12"/>
      <c r="M39" s="17" t="s">
        <v>4</v>
      </c>
    </row>
    <row r="40" spans="1:13" ht="16.5" customHeight="1" x14ac:dyDescent="0.15">
      <c r="A40" s="97"/>
      <c r="B40" s="18"/>
      <c r="C40" s="118"/>
      <c r="D40" s="119"/>
      <c r="E40" s="118"/>
      <c r="F40" s="119"/>
      <c r="G40" s="118"/>
      <c r="H40" s="122"/>
      <c r="I40" s="118"/>
      <c r="J40" s="122"/>
      <c r="K40" s="118">
        <f>SUM(C40:I40)</f>
        <v>0</v>
      </c>
      <c r="L40" s="119"/>
      <c r="M40" s="123"/>
    </row>
    <row r="41" spans="1:13" ht="16.5" customHeight="1" x14ac:dyDescent="0.15">
      <c r="A41" s="97"/>
      <c r="B41" s="18"/>
      <c r="C41" s="118"/>
      <c r="D41" s="119"/>
      <c r="E41" s="118"/>
      <c r="F41" s="119"/>
      <c r="G41" s="118"/>
      <c r="H41" s="122"/>
      <c r="I41" s="118"/>
      <c r="J41" s="122"/>
      <c r="K41" s="118">
        <f t="shared" ref="K41:K47" si="1">SUM(C41:I41)</f>
        <v>0</v>
      </c>
      <c r="L41" s="119"/>
      <c r="M41" s="123"/>
    </row>
    <row r="42" spans="1:13" ht="16.5" customHeight="1" x14ac:dyDescent="0.15">
      <c r="A42" s="97"/>
      <c r="B42" s="18"/>
      <c r="C42" s="118"/>
      <c r="D42" s="119"/>
      <c r="E42" s="118"/>
      <c r="F42" s="119"/>
      <c r="G42" s="118"/>
      <c r="H42" s="122"/>
      <c r="I42" s="118"/>
      <c r="J42" s="122"/>
      <c r="K42" s="118">
        <f t="shared" si="1"/>
        <v>0</v>
      </c>
      <c r="L42" s="119"/>
      <c r="M42" s="123"/>
    </row>
    <row r="43" spans="1:13" ht="16.5" customHeight="1" x14ac:dyDescent="0.15">
      <c r="A43" s="97"/>
      <c r="B43" s="18"/>
      <c r="C43" s="118"/>
      <c r="D43" s="119"/>
      <c r="E43" s="118"/>
      <c r="F43" s="119"/>
      <c r="G43" s="118"/>
      <c r="H43" s="122"/>
      <c r="I43" s="118"/>
      <c r="J43" s="122"/>
      <c r="K43" s="118">
        <f t="shared" si="1"/>
        <v>0</v>
      </c>
      <c r="L43" s="119"/>
      <c r="M43" s="123"/>
    </row>
    <row r="44" spans="1:13" ht="16.5" customHeight="1" x14ac:dyDescent="0.15">
      <c r="A44" s="97"/>
      <c r="B44" s="18"/>
      <c r="C44" s="124"/>
      <c r="D44" s="122"/>
      <c r="E44" s="124"/>
      <c r="F44" s="122"/>
      <c r="G44" s="124"/>
      <c r="H44" s="122"/>
      <c r="I44" s="124"/>
      <c r="J44" s="122"/>
      <c r="K44" s="118">
        <f t="shared" si="1"/>
        <v>0</v>
      </c>
      <c r="L44" s="122"/>
      <c r="M44" s="123"/>
    </row>
    <row r="45" spans="1:13" ht="16.5" customHeight="1" x14ac:dyDescent="0.15">
      <c r="A45" s="97"/>
      <c r="B45" s="18"/>
      <c r="C45" s="124"/>
      <c r="D45" s="122"/>
      <c r="E45" s="124"/>
      <c r="F45" s="122"/>
      <c r="G45" s="124"/>
      <c r="H45" s="122"/>
      <c r="I45" s="124"/>
      <c r="J45" s="122"/>
      <c r="K45" s="118">
        <f t="shared" si="1"/>
        <v>0</v>
      </c>
      <c r="L45" s="122"/>
      <c r="M45" s="123"/>
    </row>
    <row r="46" spans="1:13" ht="16.5" customHeight="1" x14ac:dyDescent="0.15">
      <c r="A46" s="97"/>
      <c r="B46" s="18"/>
      <c r="C46" s="124"/>
      <c r="D46" s="122"/>
      <c r="E46" s="124"/>
      <c r="F46" s="122"/>
      <c r="G46" s="124"/>
      <c r="H46" s="122"/>
      <c r="I46" s="124"/>
      <c r="J46" s="122"/>
      <c r="K46" s="118">
        <f t="shared" si="1"/>
        <v>0</v>
      </c>
      <c r="L46" s="122"/>
      <c r="M46" s="123"/>
    </row>
    <row r="47" spans="1:13" ht="16.5" customHeight="1" x14ac:dyDescent="0.15">
      <c r="A47" s="98"/>
      <c r="B47" s="92"/>
      <c r="C47" s="120"/>
      <c r="D47" s="119"/>
      <c r="E47" s="118"/>
      <c r="F47" s="119"/>
      <c r="G47" s="118"/>
      <c r="H47" s="119"/>
      <c r="I47" s="118"/>
      <c r="J47" s="119"/>
      <c r="K47" s="118">
        <f t="shared" si="1"/>
        <v>0</v>
      </c>
      <c r="L47" s="312"/>
      <c r="M47" s="123"/>
    </row>
    <row r="48" spans="1:13" ht="20.25" customHeight="1" thickBot="1" x14ac:dyDescent="0.2">
      <c r="A48" s="94" t="s">
        <v>83</v>
      </c>
      <c r="B48" s="94"/>
      <c r="C48" s="121">
        <f>SUM(C40:C47)</f>
        <v>0</v>
      </c>
      <c r="D48" s="119"/>
      <c r="E48" s="121">
        <f>SUM(E40:E47)</f>
        <v>0</v>
      </c>
      <c r="F48" s="119"/>
      <c r="G48" s="121">
        <f>SUM(G40:G47)</f>
        <v>0</v>
      </c>
      <c r="H48" s="119"/>
      <c r="I48" s="121">
        <f>SUM(I40:I47)</f>
        <v>0</v>
      </c>
      <c r="J48" s="119"/>
      <c r="K48" s="121">
        <f>SUM(K40:K47)</f>
        <v>0</v>
      </c>
      <c r="L48" s="312"/>
      <c r="M48" s="121">
        <f>SUM(M40:M47)</f>
        <v>0</v>
      </c>
    </row>
    <row r="49" spans="1:13" ht="10.5" customHeight="1" x14ac:dyDescent="0.15">
      <c r="A49" s="94"/>
      <c r="B49" s="94"/>
      <c r="C49" s="116"/>
      <c r="D49" s="91"/>
      <c r="E49" s="116"/>
      <c r="F49" s="91"/>
      <c r="G49" s="116"/>
      <c r="H49" s="91"/>
      <c r="I49" s="116"/>
      <c r="J49" s="91"/>
      <c r="K49" s="116"/>
      <c r="L49" s="93"/>
      <c r="M49" s="116"/>
    </row>
    <row r="50" spans="1:13" ht="12.75" customHeight="1" x14ac:dyDescent="0.15">
      <c r="A50" s="12"/>
      <c r="B50" s="12"/>
      <c r="C50" s="58">
        <f>IF(C48-'R&amp;P Accounts'!B19=0,0,"reference error")</f>
        <v>0</v>
      </c>
      <c r="D50" s="12"/>
      <c r="E50" s="58">
        <f>IF(E48-'R&amp;P Accounts'!D19=0,0,"reference error")</f>
        <v>0</v>
      </c>
      <c r="F50" s="58"/>
      <c r="G50" s="58">
        <f>IF(G48-'R&amp;P Accounts'!F19=0,0,"reference error")</f>
        <v>0</v>
      </c>
      <c r="H50" s="58"/>
      <c r="I50" s="58">
        <f>IF(I48-'R&amp;P Accounts'!H19=0,0,"reference error")</f>
        <v>0</v>
      </c>
      <c r="J50" s="58"/>
      <c r="K50" s="58">
        <f>IF(K48-'R&amp;P Accounts'!J19=0,0,"reference error")</f>
        <v>0</v>
      </c>
      <c r="L50" s="58"/>
      <c r="M50" s="58">
        <f>IF(M48-'R&amp;P Accounts'!L19=0,0,"reference error")</f>
        <v>0</v>
      </c>
    </row>
    <row r="51" spans="1:13" ht="12.75" customHeight="1" x14ac:dyDescent="0.15">
      <c r="A51" s="12"/>
      <c r="B51" s="12"/>
      <c r="C51" s="58"/>
      <c r="D51" s="12"/>
      <c r="E51" s="58"/>
      <c r="F51" s="58"/>
      <c r="G51" s="58"/>
      <c r="H51" s="58"/>
      <c r="I51" s="58"/>
      <c r="J51" s="58"/>
      <c r="K51" s="58"/>
      <c r="L51" s="58"/>
      <c r="M51" s="58"/>
    </row>
    <row r="52" spans="1:13" ht="19.5" customHeight="1" x14ac:dyDescent="0.2">
      <c r="A52" s="310" t="s">
        <v>119</v>
      </c>
      <c r="B52" s="310"/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</row>
    <row r="53" spans="1:13" ht="40.5" customHeight="1" x14ac:dyDescent="0.15">
      <c r="C53" s="72" t="s">
        <v>2</v>
      </c>
      <c r="D53" s="15"/>
      <c r="E53" s="72" t="s">
        <v>3</v>
      </c>
      <c r="F53" s="81"/>
      <c r="G53" s="72" t="s">
        <v>79</v>
      </c>
      <c r="H53" s="81"/>
      <c r="I53" s="72" t="s">
        <v>81</v>
      </c>
      <c r="J53" s="81"/>
      <c r="K53" s="72" t="s">
        <v>75</v>
      </c>
      <c r="L53" s="81"/>
      <c r="M53" s="72" t="s">
        <v>76</v>
      </c>
    </row>
    <row r="54" spans="1:13" ht="20.25" customHeight="1" x14ac:dyDescent="0.15">
      <c r="A54" s="69"/>
      <c r="B54" s="69"/>
      <c r="C54" s="17" t="s">
        <v>4</v>
      </c>
      <c r="E54" s="17" t="s">
        <v>4</v>
      </c>
      <c r="F54" s="12"/>
      <c r="G54" s="17" t="s">
        <v>4</v>
      </c>
      <c r="H54" s="12"/>
      <c r="I54" s="17" t="s">
        <v>4</v>
      </c>
      <c r="J54" s="12"/>
      <c r="K54" s="17" t="s">
        <v>4</v>
      </c>
      <c r="L54" s="12"/>
      <c r="M54" s="17" t="s">
        <v>4</v>
      </c>
    </row>
    <row r="55" spans="1:13" ht="16.5" customHeight="1" x14ac:dyDescent="0.15">
      <c r="A55" s="97" t="s">
        <v>137</v>
      </c>
      <c r="B55" s="18"/>
      <c r="C55" s="241">
        <v>6200</v>
      </c>
      <c r="D55" s="126"/>
      <c r="E55" s="125"/>
      <c r="F55" s="126"/>
      <c r="G55" s="125"/>
      <c r="H55" s="128"/>
      <c r="I55" s="125"/>
      <c r="J55" s="128"/>
      <c r="K55" s="235">
        <f>SUM(C55:I55)</f>
        <v>6200</v>
      </c>
      <c r="L55" s="126"/>
      <c r="M55" s="235">
        <v>8400</v>
      </c>
    </row>
    <row r="56" spans="1:13" ht="16.5" customHeight="1" x14ac:dyDescent="0.15">
      <c r="A56" s="97" t="s">
        <v>142</v>
      </c>
      <c r="B56" s="18"/>
      <c r="C56" s="241">
        <v>0</v>
      </c>
      <c r="D56" s="126"/>
      <c r="E56" s="125"/>
      <c r="F56" s="126"/>
      <c r="G56" s="125"/>
      <c r="H56" s="128"/>
      <c r="I56" s="125"/>
      <c r="J56" s="128"/>
      <c r="K56" s="125">
        <f>SUM(C56:I56)</f>
        <v>0</v>
      </c>
      <c r="L56" s="126"/>
      <c r="M56" s="235">
        <v>0</v>
      </c>
    </row>
    <row r="57" spans="1:13" ht="16.5" customHeight="1" x14ac:dyDescent="0.15">
      <c r="A57" s="97"/>
      <c r="B57" s="18"/>
      <c r="C57" s="241"/>
      <c r="D57" s="126"/>
      <c r="E57" s="125"/>
      <c r="F57" s="126"/>
      <c r="G57" s="125"/>
      <c r="H57" s="128"/>
      <c r="I57" s="125"/>
      <c r="J57" s="128"/>
      <c r="K57" s="125"/>
      <c r="L57" s="128"/>
      <c r="M57" s="235"/>
    </row>
    <row r="58" spans="1:13" ht="16.5" customHeight="1" x14ac:dyDescent="0.15">
      <c r="A58" s="97"/>
      <c r="B58" s="18"/>
      <c r="C58" s="236"/>
      <c r="D58" s="128"/>
      <c r="E58" s="129"/>
      <c r="F58" s="128"/>
      <c r="G58" s="129"/>
      <c r="H58" s="128"/>
      <c r="I58" s="129"/>
      <c r="J58" s="128"/>
      <c r="K58" s="125"/>
      <c r="L58" s="128"/>
      <c r="M58" s="236"/>
    </row>
    <row r="59" spans="1:13" ht="16.5" customHeight="1" x14ac:dyDescent="0.15">
      <c r="A59" s="85"/>
      <c r="B59" s="92"/>
      <c r="C59" s="237"/>
      <c r="D59" s="126"/>
      <c r="E59" s="125"/>
      <c r="F59" s="126"/>
      <c r="G59" s="125"/>
      <c r="H59" s="126"/>
      <c r="I59" s="125"/>
      <c r="J59" s="126"/>
      <c r="K59" s="125"/>
      <c r="L59" s="311"/>
      <c r="M59" s="233"/>
    </row>
    <row r="60" spans="1:13" ht="20.25" customHeight="1" thickBot="1" x14ac:dyDescent="0.2">
      <c r="A60" s="94" t="s">
        <v>83</v>
      </c>
      <c r="B60" s="94"/>
      <c r="C60" s="127">
        <f>SUM(C55:C59)</f>
        <v>6200</v>
      </c>
      <c r="D60" s="126"/>
      <c r="E60" s="127">
        <f>SUM(E55:E59)</f>
        <v>0</v>
      </c>
      <c r="F60" s="126"/>
      <c r="G60" s="127">
        <f>SUM(G55:G59)</f>
        <v>0</v>
      </c>
      <c r="H60" s="126"/>
      <c r="I60" s="127">
        <f>SUM(I55:I59)</f>
        <v>0</v>
      </c>
      <c r="J60" s="126"/>
      <c r="K60" s="127">
        <f>SUM(K55:K59)</f>
        <v>6200</v>
      </c>
      <c r="L60" s="311"/>
      <c r="M60" s="127">
        <f>SUM(M55:M59)</f>
        <v>8400</v>
      </c>
    </row>
    <row r="61" spans="1:13" ht="9" customHeight="1" x14ac:dyDescent="0.15">
      <c r="A61" s="94"/>
      <c r="B61" s="94"/>
      <c r="C61" s="117"/>
      <c r="D61" s="99"/>
      <c r="E61" s="117"/>
      <c r="F61" s="99"/>
      <c r="G61" s="117"/>
      <c r="H61" s="99"/>
      <c r="I61" s="117"/>
      <c r="J61" s="99"/>
      <c r="K61" s="117"/>
      <c r="L61" s="102"/>
      <c r="M61" s="117"/>
    </row>
    <row r="62" spans="1:13" ht="11.25" customHeight="1" x14ac:dyDescent="0.15">
      <c r="A62" s="70"/>
      <c r="B62" s="70"/>
      <c r="C62" s="58">
        <f>IF(C60-'R&amp;P Accounts'!B34=0,0,"reference error")</f>
        <v>0</v>
      </c>
      <c r="D62" s="38"/>
      <c r="E62" s="58">
        <f>IF(E60-'R&amp;P Accounts'!D34=0,0,"reference error")</f>
        <v>0</v>
      </c>
      <c r="F62" s="58"/>
      <c r="G62" s="58">
        <f>IF(G60-'R&amp;P Accounts'!F34=0,0,"reference error")</f>
        <v>0</v>
      </c>
      <c r="H62" s="58"/>
      <c r="I62" s="58">
        <f>IF(I60-'R&amp;P Accounts'!H34=0,0,"reference error")</f>
        <v>0</v>
      </c>
      <c r="J62" s="58"/>
      <c r="K62" s="58">
        <f>IF(K60-'R&amp;P Accounts'!J34=0,0,"reference error")</f>
        <v>0</v>
      </c>
      <c r="L62" s="58"/>
      <c r="M62" s="58">
        <f>IF(M60-'R&amp;P Accounts'!L34=0,0,"reference error")</f>
        <v>0</v>
      </c>
    </row>
    <row r="63" spans="1:13" ht="11.25" customHeight="1" x14ac:dyDescent="0.15">
      <c r="A63" s="70"/>
      <c r="B63" s="70"/>
      <c r="C63" s="58"/>
      <c r="D63" s="38"/>
      <c r="E63" s="58"/>
      <c r="F63" s="58"/>
      <c r="G63" s="58"/>
      <c r="H63" s="58"/>
      <c r="I63" s="58"/>
      <c r="J63" s="58"/>
      <c r="K63" s="58"/>
      <c r="L63" s="58"/>
      <c r="M63" s="58"/>
    </row>
    <row r="64" spans="1:13" ht="20.25" customHeight="1" x14ac:dyDescent="0.15">
      <c r="A64" s="70"/>
      <c r="B64" s="70"/>
      <c r="C64" s="38"/>
      <c r="D64" s="38"/>
      <c r="E64" s="38"/>
      <c r="F64" s="38"/>
      <c r="G64" s="38"/>
      <c r="H64" s="38"/>
      <c r="I64" s="38"/>
      <c r="J64" s="12"/>
      <c r="K64" s="83"/>
      <c r="L64" s="83"/>
    </row>
    <row r="65" ht="20.25" customHeight="1" x14ac:dyDescent="0.15"/>
    <row r="66" ht="54" customHeight="1" x14ac:dyDescent="0.15"/>
    <row r="67" ht="54" customHeight="1" x14ac:dyDescent="0.15"/>
    <row r="68" ht="19.5" customHeight="1" x14ac:dyDescent="0.15"/>
    <row r="69" ht="17.25" customHeight="1" x14ac:dyDescent="0.15"/>
    <row r="70" ht="17.25" customHeight="1" x14ac:dyDescent="0.15"/>
    <row r="71" ht="18" customHeight="1" x14ac:dyDescent="0.15"/>
    <row r="72" ht="17.25" customHeight="1" x14ac:dyDescent="0.15"/>
    <row r="73" ht="16.5" customHeight="1" x14ac:dyDescent="0.15"/>
    <row r="74" ht="29.25" customHeight="1" x14ac:dyDescent="0.15"/>
    <row r="75" ht="18" customHeight="1" x14ac:dyDescent="0.15"/>
    <row r="76" ht="17.25" customHeight="1" x14ac:dyDescent="0.15"/>
    <row r="77" ht="19.5" customHeight="1" x14ac:dyDescent="0.15"/>
    <row r="78" ht="16.5" customHeight="1" x14ac:dyDescent="0.15"/>
    <row r="79" ht="29.25" customHeight="1" x14ac:dyDescent="0.15"/>
    <row r="80" ht="16.5" customHeight="1" x14ac:dyDescent="0.15"/>
    <row r="81" ht="17.25" customHeight="1" x14ac:dyDescent="0.15"/>
    <row r="82" ht="19.5" customHeight="1" x14ac:dyDescent="0.15"/>
    <row r="83" ht="5.2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7.25" customHeight="1" x14ac:dyDescent="0.15"/>
    <row r="89" ht="16.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102" ht="17.25" customHeight="1" x14ac:dyDescent="0.15"/>
    <row r="103" ht="17.25" customHeight="1" x14ac:dyDescent="0.15"/>
  </sheetData>
  <sortState xmlns:xlrd2="http://schemas.microsoft.com/office/spreadsheetml/2017/richdata2" ref="A55:M58">
    <sortCondition descending="1" ref="C55:C58"/>
  </sortState>
  <mergeCells count="10">
    <mergeCell ref="A52:M52"/>
    <mergeCell ref="L59:L60"/>
    <mergeCell ref="M1:N1"/>
    <mergeCell ref="C1:K1"/>
    <mergeCell ref="L47:L48"/>
    <mergeCell ref="A4:L4"/>
    <mergeCell ref="A5:L5"/>
    <mergeCell ref="A37:L37"/>
    <mergeCell ref="A26:M26"/>
    <mergeCell ref="L32:L33"/>
  </mergeCells>
  <phoneticPr fontId="0" type="noConversion"/>
  <pageMargins left="0.75" right="0.75" top="1" bottom="1" header="0.5" footer="0.5"/>
  <pageSetup paperSize="9" scale="57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9" zoomScale="80" workbookViewId="0">
      <selection activeCell="C28" sqref="C28"/>
    </sheetView>
  </sheetViews>
  <sheetFormatPr baseColWidth="10" defaultColWidth="8.83203125" defaultRowHeight="13" x14ac:dyDescent="0.15"/>
  <cols>
    <col min="1" max="1" width="49" customWidth="1"/>
    <col min="2" max="2" width="1.5" customWidth="1"/>
    <col min="3" max="3" width="15.5" customWidth="1"/>
    <col min="4" max="4" width="1.83203125" customWidth="1"/>
    <col min="5" max="5" width="15.5" customWidth="1"/>
    <col min="6" max="6" width="1.5" customWidth="1"/>
    <col min="7" max="7" width="15.5" customWidth="1"/>
    <col min="8" max="8" width="1.5" customWidth="1"/>
    <col min="9" max="9" width="15.5" customWidth="1"/>
    <col min="10" max="10" width="1.5" customWidth="1"/>
    <col min="11" max="11" width="15.1640625" customWidth="1"/>
    <col min="12" max="12" width="1.5" customWidth="1"/>
    <col min="13" max="13" width="15.1640625" customWidth="1"/>
  </cols>
  <sheetData>
    <row r="1" spans="1:14" ht="27.75" customHeight="1" x14ac:dyDescent="0.2">
      <c r="A1" s="1"/>
      <c r="B1" s="1"/>
      <c r="C1" s="323" t="str">
        <f>'R&amp;P Accounts'!B2</f>
        <v>Omaleshe Projects Trust</v>
      </c>
      <c r="D1" s="323"/>
      <c r="E1" s="323"/>
      <c r="F1" s="323"/>
      <c r="G1" s="323"/>
      <c r="H1" s="323"/>
      <c r="I1" s="323"/>
      <c r="J1" s="323"/>
      <c r="K1" s="323"/>
      <c r="L1" s="1"/>
      <c r="M1" s="297" t="str">
        <f>'R&amp;P Accounts'!L2</f>
        <v>SC039501</v>
      </c>
      <c r="N1" s="297"/>
    </row>
    <row r="2" spans="1:14" x14ac:dyDescent="0.15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14" ht="26.25" customHeight="1" x14ac:dyDescent="0.15">
      <c r="A3" s="42" t="s">
        <v>114</v>
      </c>
      <c r="B3" s="42"/>
      <c r="C3" s="43"/>
      <c r="D3" s="42"/>
      <c r="E3" s="42"/>
      <c r="F3" s="42"/>
      <c r="G3" s="42"/>
      <c r="H3" s="298"/>
      <c r="I3" s="298"/>
      <c r="J3" s="298"/>
      <c r="K3" s="298"/>
      <c r="L3" s="80"/>
      <c r="M3" s="180"/>
    </row>
    <row r="5" spans="1:14" ht="16" x14ac:dyDescent="0.15">
      <c r="A5" s="313" t="s">
        <v>132</v>
      </c>
      <c r="B5" s="313"/>
      <c r="C5" s="313"/>
      <c r="D5" s="313"/>
      <c r="E5" s="313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15">
      <c r="A6" s="70"/>
      <c r="B6" s="70"/>
      <c r="C6" s="114" t="s">
        <v>101</v>
      </c>
      <c r="D6" s="111"/>
      <c r="E6" s="114" t="s">
        <v>102</v>
      </c>
      <c r="F6" s="106"/>
      <c r="G6" s="114" t="s">
        <v>103</v>
      </c>
      <c r="H6" s="106"/>
      <c r="I6" s="114" t="s">
        <v>104</v>
      </c>
      <c r="J6" s="105"/>
      <c r="K6" s="1"/>
      <c r="L6" s="1"/>
      <c r="M6" s="1"/>
    </row>
    <row r="7" spans="1:14" ht="54" customHeight="1" x14ac:dyDescent="0.1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97</v>
      </c>
      <c r="L7" s="83"/>
      <c r="M7" s="113" t="s">
        <v>98</v>
      </c>
    </row>
    <row r="8" spans="1:14" ht="16.5" customHeight="1" x14ac:dyDescent="0.1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15">
      <c r="A9" s="84" t="s">
        <v>20</v>
      </c>
      <c r="B9" s="1"/>
      <c r="C9" s="245">
        <f>+'R&amp;P Accounts'!B12</f>
        <v>4813.43</v>
      </c>
      <c r="D9" s="153"/>
      <c r="E9" s="152"/>
      <c r="F9" s="164"/>
      <c r="G9" s="152"/>
      <c r="H9" s="153"/>
      <c r="I9" s="152"/>
      <c r="J9" s="164"/>
      <c r="K9" s="152">
        <f>+'R&amp;P Accounts'!J12</f>
        <v>4813.43</v>
      </c>
      <c r="L9" s="164"/>
      <c r="M9" s="190">
        <v>6090.9</v>
      </c>
    </row>
    <row r="10" spans="1:14" ht="17.25" customHeight="1" x14ac:dyDescent="0.15">
      <c r="A10" s="84" t="s">
        <v>21</v>
      </c>
      <c r="B10" s="69"/>
      <c r="C10" s="165"/>
      <c r="D10" s="166"/>
      <c r="E10" s="165"/>
      <c r="F10" s="166"/>
      <c r="G10" s="165"/>
      <c r="H10" s="164"/>
      <c r="I10" s="165"/>
      <c r="J10" s="164"/>
      <c r="K10" s="152">
        <f t="shared" ref="K10:K16" si="0">SUM(C10:I10)</f>
        <v>0</v>
      </c>
      <c r="L10" s="166"/>
      <c r="M10" s="165">
        <v>0</v>
      </c>
    </row>
    <row r="11" spans="1:14" ht="17.25" customHeight="1" x14ac:dyDescent="0.15">
      <c r="A11" s="84" t="s">
        <v>22</v>
      </c>
      <c r="B11" s="70"/>
      <c r="C11" s="165"/>
      <c r="D11" s="166"/>
      <c r="E11" s="165"/>
      <c r="F11" s="166"/>
      <c r="G11" s="165"/>
      <c r="H11" s="164"/>
      <c r="I11" s="165"/>
      <c r="J11" s="164"/>
      <c r="K11" s="152">
        <f t="shared" si="0"/>
        <v>0</v>
      </c>
      <c r="L11" s="166"/>
      <c r="M11" s="165">
        <v>0</v>
      </c>
    </row>
    <row r="12" spans="1:14" ht="16.5" customHeight="1" x14ac:dyDescent="0.15">
      <c r="A12" s="84" t="s">
        <v>23</v>
      </c>
      <c r="B12" s="70"/>
      <c r="C12" s="165"/>
      <c r="D12" s="166"/>
      <c r="E12" s="165"/>
      <c r="F12" s="166"/>
      <c r="G12" s="165"/>
      <c r="H12" s="164"/>
      <c r="I12" s="165"/>
      <c r="J12" s="164"/>
      <c r="K12" s="152">
        <f t="shared" si="0"/>
        <v>0</v>
      </c>
      <c r="L12" s="166"/>
      <c r="M12" s="165">
        <v>0</v>
      </c>
    </row>
    <row r="13" spans="1:14" ht="17.25" customHeight="1" x14ac:dyDescent="0.15">
      <c r="A13" s="84" t="s">
        <v>24</v>
      </c>
      <c r="B13" s="70"/>
      <c r="C13" s="165"/>
      <c r="D13" s="166"/>
      <c r="E13" s="165"/>
      <c r="F13" s="166"/>
      <c r="G13" s="165"/>
      <c r="H13" s="164"/>
      <c r="I13" s="165"/>
      <c r="J13" s="164"/>
      <c r="K13" s="152">
        <f t="shared" si="0"/>
        <v>0</v>
      </c>
      <c r="L13" s="166"/>
      <c r="M13" s="165">
        <v>0</v>
      </c>
    </row>
    <row r="14" spans="1:14" ht="17.25" customHeight="1" x14ac:dyDescent="0.15">
      <c r="A14" s="84" t="s">
        <v>25</v>
      </c>
      <c r="B14" s="70"/>
      <c r="C14" s="165"/>
      <c r="D14" s="166"/>
      <c r="E14" s="165"/>
      <c r="F14" s="166"/>
      <c r="G14" s="165"/>
      <c r="H14" s="164"/>
      <c r="I14" s="165"/>
      <c r="J14" s="164"/>
      <c r="K14" s="152">
        <f t="shared" si="0"/>
        <v>0</v>
      </c>
      <c r="L14" s="166"/>
      <c r="M14" s="165">
        <v>0</v>
      </c>
    </row>
    <row r="15" spans="1:14" ht="16.5" customHeight="1" x14ac:dyDescent="0.15">
      <c r="A15" s="84" t="s">
        <v>67</v>
      </c>
      <c r="B15" s="1"/>
      <c r="C15" s="167"/>
      <c r="D15" s="168"/>
      <c r="E15" s="167"/>
      <c r="F15" s="168"/>
      <c r="G15" s="167"/>
      <c r="H15" s="168"/>
      <c r="I15" s="167"/>
      <c r="J15" s="168"/>
      <c r="K15" s="152">
        <f t="shared" si="0"/>
        <v>0</v>
      </c>
      <c r="L15" s="168"/>
      <c r="M15" s="167">
        <v>0</v>
      </c>
    </row>
    <row r="16" spans="1:14" ht="16.5" customHeight="1" thickBot="1" x14ac:dyDescent="0.2">
      <c r="A16" s="84" t="s">
        <v>68</v>
      </c>
      <c r="B16" s="1"/>
      <c r="C16" s="169"/>
      <c r="D16" s="168"/>
      <c r="E16" s="169"/>
      <c r="F16" s="168"/>
      <c r="G16" s="169"/>
      <c r="H16" s="168"/>
      <c r="I16" s="169"/>
      <c r="J16" s="168"/>
      <c r="K16" s="152">
        <f t="shared" si="0"/>
        <v>0</v>
      </c>
      <c r="L16" s="168"/>
      <c r="M16" s="169">
        <v>0</v>
      </c>
    </row>
    <row r="17" spans="1:13" ht="17" thickBot="1" x14ac:dyDescent="0.25">
      <c r="A17" s="108" t="s">
        <v>95</v>
      </c>
      <c r="B17" s="96"/>
      <c r="C17" s="170">
        <f>SUM(C9:C16)</f>
        <v>4813.43</v>
      </c>
      <c r="D17" s="171"/>
      <c r="E17" s="170">
        <f>SUM(E9:E16)</f>
        <v>0</v>
      </c>
      <c r="F17" s="171"/>
      <c r="G17" s="170">
        <f>SUM(G9:G16)</f>
        <v>0</v>
      </c>
      <c r="H17" s="171"/>
      <c r="I17" s="170">
        <f>SUM(I9:I16)</f>
        <v>0</v>
      </c>
      <c r="J17" s="171"/>
      <c r="K17" s="170">
        <f>SUM(K9:K16)</f>
        <v>4813.43</v>
      </c>
      <c r="L17" s="171"/>
      <c r="M17" s="170">
        <v>6090.9</v>
      </c>
    </row>
    <row r="18" spans="1:13" ht="16" x14ac:dyDescent="0.1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6">
        <f>IF(K17='R&amp;P Accounts'!B21,0,"cross ref error")</f>
        <v>0</v>
      </c>
      <c r="L18" s="95"/>
      <c r="M18" s="1">
        <v>0</v>
      </c>
    </row>
    <row r="19" spans="1:13" ht="16.5" customHeight="1" x14ac:dyDescent="0.1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15">
      <c r="A20" s="84" t="s">
        <v>26</v>
      </c>
      <c r="B20" s="1"/>
      <c r="C20" s="123"/>
      <c r="D20" s="157"/>
      <c r="E20" s="123"/>
      <c r="F20" s="157"/>
      <c r="G20" s="123"/>
      <c r="H20" s="157"/>
      <c r="I20" s="123"/>
      <c r="J20" s="157"/>
      <c r="K20" s="221">
        <f>SUM(C20:I20)</f>
        <v>0</v>
      </c>
      <c r="L20" s="157"/>
      <c r="M20" s="123">
        <v>0</v>
      </c>
    </row>
    <row r="21" spans="1:13" ht="16.5" customHeight="1" thickBot="1" x14ac:dyDescent="0.2">
      <c r="A21" s="84" t="s">
        <v>27</v>
      </c>
      <c r="B21" s="1"/>
      <c r="C21" s="161"/>
      <c r="D21" s="157"/>
      <c r="E21" s="161"/>
      <c r="F21" s="157"/>
      <c r="G21" s="161"/>
      <c r="H21" s="157"/>
      <c r="I21" s="161"/>
      <c r="J21" s="157"/>
      <c r="K21" s="221">
        <f>SUM(C21:I21)</f>
        <v>0</v>
      </c>
      <c r="L21" s="157"/>
      <c r="M21" s="161">
        <v>0</v>
      </c>
    </row>
    <row r="22" spans="1:13" ht="17" thickBot="1" x14ac:dyDescent="0.25">
      <c r="A22" s="108" t="s">
        <v>95</v>
      </c>
      <c r="B22" s="1"/>
      <c r="C22" s="162">
        <f>SUM(C20:C21)</f>
        <v>0</v>
      </c>
      <c r="D22" s="157"/>
      <c r="E22" s="163">
        <f>SUM(E20:E21)</f>
        <v>0</v>
      </c>
      <c r="F22" s="157"/>
      <c r="G22" s="163">
        <f>SUM(G20:G21)</f>
        <v>0</v>
      </c>
      <c r="H22" s="157"/>
      <c r="I22" s="163">
        <f>SUM(I20:I21)</f>
        <v>0</v>
      </c>
      <c r="J22" s="157"/>
      <c r="K22" s="163">
        <f>SUM(K20:K21)</f>
        <v>0</v>
      </c>
      <c r="L22" s="157"/>
      <c r="M22" s="163">
        <v>0</v>
      </c>
    </row>
    <row r="23" spans="1:13" ht="9" customHeight="1" thickBot="1" x14ac:dyDescent="0.25">
      <c r="A23" s="108"/>
      <c r="B23" s="1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</row>
    <row r="24" spans="1:13" ht="17" thickBot="1" x14ac:dyDescent="0.25">
      <c r="A24" s="108" t="s">
        <v>96</v>
      </c>
      <c r="B24" s="1"/>
      <c r="C24" s="163">
        <f>C17+C22</f>
        <v>4813.43</v>
      </c>
      <c r="D24" s="157"/>
      <c r="E24" s="163">
        <f>E17+E22</f>
        <v>0</v>
      </c>
      <c r="F24" s="157"/>
      <c r="G24" s="163">
        <f>G17+G22</f>
        <v>0</v>
      </c>
      <c r="H24" s="157"/>
      <c r="I24" s="163">
        <f>I17+I22</f>
        <v>0</v>
      </c>
      <c r="J24" s="157"/>
      <c r="K24" s="163">
        <f>K17+K22</f>
        <v>4813.43</v>
      </c>
      <c r="L24" s="157"/>
      <c r="M24" s="163">
        <v>6090.9</v>
      </c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217">
        <f>IF(K24='R&amp;P Accounts'!B28,0,"cross ref error")</f>
        <v>0</v>
      </c>
      <c r="L25" s="1"/>
      <c r="M25" s="1">
        <v>0</v>
      </c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1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15">
      <c r="A28" s="85" t="s">
        <v>28</v>
      </c>
      <c r="B28" s="1"/>
      <c r="C28" s="239">
        <f>+'R&amp;P Accounts'!B31</f>
        <v>216</v>
      </c>
      <c r="D28" s="157"/>
      <c r="E28" s="123"/>
      <c r="F28" s="157"/>
      <c r="G28" s="123"/>
      <c r="H28" s="157"/>
      <c r="I28" s="123"/>
      <c r="J28" s="157"/>
      <c r="K28" s="221">
        <f>+'R&amp;P Accounts'!J31</f>
        <v>216</v>
      </c>
      <c r="L28" s="157"/>
      <c r="M28" s="123">
        <v>216</v>
      </c>
    </row>
    <row r="29" spans="1:13" ht="16.5" customHeight="1" x14ac:dyDescent="0.15">
      <c r="A29" s="85" t="s">
        <v>118</v>
      </c>
      <c r="B29" s="1"/>
      <c r="C29" s="190"/>
      <c r="D29" s="157"/>
      <c r="E29" s="123"/>
      <c r="F29" s="157"/>
      <c r="G29" s="123"/>
      <c r="H29" s="157"/>
      <c r="I29" s="123"/>
      <c r="J29" s="157"/>
      <c r="K29" s="221">
        <f t="shared" ref="K29:K38" si="1">SUM(C29:I29)</f>
        <v>0</v>
      </c>
      <c r="L29" s="157"/>
      <c r="M29" s="123">
        <v>0</v>
      </c>
    </row>
    <row r="30" spans="1:13" ht="16.5" customHeight="1" x14ac:dyDescent="0.15">
      <c r="A30" s="85" t="s">
        <v>29</v>
      </c>
      <c r="B30" s="1"/>
      <c r="C30" s="190"/>
      <c r="D30" s="157"/>
      <c r="E30" s="159"/>
      <c r="F30" s="157"/>
      <c r="G30" s="159"/>
      <c r="H30" s="157"/>
      <c r="I30" s="159"/>
      <c r="J30" s="157"/>
      <c r="K30" s="221">
        <f t="shared" si="1"/>
        <v>0</v>
      </c>
      <c r="L30" s="157"/>
      <c r="M30" s="159">
        <v>0</v>
      </c>
    </row>
    <row r="31" spans="1:13" ht="16.5" customHeight="1" x14ac:dyDescent="0.15">
      <c r="A31" s="85" t="s">
        <v>30</v>
      </c>
      <c r="B31" s="1"/>
      <c r="C31" s="190">
        <f>+'R&amp;P Accounts'!B34</f>
        <v>6200</v>
      </c>
      <c r="D31" s="157"/>
      <c r="E31" s="159"/>
      <c r="F31" s="157"/>
      <c r="G31" s="159"/>
      <c r="H31" s="157"/>
      <c r="I31" s="159"/>
      <c r="J31" s="157"/>
      <c r="K31" s="221">
        <f>+'R&amp;P Accounts'!J34</f>
        <v>6200</v>
      </c>
      <c r="L31" s="157"/>
      <c r="M31" s="159">
        <v>8400</v>
      </c>
    </row>
    <row r="32" spans="1:13" ht="16.5" customHeight="1" x14ac:dyDescent="0.15">
      <c r="A32" s="85" t="s">
        <v>31</v>
      </c>
      <c r="B32" s="1"/>
      <c r="C32" s="190">
        <f>+'R&amp;P Accounts'!B35</f>
        <v>1560</v>
      </c>
      <c r="D32" s="157"/>
      <c r="E32" s="159"/>
      <c r="F32" s="157"/>
      <c r="G32" s="159"/>
      <c r="H32" s="157"/>
      <c r="I32" s="159"/>
      <c r="J32" s="157"/>
      <c r="K32" s="221">
        <f t="shared" si="1"/>
        <v>1560</v>
      </c>
      <c r="L32" s="157"/>
      <c r="M32" s="159">
        <v>1560</v>
      </c>
    </row>
    <row r="33" spans="1:14" ht="16.5" customHeight="1" x14ac:dyDescent="0.15">
      <c r="A33" s="85" t="s">
        <v>32</v>
      </c>
      <c r="B33" s="1"/>
      <c r="C33" s="159"/>
      <c r="D33" s="157"/>
      <c r="E33" s="159"/>
      <c r="F33" s="157"/>
      <c r="G33" s="159"/>
      <c r="H33" s="157"/>
      <c r="I33" s="159"/>
      <c r="J33" s="157"/>
      <c r="K33" s="221">
        <f t="shared" si="1"/>
        <v>0</v>
      </c>
      <c r="L33" s="157"/>
      <c r="M33" s="159">
        <v>0</v>
      </c>
    </row>
    <row r="34" spans="1:14" ht="16.5" customHeight="1" x14ac:dyDescent="0.15">
      <c r="A34" s="86" t="s">
        <v>33</v>
      </c>
      <c r="B34" s="1"/>
      <c r="C34" s="159"/>
      <c r="D34" s="157"/>
      <c r="E34" s="159"/>
      <c r="F34" s="157"/>
      <c r="G34" s="159"/>
      <c r="H34" s="157"/>
      <c r="I34" s="159"/>
      <c r="J34" s="157"/>
      <c r="K34" s="221">
        <f t="shared" si="1"/>
        <v>0</v>
      </c>
      <c r="L34" s="157"/>
      <c r="M34" s="159">
        <v>0</v>
      </c>
    </row>
    <row r="35" spans="1:14" ht="17.25" customHeight="1" x14ac:dyDescent="0.15">
      <c r="A35" s="86" t="s">
        <v>34</v>
      </c>
      <c r="B35" s="1"/>
      <c r="C35" s="159"/>
      <c r="D35" s="157"/>
      <c r="E35" s="159"/>
      <c r="F35" s="157"/>
      <c r="G35" s="159"/>
      <c r="H35" s="157"/>
      <c r="I35" s="159"/>
      <c r="J35" s="157"/>
      <c r="K35" s="221">
        <f t="shared" si="1"/>
        <v>0</v>
      </c>
      <c r="L35" s="157"/>
      <c r="M35" s="159">
        <v>0</v>
      </c>
    </row>
    <row r="36" spans="1:14" ht="17.25" customHeight="1" x14ac:dyDescent="0.15">
      <c r="A36" s="86" t="s">
        <v>35</v>
      </c>
      <c r="B36" s="1"/>
      <c r="C36" s="159"/>
      <c r="D36" s="157"/>
      <c r="E36" s="159"/>
      <c r="F36" s="157"/>
      <c r="G36" s="159"/>
      <c r="H36" s="157"/>
      <c r="I36" s="159"/>
      <c r="J36" s="157"/>
      <c r="K36" s="221">
        <f t="shared" si="1"/>
        <v>0</v>
      </c>
      <c r="L36" s="157"/>
      <c r="M36" s="159">
        <v>0</v>
      </c>
    </row>
    <row r="37" spans="1:14" ht="14" x14ac:dyDescent="0.15">
      <c r="A37" s="85"/>
      <c r="B37" s="1"/>
      <c r="C37" s="159"/>
      <c r="D37" s="157"/>
      <c r="E37" s="159"/>
      <c r="F37" s="157"/>
      <c r="G37" s="159"/>
      <c r="H37" s="157"/>
      <c r="I37" s="159"/>
      <c r="J37" s="157"/>
      <c r="K37" s="221">
        <f t="shared" si="1"/>
        <v>0</v>
      </c>
      <c r="L37" s="157"/>
      <c r="M37" s="159">
        <v>0</v>
      </c>
    </row>
    <row r="38" spans="1:14" ht="15" thickBot="1" x14ac:dyDescent="0.2">
      <c r="A38" s="109"/>
      <c r="B38" s="1"/>
      <c r="C38" s="159"/>
      <c r="D38" s="157"/>
      <c r="E38" s="159"/>
      <c r="F38" s="157"/>
      <c r="G38" s="159"/>
      <c r="H38" s="157"/>
      <c r="I38" s="159"/>
      <c r="J38" s="157"/>
      <c r="K38" s="221">
        <f t="shared" si="1"/>
        <v>0</v>
      </c>
      <c r="L38" s="157"/>
      <c r="M38" s="159">
        <v>0</v>
      </c>
    </row>
    <row r="39" spans="1:14" ht="16.5" customHeight="1" thickBot="1" x14ac:dyDescent="0.2">
      <c r="A39" s="13" t="s">
        <v>95</v>
      </c>
      <c r="B39" s="1"/>
      <c r="C39" s="160">
        <f>SUM(C28:C38)</f>
        <v>7976</v>
      </c>
      <c r="D39" s="157"/>
      <c r="E39" s="156">
        <f>SUM(E28:E38)</f>
        <v>0</v>
      </c>
      <c r="F39" s="157"/>
      <c r="G39" s="156">
        <f>SUM(G28:G38)</f>
        <v>0</v>
      </c>
      <c r="H39" s="157"/>
      <c r="I39" s="156">
        <f>SUM(I28:I38)</f>
        <v>0</v>
      </c>
      <c r="J39" s="157"/>
      <c r="K39" s="156">
        <f>SUM(K28:K38)</f>
        <v>7976</v>
      </c>
      <c r="L39" s="157"/>
      <c r="M39" s="156">
        <v>10176</v>
      </c>
    </row>
    <row r="40" spans="1:14" x14ac:dyDescent="0.15">
      <c r="A40" s="1"/>
      <c r="B40" s="1"/>
      <c r="C40" s="30"/>
      <c r="D40" s="1"/>
      <c r="E40" s="1"/>
      <c r="F40" s="1"/>
      <c r="G40" s="1"/>
      <c r="H40" s="1"/>
      <c r="I40" s="1"/>
      <c r="J40" s="1"/>
      <c r="K40" s="217">
        <f>IF(K39='R&amp;P Accounts'!B42,0,"cross ref error")</f>
        <v>0</v>
      </c>
      <c r="L40" s="1"/>
      <c r="M40" s="1">
        <v>0</v>
      </c>
    </row>
    <row r="41" spans="1:14" ht="30" customHeight="1" x14ac:dyDescent="0.1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15">
      <c r="A42" s="85" t="s">
        <v>36</v>
      </c>
      <c r="B42" s="1"/>
      <c r="C42" s="159"/>
      <c r="D42" s="157"/>
      <c r="E42" s="159"/>
      <c r="F42" s="157"/>
      <c r="G42" s="159"/>
      <c r="H42" s="157"/>
      <c r="I42" s="159"/>
      <c r="J42" s="157"/>
      <c r="K42" s="221">
        <f>SUM(C42:I42)</f>
        <v>0</v>
      </c>
      <c r="L42" s="157"/>
      <c r="M42" s="159">
        <v>0</v>
      </c>
    </row>
    <row r="43" spans="1:14" ht="16.5" customHeight="1" thickBot="1" x14ac:dyDescent="0.2">
      <c r="A43" s="85" t="s">
        <v>37</v>
      </c>
      <c r="B43" s="1"/>
      <c r="C43" s="159"/>
      <c r="D43" s="157"/>
      <c r="E43" s="159"/>
      <c r="F43" s="157"/>
      <c r="G43" s="159"/>
      <c r="H43" s="157"/>
      <c r="I43" s="159"/>
      <c r="J43" s="157"/>
      <c r="K43" s="221">
        <f>SUM(C43:I43)</f>
        <v>0</v>
      </c>
      <c r="L43" s="157"/>
      <c r="M43" s="159">
        <v>0</v>
      </c>
    </row>
    <row r="44" spans="1:14" ht="16.5" customHeight="1" thickBot="1" x14ac:dyDescent="0.2">
      <c r="A44" s="13" t="s">
        <v>94</v>
      </c>
      <c r="B44" s="1"/>
      <c r="C44" s="160">
        <f>C42+C43</f>
        <v>0</v>
      </c>
      <c r="D44" s="157"/>
      <c r="E44" s="156">
        <f>E42+E43</f>
        <v>0</v>
      </c>
      <c r="F44" s="157"/>
      <c r="G44" s="156">
        <f>G42+G43</f>
        <v>0</v>
      </c>
      <c r="H44" s="157"/>
      <c r="I44" s="156">
        <f>I42+I43</f>
        <v>0</v>
      </c>
      <c r="J44" s="157"/>
      <c r="K44" s="156">
        <f>K42+K43</f>
        <v>0</v>
      </c>
      <c r="L44" s="157"/>
      <c r="M44" s="156">
        <v>0</v>
      </c>
    </row>
    <row r="45" spans="1:14" ht="17.25" customHeight="1" thickBot="1" x14ac:dyDescent="0.2">
      <c r="A45" s="1"/>
      <c r="B45" s="1"/>
      <c r="C45" s="131"/>
      <c r="D45" s="130"/>
      <c r="E45" s="130"/>
      <c r="F45" s="130"/>
      <c r="G45" s="130"/>
      <c r="H45" s="130"/>
      <c r="I45" s="130"/>
      <c r="J45" s="130"/>
      <c r="K45" s="217">
        <f>IF(K44='R&amp;P Accounts'!B47,0,"cross ref error")</f>
        <v>0</v>
      </c>
      <c r="L45" s="130"/>
      <c r="M45" s="130">
        <v>0</v>
      </c>
    </row>
    <row r="46" spans="1:14" ht="16.5" customHeight="1" thickBot="1" x14ac:dyDescent="0.2">
      <c r="A46" s="110" t="s">
        <v>11</v>
      </c>
      <c r="B46" s="1"/>
      <c r="C46" s="156">
        <f>+C44+C39</f>
        <v>7976</v>
      </c>
      <c r="D46" s="157"/>
      <c r="E46" s="156">
        <f>+E44+E39</f>
        <v>0</v>
      </c>
      <c r="F46" s="157"/>
      <c r="G46" s="156">
        <f>+G44+G39</f>
        <v>0</v>
      </c>
      <c r="H46" s="157"/>
      <c r="I46" s="156">
        <f>+I44+I39</f>
        <v>0</v>
      </c>
      <c r="J46" s="157"/>
      <c r="K46" s="156">
        <f>+K44+K39</f>
        <v>7976</v>
      </c>
      <c r="L46" s="157"/>
      <c r="M46" s="156">
        <v>10176</v>
      </c>
      <c r="N46" s="158"/>
    </row>
    <row r="47" spans="1:14" ht="17.25" customHeight="1" thickBot="1" x14ac:dyDescent="0.2">
      <c r="A47" s="1"/>
      <c r="B47" s="1"/>
      <c r="C47" s="131"/>
      <c r="D47" s="130"/>
      <c r="E47" s="130"/>
      <c r="F47" s="130"/>
      <c r="G47" s="130"/>
      <c r="H47" s="130"/>
      <c r="I47" s="130"/>
      <c r="J47" s="130"/>
      <c r="K47" s="217">
        <f>IF(K46='R&amp;P Accounts'!B49,0,"cross ref error")</f>
        <v>0</v>
      </c>
      <c r="L47" s="130"/>
      <c r="M47" s="130">
        <v>0</v>
      </c>
    </row>
    <row r="48" spans="1:14" ht="18.75" customHeight="1" thickBot="1" x14ac:dyDescent="0.2">
      <c r="A48" s="40" t="s">
        <v>109</v>
      </c>
      <c r="B48" s="1"/>
      <c r="C48" s="154">
        <f>+C24-C46</f>
        <v>-3162.5699999999997</v>
      </c>
      <c r="D48" s="155"/>
      <c r="E48" s="154">
        <f>+E24-E46</f>
        <v>0</v>
      </c>
      <c r="F48" s="155"/>
      <c r="G48" s="154">
        <f>+G24-G46</f>
        <v>0</v>
      </c>
      <c r="H48" s="155"/>
      <c r="I48" s="154">
        <f>+I24-I46</f>
        <v>0</v>
      </c>
      <c r="J48" s="155"/>
      <c r="K48" s="154">
        <f>+K24-K46</f>
        <v>-3162.5699999999997</v>
      </c>
      <c r="L48" s="155"/>
      <c r="M48" s="154">
        <v>-4085.1000000000004</v>
      </c>
    </row>
    <row r="49" spans="1:13" ht="14.25" customHeight="1" thickBot="1" x14ac:dyDescent="0.2">
      <c r="A49" s="40"/>
      <c r="B49" s="1"/>
      <c r="C49" s="219"/>
      <c r="D49" s="155"/>
      <c r="E49" s="219"/>
      <c r="F49" s="155"/>
      <c r="G49" s="219"/>
      <c r="H49" s="155"/>
      <c r="I49" s="219"/>
      <c r="J49" s="155"/>
      <c r="K49" s="219"/>
      <c r="L49" s="155"/>
      <c r="M49" s="219"/>
    </row>
    <row r="50" spans="1:13" ht="18.75" customHeight="1" thickBot="1" x14ac:dyDescent="0.2">
      <c r="A50" s="96" t="s">
        <v>125</v>
      </c>
      <c r="B50" s="1"/>
      <c r="C50" s="154"/>
      <c r="D50" s="155"/>
      <c r="E50" s="220"/>
      <c r="F50" s="155"/>
      <c r="G50" s="220"/>
      <c r="H50" s="155"/>
      <c r="I50" s="220"/>
      <c r="J50" s="155"/>
      <c r="K50" s="220">
        <f>SUM(C50:I50)</f>
        <v>0</v>
      </c>
      <c r="L50" s="155"/>
      <c r="M50" s="220">
        <v>0</v>
      </c>
    </row>
    <row r="51" spans="1:13" ht="14.25" customHeight="1" thickBot="1" x14ac:dyDescent="0.2">
      <c r="A51" s="96"/>
      <c r="B51" s="1"/>
      <c r="C51" s="140"/>
      <c r="D51" s="155"/>
      <c r="E51" s="155"/>
      <c r="F51" s="155"/>
      <c r="G51" s="155"/>
      <c r="H51" s="155"/>
      <c r="I51" s="155"/>
      <c r="J51" s="155"/>
      <c r="K51" s="155"/>
      <c r="L51" s="155"/>
      <c r="M51" s="155"/>
    </row>
    <row r="52" spans="1:13" ht="18.75" customHeight="1" thickBot="1" x14ac:dyDescent="0.2">
      <c r="A52" s="13" t="s">
        <v>41</v>
      </c>
      <c r="B52" s="1"/>
      <c r="C52" s="154">
        <f>C48+C50</f>
        <v>-3162.5699999999997</v>
      </c>
      <c r="D52" s="155"/>
      <c r="E52" s="154">
        <f>E48+E50</f>
        <v>0</v>
      </c>
      <c r="F52" s="155"/>
      <c r="G52" s="154">
        <f>G48+G50</f>
        <v>0</v>
      </c>
      <c r="H52" s="155"/>
      <c r="I52" s="154">
        <f>I48+I50</f>
        <v>0</v>
      </c>
      <c r="J52" s="155"/>
      <c r="K52" s="154">
        <f>K48+K50</f>
        <v>-3162.5699999999997</v>
      </c>
      <c r="L52" s="155"/>
      <c r="M52" s="154">
        <v>-4085.1000000000004</v>
      </c>
    </row>
    <row r="53" spans="1:13" x14ac:dyDescent="0.15">
      <c r="A53" s="1"/>
      <c r="B53" s="1"/>
      <c r="C53" s="30"/>
      <c r="D53" s="1"/>
      <c r="E53" s="1"/>
      <c r="F53" s="1"/>
      <c r="G53" s="1"/>
      <c r="H53" s="1"/>
      <c r="I53" s="1"/>
      <c r="J53" s="1"/>
      <c r="K53" s="217">
        <f>IF(K52='R&amp;P Accounts'!B55,0,"cross ref error")</f>
        <v>0</v>
      </c>
      <c r="L53" s="1"/>
      <c r="M53" s="1">
        <v>0</v>
      </c>
    </row>
    <row r="55" spans="1:13" ht="16" x14ac:dyDescent="0.2">
      <c r="A55" s="179" t="s">
        <v>111</v>
      </c>
    </row>
    <row r="56" spans="1:13" x14ac:dyDescent="0.15">
      <c r="A56" s="314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6"/>
    </row>
    <row r="57" spans="1:13" x14ac:dyDescent="0.15">
      <c r="A57" s="317"/>
      <c r="B57" s="318"/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9"/>
    </row>
    <row r="58" spans="1:13" x14ac:dyDescent="0.15">
      <c r="A58" s="317"/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9"/>
    </row>
    <row r="59" spans="1:13" x14ac:dyDescent="0.15">
      <c r="A59" s="317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9"/>
    </row>
    <row r="60" spans="1:13" x14ac:dyDescent="0.15">
      <c r="A60" s="317"/>
      <c r="B60" s="318"/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9"/>
    </row>
    <row r="61" spans="1:13" x14ac:dyDescent="0.15">
      <c r="A61" s="317"/>
      <c r="B61" s="318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9"/>
    </row>
    <row r="62" spans="1:13" x14ac:dyDescent="0.15">
      <c r="A62" s="317"/>
      <c r="B62" s="318"/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9"/>
    </row>
    <row r="63" spans="1:13" x14ac:dyDescent="0.15">
      <c r="A63" s="317"/>
      <c r="B63" s="318"/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9"/>
    </row>
    <row r="64" spans="1:13" x14ac:dyDescent="0.15">
      <c r="A64" s="320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2"/>
    </row>
  </sheetData>
  <mergeCells count="6">
    <mergeCell ref="A56:M64"/>
    <mergeCell ref="C1:K1"/>
    <mergeCell ref="A5:E5"/>
    <mergeCell ref="M1:N1"/>
    <mergeCell ref="A2:L2"/>
    <mergeCell ref="H3:K3"/>
  </mergeCells>
  <phoneticPr fontId="0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 2007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3"/>
  <sheetViews>
    <sheetView tabSelected="1" topLeftCell="B1" zoomScale="75" zoomScaleNormal="75" zoomScaleSheetLayoutView="80" workbookViewId="0">
      <pane ySplit="2" topLeftCell="A22" activePane="bottomLeft" state="frozen"/>
      <selection activeCell="D45" sqref="D45"/>
      <selection pane="bottomLeft" activeCell="B51" sqref="B51:F51"/>
    </sheetView>
  </sheetViews>
  <sheetFormatPr baseColWidth="10" defaultColWidth="9.1640625" defaultRowHeight="13" x14ac:dyDescent="0.15"/>
  <cols>
    <col min="1" max="1" width="28.83203125" style="1" customWidth="1"/>
    <col min="2" max="2" width="19" style="30" customWidth="1"/>
    <col min="3" max="3" width="3.832031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0" width="15.5" style="1" customWidth="1"/>
    <col min="11" max="11" width="1.5" style="1" customWidth="1"/>
    <col min="12" max="12" width="14.83203125" style="1" customWidth="1"/>
    <col min="13" max="13" width="1.5" style="1" customWidth="1"/>
    <col min="14" max="14" width="14.83203125" style="1" customWidth="1"/>
    <col min="15" max="15" width="1.5" style="1" customWidth="1"/>
    <col min="16" max="16" width="14.83203125" style="1" customWidth="1"/>
    <col min="17" max="21" width="9.1640625" style="1"/>
    <col min="22" max="22" width="21.5" style="1" customWidth="1"/>
    <col min="23" max="23" width="14.83203125" style="1" customWidth="1"/>
    <col min="24" max="26" width="9.1640625" style="1"/>
    <col min="27" max="27" width="10" style="1" bestFit="1" customWidth="1"/>
    <col min="28" max="16384" width="9.1640625" style="1"/>
  </cols>
  <sheetData>
    <row r="1" spans="1:29" ht="27" customHeight="1" x14ac:dyDescent="0.2">
      <c r="B1" s="299" t="str">
        <f>'R&amp;P Accounts'!B2</f>
        <v>Omaleshe Projects Trust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N1" s="299" t="str">
        <f>'R&amp;P Accounts'!L2</f>
        <v>SC039501</v>
      </c>
      <c r="O1" s="299"/>
      <c r="P1" s="299"/>
    </row>
    <row r="2" spans="1:29" s="46" customFormat="1" ht="26.25" customHeight="1" x14ac:dyDescent="0.15">
      <c r="A2" s="79" t="s">
        <v>123</v>
      </c>
      <c r="B2" s="43"/>
      <c r="C2" s="42"/>
      <c r="D2" s="42"/>
      <c r="E2" s="42"/>
      <c r="F2" s="343"/>
      <c r="G2" s="343"/>
      <c r="H2" s="343"/>
      <c r="I2" s="44"/>
      <c r="J2" s="44"/>
      <c r="K2" s="44"/>
      <c r="L2" s="45"/>
      <c r="M2" s="44"/>
      <c r="N2" s="45"/>
      <c r="O2" s="44"/>
      <c r="P2" s="45"/>
    </row>
    <row r="3" spans="1:29" ht="40.5" customHeight="1" x14ac:dyDescent="0.15">
      <c r="A3" s="50" t="s">
        <v>6</v>
      </c>
      <c r="B3" s="332" t="s">
        <v>5</v>
      </c>
      <c r="C3" s="332"/>
      <c r="D3" s="332"/>
      <c r="E3" s="18"/>
      <c r="F3" s="72" t="s">
        <v>2</v>
      </c>
      <c r="G3" s="15"/>
      <c r="H3" s="72" t="s">
        <v>3</v>
      </c>
      <c r="I3" s="81"/>
      <c r="J3" s="72" t="s">
        <v>79</v>
      </c>
      <c r="K3" s="81"/>
      <c r="L3" s="72" t="s">
        <v>81</v>
      </c>
      <c r="M3" s="81"/>
      <c r="N3" s="72" t="s">
        <v>75</v>
      </c>
      <c r="O3" s="81"/>
      <c r="P3" s="72" t="s">
        <v>76</v>
      </c>
    </row>
    <row r="4" spans="1:29" x14ac:dyDescent="0.15">
      <c r="B4" s="333"/>
      <c r="C4" s="333"/>
      <c r="D4" s="333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29" ht="30" customHeight="1" x14ac:dyDescent="0.15">
      <c r="A5" s="338" t="s">
        <v>9</v>
      </c>
      <c r="B5" s="334" t="s">
        <v>39</v>
      </c>
      <c r="C5" s="334"/>
      <c r="D5" s="334"/>
      <c r="E5" s="23"/>
      <c r="F5" s="144">
        <f>+P9</f>
        <v>4809.0899999999947</v>
      </c>
      <c r="G5" s="145"/>
      <c r="H5" s="144">
        <v>0</v>
      </c>
      <c r="I5" s="145"/>
      <c r="J5" s="144">
        <v>0</v>
      </c>
      <c r="K5" s="145"/>
      <c r="L5" s="144">
        <v>0</v>
      </c>
      <c r="M5" s="145"/>
      <c r="N5" s="146">
        <f>F5+H5+J5+L5</f>
        <v>4809.0899999999947</v>
      </c>
      <c r="O5" s="145"/>
      <c r="P5" s="144">
        <v>8894.1899999999951</v>
      </c>
    </row>
    <row r="6" spans="1:29" ht="30" customHeight="1" x14ac:dyDescent="0.15">
      <c r="A6" s="339"/>
      <c r="B6" s="334" t="s">
        <v>40</v>
      </c>
      <c r="C6" s="334"/>
      <c r="D6" s="334"/>
      <c r="E6" s="23"/>
      <c r="F6" s="144">
        <f>+'R&amp;P Accounts'!B55</f>
        <v>-3162.5699999999997</v>
      </c>
      <c r="G6" s="145"/>
      <c r="H6" s="144"/>
      <c r="I6" s="145"/>
      <c r="J6" s="144"/>
      <c r="K6" s="145"/>
      <c r="L6" s="144"/>
      <c r="M6" s="145"/>
      <c r="N6" s="146">
        <f>F6+H6+J6+L6</f>
        <v>-3162.5699999999997</v>
      </c>
      <c r="O6" s="145"/>
      <c r="P6" s="144">
        <v>-4085.1000000000004</v>
      </c>
    </row>
    <row r="7" spans="1:29" ht="26.25" customHeight="1" x14ac:dyDescent="0.15">
      <c r="A7" s="339"/>
      <c r="B7" s="344"/>
      <c r="C7" s="345"/>
      <c r="D7" s="346"/>
      <c r="E7" s="23"/>
      <c r="F7" s="147"/>
      <c r="G7" s="145"/>
      <c r="H7" s="147"/>
      <c r="I7" s="145"/>
      <c r="J7" s="147"/>
      <c r="K7" s="145"/>
      <c r="L7" s="147"/>
      <c r="M7" s="145"/>
      <c r="N7" s="146">
        <f>F7+H7+J7+L7</f>
        <v>0</v>
      </c>
      <c r="O7" s="145"/>
      <c r="P7" s="147">
        <v>0</v>
      </c>
    </row>
    <row r="8" spans="1:29" ht="26.25" customHeight="1" thickBot="1" x14ac:dyDescent="0.2">
      <c r="A8" s="339"/>
      <c r="B8" s="334"/>
      <c r="C8" s="334"/>
      <c r="D8" s="334"/>
      <c r="E8" s="23"/>
      <c r="F8" s="148"/>
      <c r="G8" s="145"/>
      <c r="H8" s="148"/>
      <c r="I8" s="145"/>
      <c r="J8" s="148"/>
      <c r="K8" s="145"/>
      <c r="L8" s="148"/>
      <c r="M8" s="145"/>
      <c r="N8" s="149">
        <f>F8+H8+J8+L8</f>
        <v>0</v>
      </c>
      <c r="O8" s="145"/>
      <c r="P8" s="148">
        <v>0</v>
      </c>
    </row>
    <row r="9" spans="1:29" ht="30" customHeight="1" thickTop="1" thickBot="1" x14ac:dyDescent="0.2">
      <c r="B9" s="341" t="s">
        <v>38</v>
      </c>
      <c r="C9" s="341"/>
      <c r="D9" s="341"/>
      <c r="E9" s="41"/>
      <c r="F9" s="150">
        <f>SUM(F5:F8)</f>
        <v>1646.519999999995</v>
      </c>
      <c r="G9" s="133"/>
      <c r="H9" s="150">
        <f>SUM(H5:H8)</f>
        <v>0</v>
      </c>
      <c r="I9" s="100"/>
      <c r="J9" s="150">
        <f>SUM(J5:J8)</f>
        <v>0</v>
      </c>
      <c r="K9" s="100"/>
      <c r="L9" s="150">
        <f>SUM(L5:L8)</f>
        <v>0</v>
      </c>
      <c r="M9" s="324"/>
      <c r="N9" s="151">
        <f>SUM(N5:N8)</f>
        <v>1646.519999999995</v>
      </c>
      <c r="O9" s="324"/>
      <c r="P9" s="150">
        <v>4809.0899999999947</v>
      </c>
    </row>
    <row r="10" spans="1:29" ht="26.25" customHeight="1" thickTop="1" x14ac:dyDescent="0.15">
      <c r="B10" s="342" t="s">
        <v>77</v>
      </c>
      <c r="C10" s="342"/>
      <c r="D10" s="342"/>
      <c r="E10" s="22"/>
      <c r="F10" s="134">
        <f>+F6-'R&amp;P Accounts'!B55</f>
        <v>0</v>
      </c>
      <c r="G10" s="100"/>
      <c r="H10" s="134">
        <f>H6-'R&amp;P Accounts'!D55</f>
        <v>0</v>
      </c>
      <c r="I10" s="100"/>
      <c r="J10" s="134">
        <f>J6-'R&amp;P Accounts'!F55</f>
        <v>0</v>
      </c>
      <c r="K10" s="100"/>
      <c r="L10" s="134">
        <f>L6-'R&amp;P Accounts'!H55</f>
        <v>0</v>
      </c>
      <c r="M10" s="324"/>
      <c r="N10" s="134">
        <f>N6-'R&amp;P Accounts'!J55</f>
        <v>0</v>
      </c>
      <c r="O10" s="324"/>
      <c r="P10" s="134">
        <v>0</v>
      </c>
    </row>
    <row r="11" spans="1:29" x14ac:dyDescent="0.15">
      <c r="B11" s="336"/>
      <c r="C11" s="336"/>
      <c r="D11" s="336"/>
      <c r="E11" s="19"/>
      <c r="G11" s="325"/>
      <c r="I11" s="325"/>
      <c r="J11" s="12"/>
      <c r="K11" s="12"/>
      <c r="M11" s="325"/>
      <c r="O11" s="325"/>
    </row>
    <row r="12" spans="1:29" ht="30.75" customHeight="1" x14ac:dyDescent="0.15">
      <c r="B12" s="331" t="s">
        <v>19</v>
      </c>
      <c r="C12" s="331"/>
      <c r="D12" s="331"/>
      <c r="E12" s="20"/>
      <c r="G12" s="325"/>
      <c r="H12" s="5"/>
      <c r="I12" s="325"/>
      <c r="J12" s="337" t="s">
        <v>13</v>
      </c>
      <c r="K12" s="337"/>
      <c r="L12" s="337"/>
      <c r="M12" s="325"/>
      <c r="N12" s="5" t="s">
        <v>45</v>
      </c>
      <c r="O12" s="325"/>
      <c r="P12" s="5" t="s">
        <v>45</v>
      </c>
    </row>
    <row r="13" spans="1:29" s="61" customFormat="1" x14ac:dyDescent="0.15">
      <c r="B13" s="329"/>
      <c r="C13" s="329"/>
      <c r="D13" s="329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0.25" customHeight="1" x14ac:dyDescent="0.15">
      <c r="A14" s="338" t="s">
        <v>42</v>
      </c>
      <c r="B14" s="330"/>
      <c r="C14" s="330"/>
      <c r="D14" s="330"/>
      <c r="E14" s="24"/>
      <c r="G14" s="325"/>
      <c r="I14" s="12"/>
      <c r="J14" s="350"/>
      <c r="K14" s="351"/>
      <c r="L14" s="352"/>
      <c r="M14" s="18"/>
      <c r="N14" s="135"/>
      <c r="O14" s="100"/>
      <c r="P14" s="135"/>
    </row>
    <row r="15" spans="1:29" ht="20.25" customHeight="1" x14ac:dyDescent="0.15">
      <c r="A15" s="339"/>
      <c r="B15" s="330"/>
      <c r="C15" s="330"/>
      <c r="D15" s="330"/>
      <c r="E15" s="24"/>
      <c r="G15" s="325"/>
      <c r="H15" s="5"/>
      <c r="I15" s="12"/>
      <c r="J15" s="350"/>
      <c r="K15" s="351"/>
      <c r="L15" s="352"/>
      <c r="M15" s="18"/>
      <c r="N15" s="135"/>
      <c r="O15" s="100"/>
      <c r="P15" s="135"/>
    </row>
    <row r="16" spans="1:29" ht="20.25" customHeight="1" x14ac:dyDescent="0.15">
      <c r="A16" s="339"/>
      <c r="B16" s="330"/>
      <c r="C16" s="330"/>
      <c r="D16" s="330"/>
      <c r="E16" s="24"/>
      <c r="F16" s="12"/>
      <c r="G16" s="12"/>
      <c r="H16" s="59"/>
      <c r="I16" s="12"/>
      <c r="J16" s="350"/>
      <c r="K16" s="351"/>
      <c r="L16" s="352"/>
      <c r="M16" s="18"/>
      <c r="N16" s="135"/>
      <c r="O16" s="100"/>
      <c r="P16" s="135"/>
    </row>
    <row r="17" spans="1:29" ht="20.25" customHeight="1" x14ac:dyDescent="0.15">
      <c r="A17" s="339"/>
      <c r="B17" s="330"/>
      <c r="C17" s="330"/>
      <c r="D17" s="330"/>
      <c r="E17" s="24"/>
      <c r="F17" s="12"/>
      <c r="G17" s="12"/>
      <c r="H17" s="59"/>
      <c r="I17" s="12"/>
      <c r="J17" s="350"/>
      <c r="K17" s="351"/>
      <c r="L17" s="352"/>
      <c r="M17" s="18"/>
      <c r="N17" s="135"/>
      <c r="O17" s="100"/>
      <c r="P17" s="135"/>
    </row>
    <row r="18" spans="1:29" ht="20.25" customHeight="1" thickBot="1" x14ac:dyDescent="0.2">
      <c r="A18" s="339"/>
      <c r="B18" s="330"/>
      <c r="C18" s="330"/>
      <c r="D18" s="330"/>
      <c r="E18" s="24"/>
      <c r="F18" s="12"/>
      <c r="G18" s="12"/>
      <c r="H18" s="59"/>
      <c r="I18" s="12"/>
      <c r="J18" s="350"/>
      <c r="K18" s="351"/>
      <c r="L18" s="352"/>
      <c r="M18" s="18"/>
      <c r="N18" s="136"/>
      <c r="O18" s="100"/>
      <c r="P18" s="136"/>
    </row>
    <row r="19" spans="1:29" ht="20.25" customHeight="1" thickBot="1" x14ac:dyDescent="0.2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83</v>
      </c>
      <c r="M19" s="18"/>
      <c r="N19" s="137">
        <f>SUM(N14:N18)</f>
        <v>0</v>
      </c>
      <c r="O19" s="100"/>
      <c r="P19" s="137">
        <v>0</v>
      </c>
    </row>
    <row r="20" spans="1:29" x14ac:dyDescent="0.15">
      <c r="B20" s="340"/>
      <c r="C20" s="340"/>
      <c r="D20" s="34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29" ht="27" customHeight="1" x14ac:dyDescent="0.15">
      <c r="B21" s="331" t="s">
        <v>19</v>
      </c>
      <c r="C21" s="331"/>
      <c r="D21" s="331"/>
      <c r="E21" s="21"/>
      <c r="G21" s="12"/>
      <c r="H21" s="337" t="s">
        <v>13</v>
      </c>
      <c r="I21" s="337"/>
      <c r="J21" s="337"/>
      <c r="K21" s="12"/>
      <c r="L21" s="5" t="s">
        <v>46</v>
      </c>
      <c r="M21" s="12"/>
      <c r="N21" s="5" t="s">
        <v>54</v>
      </c>
      <c r="O21" s="12"/>
      <c r="P21" s="5" t="s">
        <v>54</v>
      </c>
    </row>
    <row r="22" spans="1:29" s="61" customFormat="1" x14ac:dyDescent="0.15">
      <c r="B22" s="329"/>
      <c r="C22" s="329"/>
      <c r="D22" s="329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0.25" customHeight="1" x14ac:dyDescent="0.15">
      <c r="A23" s="338" t="s">
        <v>43</v>
      </c>
      <c r="B23" s="330"/>
      <c r="C23" s="330"/>
      <c r="D23" s="330"/>
      <c r="E23" s="24"/>
      <c r="G23" s="12"/>
      <c r="H23" s="347"/>
      <c r="I23" s="348"/>
      <c r="J23" s="349"/>
      <c r="K23" s="18"/>
      <c r="L23" s="135"/>
      <c r="M23" s="100"/>
      <c r="N23" s="135"/>
      <c r="O23" s="100"/>
      <c r="P23" s="135"/>
    </row>
    <row r="24" spans="1:29" ht="20.25" customHeight="1" x14ac:dyDescent="0.15">
      <c r="A24" s="339"/>
      <c r="B24" s="330"/>
      <c r="C24" s="330"/>
      <c r="D24" s="330"/>
      <c r="E24" s="24"/>
      <c r="G24" s="12"/>
      <c r="H24" s="347"/>
      <c r="I24" s="348"/>
      <c r="J24" s="349"/>
      <c r="K24" s="18"/>
      <c r="L24" s="135"/>
      <c r="M24" s="100"/>
      <c r="N24" s="135"/>
      <c r="O24" s="100"/>
      <c r="P24" s="135"/>
    </row>
    <row r="25" spans="1:29" ht="20.25" customHeight="1" x14ac:dyDescent="0.15">
      <c r="A25" s="339"/>
      <c r="B25" s="330"/>
      <c r="C25" s="330"/>
      <c r="D25" s="330"/>
      <c r="E25" s="24"/>
      <c r="G25" s="12"/>
      <c r="H25" s="347"/>
      <c r="I25" s="348"/>
      <c r="J25" s="349"/>
      <c r="K25" s="18"/>
      <c r="L25" s="135"/>
      <c r="M25" s="100"/>
      <c r="N25" s="135"/>
      <c r="O25" s="100"/>
      <c r="P25" s="135"/>
    </row>
    <row r="26" spans="1:29" ht="20.25" customHeight="1" x14ac:dyDescent="0.15">
      <c r="A26" s="339"/>
      <c r="B26" s="330"/>
      <c r="C26" s="330"/>
      <c r="D26" s="330"/>
      <c r="E26" s="24"/>
      <c r="G26" s="12"/>
      <c r="H26" s="347"/>
      <c r="I26" s="348"/>
      <c r="J26" s="349"/>
      <c r="K26" s="18"/>
      <c r="L26" s="135"/>
      <c r="M26" s="100"/>
      <c r="N26" s="135"/>
      <c r="O26" s="100"/>
      <c r="P26" s="135"/>
    </row>
    <row r="27" spans="1:29" ht="20.25" customHeight="1" x14ac:dyDescent="0.15">
      <c r="A27" s="339"/>
      <c r="B27" s="330"/>
      <c r="C27" s="330"/>
      <c r="D27" s="330"/>
      <c r="E27" s="24"/>
      <c r="G27" s="12"/>
      <c r="H27" s="347"/>
      <c r="I27" s="348"/>
      <c r="J27" s="349"/>
      <c r="K27" s="18"/>
      <c r="L27" s="135"/>
      <c r="M27" s="100"/>
      <c r="N27" s="135"/>
      <c r="O27" s="100"/>
      <c r="P27" s="135"/>
    </row>
    <row r="28" spans="1:29" ht="20.25" customHeight="1" x14ac:dyDescent="0.15">
      <c r="A28" s="339"/>
      <c r="B28" s="330"/>
      <c r="C28" s="330"/>
      <c r="D28" s="330"/>
      <c r="E28" s="24"/>
      <c r="G28" s="12"/>
      <c r="H28" s="347"/>
      <c r="I28" s="348"/>
      <c r="J28" s="349"/>
      <c r="K28" s="18"/>
      <c r="L28" s="135"/>
      <c r="M28" s="100"/>
      <c r="N28" s="135"/>
      <c r="O28" s="100"/>
      <c r="P28" s="135"/>
    </row>
    <row r="29" spans="1:29" ht="20.25" customHeight="1" x14ac:dyDescent="0.15">
      <c r="A29" s="339"/>
      <c r="B29" s="330"/>
      <c r="C29" s="330"/>
      <c r="D29" s="330"/>
      <c r="E29" s="24"/>
      <c r="G29" s="12"/>
      <c r="H29" s="347"/>
      <c r="I29" s="348"/>
      <c r="J29" s="349"/>
      <c r="K29" s="18"/>
      <c r="L29" s="135"/>
      <c r="M29" s="100"/>
      <c r="N29" s="135"/>
      <c r="O29" s="100"/>
      <c r="P29" s="135"/>
    </row>
    <row r="30" spans="1:29" ht="20.25" customHeight="1" x14ac:dyDescent="0.15">
      <c r="A30" s="339"/>
      <c r="B30" s="330"/>
      <c r="C30" s="330"/>
      <c r="D30" s="330"/>
      <c r="E30" s="24"/>
      <c r="G30" s="12"/>
      <c r="H30" s="347"/>
      <c r="I30" s="348"/>
      <c r="J30" s="349"/>
      <c r="K30" s="18"/>
      <c r="L30" s="135"/>
      <c r="M30" s="100"/>
      <c r="N30" s="135"/>
      <c r="O30" s="100"/>
      <c r="P30" s="135"/>
    </row>
    <row r="31" spans="1:29" ht="20.25" customHeight="1" thickBot="1" x14ac:dyDescent="0.2">
      <c r="A31" s="339"/>
      <c r="B31" s="330"/>
      <c r="C31" s="330"/>
      <c r="D31" s="330"/>
      <c r="E31" s="24"/>
      <c r="G31" s="12"/>
      <c r="H31" s="347"/>
      <c r="I31" s="348"/>
      <c r="J31" s="349"/>
      <c r="K31" s="18"/>
      <c r="L31" s="136"/>
      <c r="M31" s="100"/>
      <c r="N31" s="136"/>
      <c r="O31" s="100"/>
      <c r="P31" s="136"/>
    </row>
    <row r="32" spans="1:29" ht="20.25" customHeight="1" thickBot="1" x14ac:dyDescent="0.2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37">
        <f>SUM(L23:L31)</f>
        <v>0</v>
      </c>
      <c r="M32" s="100"/>
      <c r="N32" s="137">
        <f>SUM(N23:N31)</f>
        <v>0</v>
      </c>
      <c r="O32" s="100"/>
      <c r="P32" s="137">
        <v>0</v>
      </c>
    </row>
    <row r="33" spans="1:29" ht="10.5" customHeight="1" x14ac:dyDescent="0.15">
      <c r="B33" s="336"/>
      <c r="C33" s="336"/>
      <c r="D33" s="336"/>
      <c r="E33" s="295"/>
      <c r="G33" s="295"/>
      <c r="H33" s="17"/>
      <c r="I33" s="325"/>
      <c r="J33" s="12"/>
      <c r="K33" s="12"/>
      <c r="L33" s="66"/>
      <c r="M33" s="325"/>
      <c r="N33" s="66"/>
      <c r="O33" s="335"/>
      <c r="P33" s="66"/>
    </row>
    <row r="34" spans="1:29" ht="19.5" customHeight="1" x14ac:dyDescent="0.15">
      <c r="B34" s="331" t="s">
        <v>19</v>
      </c>
      <c r="C34" s="331"/>
      <c r="D34" s="331"/>
      <c r="E34" s="295"/>
      <c r="G34" s="295"/>
      <c r="H34" s="17"/>
      <c r="I34" s="325"/>
      <c r="J34" s="337" t="s">
        <v>14</v>
      </c>
      <c r="K34" s="337"/>
      <c r="L34" s="337"/>
      <c r="M34" s="325"/>
      <c r="N34" s="5" t="s">
        <v>55</v>
      </c>
      <c r="O34" s="335"/>
      <c r="P34" s="5" t="s">
        <v>55</v>
      </c>
    </row>
    <row r="35" spans="1:29" s="61" customFormat="1" x14ac:dyDescent="0.15">
      <c r="B35" s="329"/>
      <c r="C35" s="329"/>
      <c r="D35" s="329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0.25" customHeight="1" x14ac:dyDescent="0.15">
      <c r="A36" s="338" t="s">
        <v>44</v>
      </c>
      <c r="B36" s="330"/>
      <c r="C36" s="330"/>
      <c r="D36" s="330"/>
      <c r="E36" s="24"/>
      <c r="G36" s="12"/>
      <c r="H36" s="17"/>
      <c r="I36" s="12"/>
      <c r="J36" s="326"/>
      <c r="K36" s="327"/>
      <c r="L36" s="328"/>
      <c r="M36" s="12"/>
      <c r="N36" s="125"/>
      <c r="O36" s="132"/>
      <c r="P36" s="125"/>
    </row>
    <row r="37" spans="1:29" ht="20.25" customHeight="1" x14ac:dyDescent="0.15">
      <c r="A37" s="339"/>
      <c r="B37" s="330"/>
      <c r="C37" s="330"/>
      <c r="D37" s="330"/>
      <c r="E37" s="24"/>
      <c r="G37" s="12"/>
      <c r="H37" s="17"/>
      <c r="I37" s="12"/>
      <c r="J37" s="326"/>
      <c r="K37" s="327"/>
      <c r="L37" s="328"/>
      <c r="M37" s="12"/>
      <c r="N37" s="125"/>
      <c r="O37" s="132"/>
      <c r="P37" s="125"/>
    </row>
    <row r="38" spans="1:29" ht="20.25" customHeight="1" x14ac:dyDescent="0.15">
      <c r="A38" s="339"/>
      <c r="B38" s="330"/>
      <c r="C38" s="330"/>
      <c r="D38" s="330"/>
      <c r="E38" s="24"/>
      <c r="G38" s="12"/>
      <c r="H38" s="17"/>
      <c r="I38" s="12"/>
      <c r="J38" s="326"/>
      <c r="K38" s="327"/>
      <c r="L38" s="328"/>
      <c r="M38" s="12"/>
      <c r="N38" s="125"/>
      <c r="O38" s="132"/>
      <c r="P38" s="125"/>
    </row>
    <row r="39" spans="1:29" ht="20.25" customHeight="1" x14ac:dyDescent="0.15">
      <c r="A39" s="339"/>
      <c r="B39" s="330"/>
      <c r="C39" s="330"/>
      <c r="D39" s="330"/>
      <c r="E39" s="24"/>
      <c r="G39" s="12"/>
      <c r="H39" s="17"/>
      <c r="I39" s="12"/>
      <c r="J39" s="326"/>
      <c r="K39" s="327"/>
      <c r="L39" s="328"/>
      <c r="M39" s="12"/>
      <c r="N39" s="125"/>
      <c r="O39" s="132"/>
      <c r="P39" s="125"/>
    </row>
    <row r="40" spans="1:29" ht="20.25" customHeight="1" thickBot="1" x14ac:dyDescent="0.2">
      <c r="A40" s="339"/>
      <c r="B40" s="330"/>
      <c r="C40" s="330"/>
      <c r="D40" s="330"/>
      <c r="E40" s="24"/>
      <c r="G40" s="12"/>
      <c r="H40" s="17"/>
      <c r="I40" s="12"/>
      <c r="J40" s="326"/>
      <c r="K40" s="327"/>
      <c r="L40" s="328"/>
      <c r="M40" s="12"/>
      <c r="N40" s="208"/>
      <c r="O40" s="132"/>
      <c r="P40" s="208"/>
    </row>
    <row r="41" spans="1:29" ht="20.25" customHeight="1" thickBot="1" x14ac:dyDescent="0.2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09">
        <f>SUM(N36:N40)</f>
        <v>0</v>
      </c>
      <c r="O41" s="132"/>
      <c r="P41" s="209">
        <v>0</v>
      </c>
    </row>
    <row r="42" spans="1:29" x14ac:dyDescent="0.1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29" ht="26" x14ac:dyDescent="0.15">
      <c r="B43" s="331" t="s">
        <v>19</v>
      </c>
      <c r="C43" s="331"/>
      <c r="D43" s="331"/>
      <c r="E43" s="12"/>
      <c r="G43" s="12"/>
      <c r="H43" s="12"/>
      <c r="I43" s="12"/>
      <c r="J43" s="337" t="s">
        <v>14</v>
      </c>
      <c r="K43" s="337"/>
      <c r="L43" s="337"/>
      <c r="M43" s="12"/>
      <c r="N43" s="17" t="s">
        <v>56</v>
      </c>
      <c r="O43" s="12"/>
      <c r="P43" s="5" t="s">
        <v>56</v>
      </c>
    </row>
    <row r="44" spans="1:29" s="61" customFormat="1" x14ac:dyDescent="0.15">
      <c r="B44" s="329"/>
      <c r="C44" s="329"/>
      <c r="D44" s="329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29" ht="20.25" customHeight="1" x14ac:dyDescent="0.15">
      <c r="A45" s="338" t="s">
        <v>69</v>
      </c>
      <c r="B45" s="330"/>
      <c r="C45" s="330"/>
      <c r="D45" s="330"/>
      <c r="E45" s="24"/>
      <c r="G45" s="12"/>
      <c r="H45" s="12"/>
      <c r="I45" s="12"/>
      <c r="J45" s="326"/>
      <c r="K45" s="327"/>
      <c r="L45" s="328"/>
      <c r="M45" s="12"/>
      <c r="N45" s="101"/>
      <c r="O45" s="100"/>
      <c r="P45" s="101"/>
    </row>
    <row r="46" spans="1:29" ht="20.25" customHeight="1" x14ac:dyDescent="0.15">
      <c r="A46" s="339"/>
      <c r="B46" s="330"/>
      <c r="C46" s="330"/>
      <c r="D46" s="330"/>
      <c r="E46" s="24"/>
      <c r="G46" s="12"/>
      <c r="H46" s="12"/>
      <c r="I46" s="12"/>
      <c r="J46" s="326"/>
      <c r="K46" s="327"/>
      <c r="L46" s="328"/>
      <c r="M46" s="12"/>
      <c r="N46" s="101"/>
      <c r="O46" s="100"/>
      <c r="P46" s="101"/>
    </row>
    <row r="47" spans="1:29" ht="20.25" customHeight="1" thickBot="1" x14ac:dyDescent="0.2">
      <c r="A47" s="339"/>
      <c r="B47" s="330"/>
      <c r="C47" s="330"/>
      <c r="D47" s="330"/>
      <c r="E47" s="24"/>
      <c r="G47" s="12"/>
      <c r="H47" s="12"/>
      <c r="I47" s="12"/>
      <c r="J47" s="326"/>
      <c r="K47" s="327"/>
      <c r="L47" s="328"/>
      <c r="M47" s="12"/>
      <c r="N47" s="138"/>
      <c r="O47" s="100"/>
      <c r="P47" s="138"/>
    </row>
    <row r="48" spans="1:29" ht="20.25" customHeight="1" thickBot="1" x14ac:dyDescent="0.2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37">
        <f>SUM(N45:N47)</f>
        <v>0</v>
      </c>
      <c r="O48" s="100"/>
      <c r="P48" s="137">
        <v>0</v>
      </c>
    </row>
    <row r="49" spans="1:16" x14ac:dyDescent="0.1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15">
      <c r="A50" s="73" t="s">
        <v>78</v>
      </c>
      <c r="B50" s="361" t="s">
        <v>15</v>
      </c>
      <c r="C50" s="361"/>
      <c r="D50" s="361"/>
      <c r="E50" s="361"/>
      <c r="F50" s="361"/>
      <c r="G50" s="74"/>
      <c r="H50" s="362" t="s">
        <v>16</v>
      </c>
      <c r="I50" s="362"/>
      <c r="J50" s="362"/>
      <c r="K50" s="362"/>
      <c r="L50" s="362"/>
      <c r="M50" s="75"/>
      <c r="N50" s="75"/>
      <c r="O50" s="76"/>
      <c r="P50" s="77" t="s">
        <v>17</v>
      </c>
    </row>
    <row r="51" spans="1:16" ht="33.75" customHeight="1" x14ac:dyDescent="0.15">
      <c r="A51" s="51"/>
      <c r="B51" s="373" t="s">
        <v>149</v>
      </c>
      <c r="C51" s="353"/>
      <c r="D51" s="353"/>
      <c r="E51" s="353"/>
      <c r="F51" s="354"/>
      <c r="G51" s="65"/>
      <c r="H51" s="373" t="s">
        <v>148</v>
      </c>
      <c r="I51" s="353"/>
      <c r="J51" s="353"/>
      <c r="K51" s="353"/>
      <c r="L51" s="353"/>
      <c r="M51" s="353"/>
      <c r="N51" s="354"/>
      <c r="P51" s="372" t="s">
        <v>147</v>
      </c>
    </row>
    <row r="52" spans="1:16" ht="33.75" customHeight="1" x14ac:dyDescent="0.15">
      <c r="A52" s="51"/>
      <c r="B52" s="355"/>
      <c r="C52" s="356"/>
      <c r="D52" s="356"/>
      <c r="E52" s="356"/>
      <c r="F52" s="357"/>
      <c r="G52" s="65"/>
      <c r="H52" s="358"/>
      <c r="I52" s="359"/>
      <c r="J52" s="359"/>
      <c r="K52" s="359"/>
      <c r="L52" s="359"/>
      <c r="M52" s="359"/>
      <c r="N52" s="360"/>
      <c r="P52" s="78"/>
    </row>
    <row r="53" spans="1:16" ht="14" x14ac:dyDescent="0.15">
      <c r="F53" s="65"/>
      <c r="G53" s="65"/>
    </row>
  </sheetData>
  <mergeCells count="93">
    <mergeCell ref="A23:A31"/>
    <mergeCell ref="A36:A40"/>
    <mergeCell ref="A45:A47"/>
    <mergeCell ref="B45:D45"/>
    <mergeCell ref="B46:D46"/>
    <mergeCell ref="B47:D47"/>
    <mergeCell ref="B43:D43"/>
    <mergeCell ref="B35:D35"/>
    <mergeCell ref="B40:D40"/>
    <mergeCell ref="B38:D38"/>
    <mergeCell ref="H30:J30"/>
    <mergeCell ref="H31:J31"/>
    <mergeCell ref="H27:J27"/>
    <mergeCell ref="B51:F51"/>
    <mergeCell ref="B52:F52"/>
    <mergeCell ref="H51:N51"/>
    <mergeCell ref="H52:N52"/>
    <mergeCell ref="B50:F50"/>
    <mergeCell ref="H50:L50"/>
    <mergeCell ref="J38:L38"/>
    <mergeCell ref="J46:L46"/>
    <mergeCell ref="J47:L47"/>
    <mergeCell ref="J39:L39"/>
    <mergeCell ref="J40:L40"/>
    <mergeCell ref="J43:L43"/>
    <mergeCell ref="J45:L45"/>
    <mergeCell ref="I11:I12"/>
    <mergeCell ref="G11:G12"/>
    <mergeCell ref="J12:L12"/>
    <mergeCell ref="B11:D11"/>
    <mergeCell ref="B12:D12"/>
    <mergeCell ref="F2:H2"/>
    <mergeCell ref="B7:D7"/>
    <mergeCell ref="H29:J29"/>
    <mergeCell ref="J18:L18"/>
    <mergeCell ref="H21:J21"/>
    <mergeCell ref="G14:G15"/>
    <mergeCell ref="H23:J23"/>
    <mergeCell ref="H24:J24"/>
    <mergeCell ref="H25:J25"/>
    <mergeCell ref="H26:J26"/>
    <mergeCell ref="H28:J28"/>
    <mergeCell ref="J14:L14"/>
    <mergeCell ref="J15:L15"/>
    <mergeCell ref="J16:L16"/>
    <mergeCell ref="J17:L17"/>
    <mergeCell ref="B23:D23"/>
    <mergeCell ref="A5:A8"/>
    <mergeCell ref="B17:D17"/>
    <mergeCell ref="B18:D18"/>
    <mergeCell ref="B20:D20"/>
    <mergeCell ref="A14:A18"/>
    <mergeCell ref="B9:D9"/>
    <mergeCell ref="B10:D10"/>
    <mergeCell ref="B5:D5"/>
    <mergeCell ref="B14:D14"/>
    <mergeCell ref="O33:O34"/>
    <mergeCell ref="B13:D13"/>
    <mergeCell ref="B22:D22"/>
    <mergeCell ref="B30:D30"/>
    <mergeCell ref="B31:D31"/>
    <mergeCell ref="B33:D33"/>
    <mergeCell ref="M33:M34"/>
    <mergeCell ref="J34:L34"/>
    <mergeCell ref="B16:D16"/>
    <mergeCell ref="B24:D24"/>
    <mergeCell ref="B25:D25"/>
    <mergeCell ref="B21:D21"/>
    <mergeCell ref="E33:E34"/>
    <mergeCell ref="B26:D26"/>
    <mergeCell ref="G33:G34"/>
    <mergeCell ref="I33:I34"/>
    <mergeCell ref="J36:L36"/>
    <mergeCell ref="J37:L37"/>
    <mergeCell ref="B44:D44"/>
    <mergeCell ref="B39:D39"/>
    <mergeCell ref="B1:L1"/>
    <mergeCell ref="B34:D34"/>
    <mergeCell ref="B27:D27"/>
    <mergeCell ref="B3:D3"/>
    <mergeCell ref="B4:D4"/>
    <mergeCell ref="B6:D6"/>
    <mergeCell ref="B8:D8"/>
    <mergeCell ref="B36:D36"/>
    <mergeCell ref="B37:D37"/>
    <mergeCell ref="B28:D28"/>
    <mergeCell ref="B29:D29"/>
    <mergeCell ref="B15:D15"/>
    <mergeCell ref="N1:P1"/>
    <mergeCell ref="M9:M10"/>
    <mergeCell ref="M11:M12"/>
    <mergeCell ref="O9:O10"/>
    <mergeCell ref="O11:O12"/>
  </mergeCells>
  <phoneticPr fontId="0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M16" sqref="M16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30" customWidth="1"/>
    <col min="4" max="4" width="1.832031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83203125" style="1" customWidth="1"/>
    <col min="12" max="12" width="1.83203125" style="1" customWidth="1"/>
    <col min="13" max="13" width="14.83203125" style="1" customWidth="1"/>
    <col min="14" max="16384" width="9.1640625" style="1"/>
  </cols>
  <sheetData>
    <row r="1" spans="1:14" ht="27.75" customHeight="1" x14ac:dyDescent="0.2">
      <c r="C1" s="299" t="str">
        <f>'R&amp;P Accounts'!B2</f>
        <v>Omaleshe Projects Trust</v>
      </c>
      <c r="D1" s="299"/>
      <c r="E1" s="299"/>
      <c r="F1" s="299"/>
      <c r="G1" s="299"/>
      <c r="H1" s="299"/>
      <c r="I1" s="299"/>
      <c r="J1" s="299"/>
      <c r="K1" s="299"/>
      <c r="M1" s="297" t="str">
        <f>'R&amp;P Accounts'!L2</f>
        <v>SC039501</v>
      </c>
      <c r="N1" s="297"/>
    </row>
    <row r="2" spans="1:14" ht="10.5" customHeight="1" x14ac:dyDescent="0.15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14" s="46" customFormat="1" ht="26.25" customHeight="1" x14ac:dyDescent="0.15">
      <c r="A3" s="42" t="s">
        <v>115</v>
      </c>
      <c r="B3" s="42"/>
      <c r="C3" s="43"/>
      <c r="D3" s="42"/>
      <c r="E3" s="42"/>
      <c r="F3" s="42"/>
      <c r="G3" s="42"/>
      <c r="H3" s="298"/>
      <c r="I3" s="298"/>
      <c r="J3" s="298"/>
      <c r="K3" s="298"/>
      <c r="L3" s="80"/>
      <c r="M3" s="45"/>
    </row>
    <row r="4" spans="1:14" ht="15" customHeight="1" x14ac:dyDescent="0.1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</row>
    <row r="5" spans="1:14" ht="20.25" customHeight="1" x14ac:dyDescent="0.15">
      <c r="A5" s="313" t="s">
        <v>131</v>
      </c>
      <c r="B5" s="313"/>
      <c r="C5" s="313"/>
      <c r="D5" s="313"/>
      <c r="E5" s="313"/>
      <c r="F5" s="38"/>
      <c r="G5" s="38"/>
      <c r="H5" s="38"/>
      <c r="I5" s="38"/>
      <c r="J5" s="12"/>
      <c r="K5" s="83"/>
      <c r="L5" s="83"/>
    </row>
    <row r="6" spans="1:14" ht="54" customHeight="1" x14ac:dyDescent="0.15">
      <c r="A6" s="70"/>
      <c r="B6" s="70"/>
      <c r="C6" s="114" t="s">
        <v>105</v>
      </c>
      <c r="D6" s="114"/>
      <c r="E6" s="114" t="s">
        <v>106</v>
      </c>
      <c r="F6" s="115"/>
      <c r="G6" s="114" t="s">
        <v>107</v>
      </c>
      <c r="H6" s="115"/>
      <c r="I6" s="114" t="s">
        <v>108</v>
      </c>
      <c r="J6" s="105"/>
    </row>
    <row r="7" spans="1:14" ht="54" customHeight="1" x14ac:dyDescent="0.1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99</v>
      </c>
      <c r="L7" s="83"/>
      <c r="M7" s="113" t="s">
        <v>100</v>
      </c>
    </row>
    <row r="8" spans="1:14" ht="19.5" customHeight="1" x14ac:dyDescent="0.1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15">
      <c r="A9" s="84" t="s">
        <v>20</v>
      </c>
      <c r="C9" s="221"/>
      <c r="D9" s="225"/>
      <c r="E9" s="221"/>
      <c r="F9" s="122"/>
      <c r="G9" s="221"/>
      <c r="H9" s="225"/>
      <c r="I9" s="221"/>
      <c r="J9" s="122"/>
      <c r="K9" s="221">
        <f>SUM(C9:I9)</f>
        <v>0</v>
      </c>
      <c r="L9" s="172"/>
      <c r="M9" s="221"/>
    </row>
    <row r="10" spans="1:14" ht="17.25" customHeight="1" x14ac:dyDescent="0.15">
      <c r="A10" s="84" t="s">
        <v>21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1">
        <f t="shared" ref="K10:K16" si="0">SUM(C10:I10)</f>
        <v>0</v>
      </c>
      <c r="L10" s="119"/>
      <c r="M10" s="173"/>
    </row>
    <row r="11" spans="1:14" ht="18" customHeight="1" x14ac:dyDescent="0.15">
      <c r="A11" s="84" t="s">
        <v>22</v>
      </c>
      <c r="B11" s="70"/>
      <c r="C11" s="118"/>
      <c r="D11" s="119"/>
      <c r="E11" s="118"/>
      <c r="F11" s="119"/>
      <c r="G11" s="118"/>
      <c r="H11" s="122"/>
      <c r="I11" s="118"/>
      <c r="J11" s="122"/>
      <c r="K11" s="221">
        <f t="shared" si="0"/>
        <v>0</v>
      </c>
      <c r="L11" s="119"/>
      <c r="M11" s="173"/>
    </row>
    <row r="12" spans="1:14" ht="16.5" customHeight="1" x14ac:dyDescent="0.15">
      <c r="A12" s="84" t="s">
        <v>23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1">
        <f t="shared" si="0"/>
        <v>0</v>
      </c>
      <c r="L12" s="119"/>
      <c r="M12" s="173"/>
    </row>
    <row r="13" spans="1:14" ht="18" customHeight="1" x14ac:dyDescent="0.15">
      <c r="A13" s="84" t="s">
        <v>24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1">
        <f t="shared" si="0"/>
        <v>0</v>
      </c>
      <c r="L13" s="119"/>
      <c r="M13" s="173"/>
    </row>
    <row r="14" spans="1:14" ht="29.25" customHeight="1" x14ac:dyDescent="0.15">
      <c r="A14" s="84" t="s">
        <v>25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1">
        <f t="shared" si="0"/>
        <v>0</v>
      </c>
      <c r="L14" s="119"/>
      <c r="M14" s="173"/>
    </row>
    <row r="15" spans="1:14" ht="17.25" customHeight="1" x14ac:dyDescent="0.15">
      <c r="A15" s="84" t="s">
        <v>67</v>
      </c>
      <c r="C15" s="123"/>
      <c r="D15" s="157"/>
      <c r="E15" s="123"/>
      <c r="F15" s="157"/>
      <c r="G15" s="123"/>
      <c r="H15" s="157"/>
      <c r="I15" s="123"/>
      <c r="J15" s="157"/>
      <c r="K15" s="221">
        <f t="shared" si="0"/>
        <v>0</v>
      </c>
      <c r="L15" s="175"/>
      <c r="M15" s="174"/>
    </row>
    <row r="16" spans="1:14" ht="17.25" customHeight="1" thickBot="1" x14ac:dyDescent="0.2">
      <c r="A16" s="84" t="s">
        <v>68</v>
      </c>
      <c r="C16" s="222"/>
      <c r="D16" s="157"/>
      <c r="E16" s="222"/>
      <c r="F16" s="157"/>
      <c r="G16" s="222"/>
      <c r="H16" s="157"/>
      <c r="I16" s="222"/>
      <c r="J16" s="157"/>
      <c r="K16" s="221">
        <f t="shared" si="0"/>
        <v>0</v>
      </c>
      <c r="L16" s="175"/>
      <c r="M16" s="176"/>
    </row>
    <row r="17" spans="1:13" ht="18" customHeight="1" thickBot="1" x14ac:dyDescent="0.25">
      <c r="A17" s="108" t="s">
        <v>95</v>
      </c>
      <c r="B17" s="96"/>
      <c r="C17" s="223">
        <f>SUM(C9:C16)</f>
        <v>0</v>
      </c>
      <c r="D17" s="224"/>
      <c r="E17" s="223">
        <f>SUM(E9:E16)</f>
        <v>0</v>
      </c>
      <c r="F17" s="224"/>
      <c r="G17" s="223">
        <f>SUM(G9:G16)</f>
        <v>0</v>
      </c>
      <c r="H17" s="224"/>
      <c r="I17" s="223">
        <f>SUM(I9:I16)</f>
        <v>0</v>
      </c>
      <c r="J17" s="224"/>
      <c r="K17" s="223">
        <f>SUM(K9:K16)</f>
        <v>0</v>
      </c>
      <c r="L17" s="224"/>
      <c r="M17" s="223">
        <f>SUM(M9:M16)</f>
        <v>0</v>
      </c>
    </row>
    <row r="18" spans="1:13" ht="15.75" customHeight="1" x14ac:dyDescent="0.1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8">
        <f>IF(K17='R&amp;P Accounts'!D21,0,"cross ref error")</f>
        <v>0</v>
      </c>
      <c r="L18" s="95"/>
    </row>
    <row r="19" spans="1:13" ht="29.25" customHeight="1" x14ac:dyDescent="0.15">
      <c r="A19" s="67" t="s">
        <v>91</v>
      </c>
      <c r="C19" s="1"/>
    </row>
    <row r="20" spans="1:13" ht="16.5" customHeight="1" x14ac:dyDescent="0.15">
      <c r="A20" s="84" t="s">
        <v>26</v>
      </c>
      <c r="C20" s="123"/>
      <c r="D20" s="157"/>
      <c r="E20" s="123"/>
      <c r="F20" s="157"/>
      <c r="G20" s="123"/>
      <c r="H20" s="157"/>
      <c r="I20" s="123"/>
      <c r="J20" s="157"/>
      <c r="K20" s="221">
        <f>SUM(C20:I20)</f>
        <v>0</v>
      </c>
      <c r="L20" s="157"/>
      <c r="M20" s="123"/>
    </row>
    <row r="21" spans="1:13" ht="17.25" customHeight="1" thickBot="1" x14ac:dyDescent="0.2">
      <c r="A21" s="84" t="s">
        <v>27</v>
      </c>
      <c r="C21" s="161"/>
      <c r="D21" s="157"/>
      <c r="E21" s="161"/>
      <c r="F21" s="157"/>
      <c r="G21" s="161"/>
      <c r="H21" s="157"/>
      <c r="I21" s="161"/>
      <c r="J21" s="157"/>
      <c r="K21" s="221">
        <f>SUM(C21:I21)</f>
        <v>0</v>
      </c>
      <c r="L21" s="157"/>
      <c r="M21" s="161"/>
    </row>
    <row r="22" spans="1:13" ht="18" customHeight="1" thickBot="1" x14ac:dyDescent="0.25">
      <c r="A22" s="108" t="s">
        <v>95</v>
      </c>
      <c r="C22" s="162">
        <f>SUM(C20:C21)</f>
        <v>0</v>
      </c>
      <c r="D22" s="157"/>
      <c r="E22" s="163">
        <f>SUM(E20:E21)</f>
        <v>0</v>
      </c>
      <c r="F22" s="157"/>
      <c r="G22" s="163">
        <f>SUM(G20:G21)</f>
        <v>0</v>
      </c>
      <c r="H22" s="157"/>
      <c r="I22" s="163">
        <f>SUM(I20:I21)</f>
        <v>0</v>
      </c>
      <c r="J22" s="157"/>
      <c r="K22" s="163">
        <f>SUM(K20:K21)</f>
        <v>0</v>
      </c>
      <c r="L22" s="157"/>
      <c r="M22" s="163">
        <f>SUM(M20:M21)</f>
        <v>0</v>
      </c>
    </row>
    <row r="23" spans="1:13" ht="5.25" customHeight="1" thickBot="1" x14ac:dyDescent="0.25">
      <c r="A23" s="108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</row>
    <row r="24" spans="1:13" ht="18" customHeight="1" thickBot="1" x14ac:dyDescent="0.25">
      <c r="A24" s="108" t="s">
        <v>96</v>
      </c>
      <c r="C24" s="163">
        <f>C17+C22</f>
        <v>0</v>
      </c>
      <c r="D24" s="157"/>
      <c r="E24" s="163">
        <f>E17+E22</f>
        <v>0</v>
      </c>
      <c r="F24" s="157"/>
      <c r="G24" s="163">
        <f>G17+G22</f>
        <v>0</v>
      </c>
      <c r="H24" s="157"/>
      <c r="I24" s="163">
        <f>I17+I22</f>
        <v>0</v>
      </c>
      <c r="J24" s="157"/>
      <c r="K24" s="163">
        <f>K17+K22</f>
        <v>0</v>
      </c>
      <c r="L24" s="157"/>
      <c r="M24" s="163">
        <f>M17+M22</f>
        <v>0</v>
      </c>
    </row>
    <row r="25" spans="1:13" ht="19.5" customHeight="1" x14ac:dyDescent="0.15">
      <c r="C25" s="1"/>
      <c r="K25" s="217">
        <f>IF(K24='R&amp;P Accounts'!D28,0,"cross ref error")</f>
        <v>0</v>
      </c>
    </row>
    <row r="26" spans="1:13" ht="19.5" customHeight="1" x14ac:dyDescent="0.15">
      <c r="C26" s="1"/>
    </row>
    <row r="27" spans="1:13" ht="19.5" customHeight="1" x14ac:dyDescent="0.15">
      <c r="A27" s="27" t="s">
        <v>92</v>
      </c>
      <c r="C27" s="1"/>
    </row>
    <row r="28" spans="1:13" ht="17.25" customHeight="1" x14ac:dyDescent="0.15">
      <c r="A28" s="85" t="s">
        <v>28</v>
      </c>
      <c r="C28" s="123"/>
      <c r="D28" s="157"/>
      <c r="E28" s="123"/>
      <c r="F28" s="157"/>
      <c r="G28" s="123"/>
      <c r="H28" s="157"/>
      <c r="I28" s="123"/>
      <c r="J28" s="157"/>
      <c r="K28" s="221">
        <f t="shared" ref="K28:K38" si="1">SUM(C28:I28)</f>
        <v>0</v>
      </c>
      <c r="L28" s="157"/>
      <c r="M28" s="123"/>
    </row>
    <row r="29" spans="1:13" ht="16.5" customHeight="1" x14ac:dyDescent="0.15">
      <c r="A29" s="85" t="s">
        <v>118</v>
      </c>
      <c r="C29" s="123"/>
      <c r="D29" s="157"/>
      <c r="E29" s="123"/>
      <c r="F29" s="157"/>
      <c r="G29" s="123"/>
      <c r="H29" s="157"/>
      <c r="I29" s="123"/>
      <c r="J29" s="157"/>
      <c r="K29" s="221">
        <f t="shared" si="1"/>
        <v>0</v>
      </c>
      <c r="L29" s="157"/>
      <c r="M29" s="123"/>
    </row>
    <row r="30" spans="1:13" ht="17.25" customHeight="1" x14ac:dyDescent="0.15">
      <c r="A30" s="85" t="s">
        <v>29</v>
      </c>
      <c r="C30" s="159"/>
      <c r="D30" s="157"/>
      <c r="E30" s="159"/>
      <c r="F30" s="157"/>
      <c r="G30" s="159"/>
      <c r="H30" s="157"/>
      <c r="I30" s="159"/>
      <c r="J30" s="157"/>
      <c r="K30" s="221">
        <f t="shared" si="1"/>
        <v>0</v>
      </c>
      <c r="L30" s="157"/>
      <c r="M30" s="159"/>
    </row>
    <row r="31" spans="1:13" ht="17.25" customHeight="1" x14ac:dyDescent="0.15">
      <c r="A31" s="85" t="s">
        <v>30</v>
      </c>
      <c r="C31" s="159"/>
      <c r="D31" s="157"/>
      <c r="E31" s="159"/>
      <c r="F31" s="157"/>
      <c r="G31" s="159"/>
      <c r="H31" s="157"/>
      <c r="I31" s="159"/>
      <c r="J31" s="157"/>
      <c r="K31" s="221">
        <f t="shared" si="1"/>
        <v>0</v>
      </c>
      <c r="L31" s="157"/>
      <c r="M31" s="159"/>
    </row>
    <row r="32" spans="1:13" ht="17.25" customHeight="1" x14ac:dyDescent="0.15">
      <c r="A32" s="85" t="s">
        <v>31</v>
      </c>
      <c r="C32" s="159"/>
      <c r="D32" s="157"/>
      <c r="E32" s="159"/>
      <c r="F32" s="157"/>
      <c r="G32" s="159"/>
      <c r="H32" s="157"/>
      <c r="I32" s="159"/>
      <c r="J32" s="157"/>
      <c r="K32" s="221">
        <f t="shared" si="1"/>
        <v>0</v>
      </c>
      <c r="L32" s="157"/>
      <c r="M32" s="159"/>
    </row>
    <row r="33" spans="1:13" ht="17.25" customHeight="1" x14ac:dyDescent="0.15">
      <c r="A33" s="85" t="s">
        <v>32</v>
      </c>
      <c r="C33" s="159"/>
      <c r="D33" s="157"/>
      <c r="E33" s="159"/>
      <c r="F33" s="157"/>
      <c r="G33" s="159"/>
      <c r="H33" s="157"/>
      <c r="I33" s="159"/>
      <c r="J33" s="157"/>
      <c r="K33" s="221">
        <f t="shared" si="1"/>
        <v>0</v>
      </c>
      <c r="L33" s="157"/>
      <c r="M33" s="159"/>
    </row>
    <row r="34" spans="1:13" ht="17.25" customHeight="1" x14ac:dyDescent="0.15">
      <c r="A34" s="86" t="s">
        <v>33</v>
      </c>
      <c r="C34" s="159"/>
      <c r="D34" s="157"/>
      <c r="E34" s="159"/>
      <c r="F34" s="157"/>
      <c r="G34" s="159"/>
      <c r="H34" s="157"/>
      <c r="I34" s="159"/>
      <c r="J34" s="157"/>
      <c r="K34" s="221">
        <f t="shared" si="1"/>
        <v>0</v>
      </c>
      <c r="L34" s="157"/>
      <c r="M34" s="159"/>
    </row>
    <row r="35" spans="1:13" ht="17.25" customHeight="1" x14ac:dyDescent="0.15">
      <c r="A35" s="86" t="s">
        <v>34</v>
      </c>
      <c r="C35" s="159"/>
      <c r="D35" s="157"/>
      <c r="E35" s="159"/>
      <c r="F35" s="157"/>
      <c r="G35" s="159"/>
      <c r="H35" s="157"/>
      <c r="I35" s="159"/>
      <c r="J35" s="157"/>
      <c r="K35" s="221">
        <f t="shared" si="1"/>
        <v>0</v>
      </c>
      <c r="L35" s="157"/>
      <c r="M35" s="159"/>
    </row>
    <row r="36" spans="1:13" ht="17.25" customHeight="1" x14ac:dyDescent="0.15">
      <c r="A36" s="86" t="s">
        <v>35</v>
      </c>
      <c r="C36" s="159"/>
      <c r="D36" s="157"/>
      <c r="E36" s="159"/>
      <c r="F36" s="157"/>
      <c r="G36" s="159"/>
      <c r="H36" s="157"/>
      <c r="I36" s="159"/>
      <c r="J36" s="157"/>
      <c r="K36" s="221">
        <f t="shared" si="1"/>
        <v>0</v>
      </c>
      <c r="L36" s="157"/>
      <c r="M36" s="159"/>
    </row>
    <row r="37" spans="1:13" ht="17.25" customHeight="1" x14ac:dyDescent="0.15">
      <c r="A37" s="85"/>
      <c r="C37" s="159"/>
      <c r="D37" s="157"/>
      <c r="E37" s="159"/>
      <c r="F37" s="157"/>
      <c r="G37" s="159"/>
      <c r="H37" s="157"/>
      <c r="I37" s="159"/>
      <c r="J37" s="157"/>
      <c r="K37" s="221">
        <f t="shared" si="1"/>
        <v>0</v>
      </c>
      <c r="L37" s="157"/>
      <c r="M37" s="159"/>
    </row>
    <row r="38" spans="1:13" ht="17.25" customHeight="1" thickBot="1" x14ac:dyDescent="0.2">
      <c r="A38" s="109"/>
      <c r="C38" s="159"/>
      <c r="D38" s="157"/>
      <c r="E38" s="159"/>
      <c r="F38" s="157"/>
      <c r="G38" s="159"/>
      <c r="H38" s="157"/>
      <c r="I38" s="159"/>
      <c r="J38" s="157"/>
      <c r="K38" s="221">
        <f t="shared" si="1"/>
        <v>0</v>
      </c>
      <c r="L38" s="157"/>
      <c r="M38" s="159"/>
    </row>
    <row r="39" spans="1:13" ht="17.25" customHeight="1" thickBot="1" x14ac:dyDescent="0.2">
      <c r="A39" s="13" t="s">
        <v>95</v>
      </c>
      <c r="C39" s="160">
        <f>SUM(C28:C38)</f>
        <v>0</v>
      </c>
      <c r="D39" s="157"/>
      <c r="E39" s="156">
        <f>SUM(E28:E38)</f>
        <v>0</v>
      </c>
      <c r="F39" s="157"/>
      <c r="G39" s="156">
        <f>SUM(G28:G38)</f>
        <v>0</v>
      </c>
      <c r="H39" s="157"/>
      <c r="I39" s="156">
        <f>SUM(I28:I38)</f>
        <v>0</v>
      </c>
      <c r="J39" s="157"/>
      <c r="K39" s="156">
        <f>SUM(K28:K38)</f>
        <v>0</v>
      </c>
      <c r="L39" s="157"/>
      <c r="M39" s="156">
        <f>SUM(M28:M38)</f>
        <v>0</v>
      </c>
    </row>
    <row r="40" spans="1:13" x14ac:dyDescent="0.15">
      <c r="K40" s="217">
        <f>IF(K39='R&amp;P Accounts'!D42,0,"cross ref error")</f>
        <v>0</v>
      </c>
    </row>
    <row r="41" spans="1:13" ht="30" x14ac:dyDescent="0.15">
      <c r="A41" s="67" t="s">
        <v>93</v>
      </c>
    </row>
    <row r="42" spans="1:13" ht="17.25" customHeight="1" x14ac:dyDescent="0.15">
      <c r="A42" s="85" t="s">
        <v>36</v>
      </c>
      <c r="C42" s="159"/>
      <c r="D42" s="157"/>
      <c r="E42" s="159"/>
      <c r="F42" s="157"/>
      <c r="G42" s="159"/>
      <c r="H42" s="157"/>
      <c r="I42" s="159"/>
      <c r="J42" s="157"/>
      <c r="K42" s="221">
        <f>SUM(C42:I42)</f>
        <v>0</v>
      </c>
      <c r="L42" s="157"/>
      <c r="M42" s="159"/>
    </row>
    <row r="43" spans="1:13" ht="17.25" customHeight="1" thickBot="1" x14ac:dyDescent="0.2">
      <c r="A43" s="85" t="s">
        <v>37</v>
      </c>
      <c r="C43" s="159"/>
      <c r="D43" s="157"/>
      <c r="E43" s="159"/>
      <c r="F43" s="157"/>
      <c r="G43" s="159"/>
      <c r="H43" s="157"/>
      <c r="I43" s="159"/>
      <c r="J43" s="157"/>
      <c r="K43" s="221">
        <f>SUM(C43:I43)</f>
        <v>0</v>
      </c>
      <c r="L43" s="157"/>
      <c r="M43" s="159"/>
    </row>
    <row r="44" spans="1:13" ht="17.25" customHeight="1" thickBot="1" x14ac:dyDescent="0.2">
      <c r="A44" s="13" t="s">
        <v>94</v>
      </c>
      <c r="C44" s="160">
        <f>C42+C43</f>
        <v>0</v>
      </c>
      <c r="D44" s="157"/>
      <c r="E44" s="156">
        <f>E42+E43</f>
        <v>0</v>
      </c>
      <c r="F44" s="157"/>
      <c r="G44" s="156">
        <f>G42+G43</f>
        <v>0</v>
      </c>
      <c r="H44" s="157"/>
      <c r="I44" s="156">
        <f>I42+I43</f>
        <v>0</v>
      </c>
      <c r="J44" s="157"/>
      <c r="K44" s="156">
        <f>K42+K43</f>
        <v>0</v>
      </c>
      <c r="L44" s="157"/>
      <c r="M44" s="156">
        <f>M42+M43</f>
        <v>0</v>
      </c>
    </row>
    <row r="45" spans="1:13" ht="14" thickBot="1" x14ac:dyDescent="0.2">
      <c r="K45" s="217">
        <f>IF(K44='R&amp;P Accounts'!D47,0,"cross ref error")</f>
        <v>0</v>
      </c>
    </row>
    <row r="46" spans="1:13" ht="17.25" customHeight="1" thickBot="1" x14ac:dyDescent="0.2">
      <c r="A46" s="110" t="s">
        <v>11</v>
      </c>
      <c r="C46" s="156">
        <f>+C44+C39</f>
        <v>0</v>
      </c>
      <c r="D46" s="157"/>
      <c r="E46" s="156">
        <f>+E44+E39</f>
        <v>0</v>
      </c>
      <c r="F46" s="157"/>
      <c r="G46" s="156">
        <f>+G44+G39</f>
        <v>0</v>
      </c>
      <c r="H46" s="157"/>
      <c r="I46" s="156">
        <f>+I44+I39</f>
        <v>0</v>
      </c>
      <c r="J46" s="157"/>
      <c r="K46" s="156">
        <f>+K44+K39</f>
        <v>0</v>
      </c>
      <c r="L46" s="157"/>
      <c r="M46" s="156">
        <f>+M44+M39</f>
        <v>0</v>
      </c>
    </row>
    <row r="47" spans="1:13" ht="14" thickBot="1" x14ac:dyDescent="0.2">
      <c r="K47" s="217">
        <f>IF(K46='R&amp;P Accounts'!D49,0,"cross ref error")</f>
        <v>0</v>
      </c>
    </row>
    <row r="48" spans="1:13" ht="17.25" customHeight="1" thickBot="1" x14ac:dyDescent="0.2">
      <c r="A48" s="40" t="s">
        <v>109</v>
      </c>
      <c r="C48" s="154">
        <f>+C24-C46</f>
        <v>0</v>
      </c>
      <c r="D48" s="155"/>
      <c r="E48" s="154">
        <f>+E24-E46</f>
        <v>0</v>
      </c>
      <c r="F48" s="155"/>
      <c r="G48" s="154">
        <f>+G24-G46</f>
        <v>0</v>
      </c>
      <c r="H48" s="155"/>
      <c r="I48" s="154">
        <f>+I24-I46</f>
        <v>0</v>
      </c>
      <c r="J48" s="155"/>
      <c r="K48" s="154">
        <f>+K24-K46</f>
        <v>0</v>
      </c>
      <c r="L48" s="155"/>
      <c r="M48" s="154">
        <f>+M24-M46</f>
        <v>0</v>
      </c>
    </row>
    <row r="49" spans="1:13" ht="14.25" customHeight="1" thickBot="1" x14ac:dyDescent="0.2">
      <c r="A49" s="40"/>
      <c r="C49" s="219"/>
      <c r="D49" s="155"/>
      <c r="E49" s="219"/>
      <c r="F49" s="155"/>
      <c r="G49" s="219"/>
      <c r="H49" s="155"/>
      <c r="I49" s="219"/>
      <c r="J49" s="155"/>
      <c r="K49" s="219"/>
      <c r="L49" s="155"/>
      <c r="M49" s="219"/>
    </row>
    <row r="50" spans="1:13" s="130" customFormat="1" ht="17.25" customHeight="1" thickBot="1" x14ac:dyDescent="0.2">
      <c r="A50" s="96" t="s">
        <v>125</v>
      </c>
      <c r="C50" s="154"/>
      <c r="D50" s="155"/>
      <c r="E50" s="220"/>
      <c r="F50" s="155"/>
      <c r="G50" s="220"/>
      <c r="H50" s="155"/>
      <c r="I50" s="220"/>
      <c r="J50" s="155"/>
      <c r="K50" s="220">
        <f>SUM(C50:I50)</f>
        <v>0</v>
      </c>
      <c r="L50" s="155"/>
      <c r="M50" s="220"/>
    </row>
    <row r="51" spans="1:13" ht="14.25" customHeight="1" thickBot="1" x14ac:dyDescent="0.2">
      <c r="A51" s="11"/>
      <c r="C51" s="177"/>
      <c r="D51" s="178"/>
      <c r="E51" s="178"/>
      <c r="F51" s="178"/>
      <c r="G51" s="178"/>
      <c r="H51" s="178"/>
      <c r="I51" s="178"/>
      <c r="J51" s="178"/>
      <c r="K51" s="178"/>
      <c r="L51" s="178"/>
      <c r="M51" s="178"/>
    </row>
    <row r="52" spans="1:13" ht="17.25" customHeight="1" thickBot="1" x14ac:dyDescent="0.2">
      <c r="A52" s="13" t="s">
        <v>41</v>
      </c>
      <c r="C52" s="154">
        <f>C48+C50</f>
        <v>0</v>
      </c>
      <c r="D52" s="155"/>
      <c r="E52" s="154">
        <f>E48+E50</f>
        <v>0</v>
      </c>
      <c r="F52" s="155"/>
      <c r="G52" s="154">
        <f>G48+G50</f>
        <v>0</v>
      </c>
      <c r="H52" s="155"/>
      <c r="I52" s="154">
        <f>I48+I50</f>
        <v>0</v>
      </c>
      <c r="J52" s="155"/>
      <c r="K52" s="154">
        <f>K48+K50</f>
        <v>0</v>
      </c>
      <c r="L52" s="155"/>
      <c r="M52" s="154">
        <f>M48+M50</f>
        <v>0</v>
      </c>
    </row>
    <row r="53" spans="1:13" x14ac:dyDescent="0.15">
      <c r="K53" s="217">
        <f>IF(K52='R&amp;P Accounts'!D55,0,"cross ref error")</f>
        <v>0</v>
      </c>
    </row>
    <row r="55" spans="1:13" ht="16" x14ac:dyDescent="0.2">
      <c r="A55" s="179" t="s">
        <v>111</v>
      </c>
    </row>
    <row r="56" spans="1:13" x14ac:dyDescent="0.15">
      <c r="A56" s="363"/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5"/>
    </row>
    <row r="57" spans="1:13" x14ac:dyDescent="0.15">
      <c r="A57" s="366"/>
      <c r="B57" s="367"/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8"/>
    </row>
    <row r="58" spans="1:13" x14ac:dyDescent="0.15">
      <c r="A58" s="366"/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8"/>
    </row>
    <row r="59" spans="1:13" x14ac:dyDescent="0.15">
      <c r="A59" s="366"/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8"/>
    </row>
    <row r="60" spans="1:13" x14ac:dyDescent="0.15">
      <c r="A60" s="366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8"/>
    </row>
    <row r="61" spans="1:13" x14ac:dyDescent="0.15">
      <c r="A61" s="366"/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8"/>
    </row>
    <row r="62" spans="1:13" x14ac:dyDescent="0.15">
      <c r="A62" s="366"/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8"/>
    </row>
    <row r="63" spans="1:13" x14ac:dyDescent="0.15">
      <c r="A63" s="366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8"/>
    </row>
    <row r="64" spans="1:13" x14ac:dyDescent="0.15">
      <c r="A64" s="369"/>
      <c r="B64" s="370"/>
      <c r="C64" s="370"/>
      <c r="D64" s="370"/>
      <c r="E64" s="370"/>
      <c r="F64" s="370"/>
      <c r="G64" s="370"/>
      <c r="H64" s="370"/>
      <c r="I64" s="370"/>
      <c r="J64" s="370"/>
      <c r="K64" s="370"/>
      <c r="L64" s="370"/>
      <c r="M64" s="371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0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  <Value>external scrutiny report</Value>
    </DocTags>
  </documentManagement>
</p:properties>
</file>

<file path=customXml/itemProps1.xml><?xml version="1.0" encoding="utf-8"?>
<ds:datastoreItem xmlns:ds="http://schemas.openxmlformats.org/officeDocument/2006/customXml" ds:itemID="{2216790B-0C4B-44E0-AC05-FB71848D757E}"/>
</file>

<file path=customXml/itemProps2.xml><?xml version="1.0" encoding="utf-8"?>
<ds:datastoreItem xmlns:ds="http://schemas.openxmlformats.org/officeDocument/2006/customXml" ds:itemID="{B112C191-8BD6-44A3-9EC9-D7E05752D77E}"/>
</file>

<file path=customXml/itemProps3.xml><?xml version="1.0" encoding="utf-8"?>
<ds:datastoreItem xmlns:ds="http://schemas.openxmlformats.org/officeDocument/2006/customXml" ds:itemID="{992F6C07-2FD5-4CFC-82AA-3C008130A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Notes</vt:lpstr>
      <vt:lpstr>Additional notes (1)  </vt:lpstr>
      <vt:lpstr>Additional notes (2)</vt:lpstr>
      <vt:lpstr>Statement of balances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Urquhart</dc:creator>
  <cp:lastModifiedBy>victoria masters</cp:lastModifiedBy>
  <cp:lastPrinted>2023-07-21T08:53:00Z</cp:lastPrinted>
  <dcterms:created xsi:type="dcterms:W3CDTF">2007-04-10T16:51:52Z</dcterms:created>
  <dcterms:modified xsi:type="dcterms:W3CDTF">2026-06-16T20:45:58Z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