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e7f9508b87877dd/Desktop/MKAA OSCR/"/>
    </mc:Choice>
  </mc:AlternateContent>
  <xr:revisionPtr revIDLastSave="132" documentId="8_{2988C0D0-2E48-4B26-BE4E-94585FCC8133}" xr6:coauthVersionLast="47" xr6:coauthVersionMax="47" xr10:uidLastSave="{85B3C957-755A-454F-B8A6-9915640282BA}"/>
  <bookViews>
    <workbookView xWindow="28680" yWindow="-120" windowWidth="29040" windowHeight="15720" tabRatio="719" activeTab="1" xr2:uid="{00000000-000D-0000-FFFF-FFFF00000000}"/>
  </bookViews>
  <sheets>
    <sheet name="Summary - 25" sheetId="5" r:id="rId1"/>
    <sheet name="Transactions -25" sheetId="4" r:id="rId2"/>
  </sheets>
  <externalReferences>
    <externalReference r:id="rId3"/>
  </externalReferences>
  <definedNames>
    <definedName name="_xlnm._FilterDatabase" localSheetId="1" hidden="1">'Transactions -25'!$A$1:$K$227</definedName>
    <definedName name="_xlnm.Print_Area" localSheetId="0">'Summary - 25'!$C$1:$G$29</definedName>
    <definedName name="_xlnm.Print_Area" localSheetId="1">'Transactions -25'!$A$1:$J$225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5" l="1"/>
  <c r="D13" i="5"/>
  <c r="F18" i="5"/>
  <c r="D3" i="5"/>
  <c r="G12" i="5"/>
  <c r="D7" i="5"/>
  <c r="F120" i="4"/>
  <c r="F121" i="4" s="1"/>
  <c r="G5" i="5"/>
  <c r="G31" i="5" s="1"/>
  <c r="F73" i="4"/>
  <c r="G3" i="5"/>
  <c r="G24" i="5" s="1"/>
  <c r="G4" i="5"/>
  <c r="G25" i="5" s="1"/>
  <c r="G6" i="5"/>
  <c r="G26" i="5" s="1"/>
  <c r="G7" i="5"/>
  <c r="G27" i="5" s="1"/>
  <c r="G8" i="5"/>
  <c r="G28" i="5" s="1"/>
  <c r="G9" i="5"/>
  <c r="G10" i="5"/>
  <c r="G29" i="5" s="1"/>
  <c r="D4" i="5"/>
  <c r="D6" i="5"/>
  <c r="D5" i="5"/>
  <c r="D12" i="5"/>
  <c r="D9" i="5"/>
  <c r="D10" i="5"/>
  <c r="D11" i="5"/>
  <c r="G81" i="5"/>
  <c r="D81" i="5"/>
  <c r="D30" i="5"/>
  <c r="D16" i="5"/>
  <c r="F16" i="5" s="1"/>
  <c r="G3" i="4"/>
  <c r="G4" i="4" s="1"/>
  <c r="D14" i="5" l="1"/>
  <c r="G14" i="5"/>
  <c r="G17" i="5"/>
  <c r="F82" i="5"/>
  <c r="G30" i="5"/>
  <c r="F122" i="4"/>
  <c r="G5" i="4"/>
  <c r="H4" i="4"/>
  <c r="H3" i="4"/>
  <c r="D17" i="5" l="1"/>
  <c r="D18" i="5" s="1"/>
  <c r="F123" i="4"/>
  <c r="G6" i="4"/>
  <c r="H5" i="4"/>
  <c r="F124" i="4" l="1"/>
  <c r="F125" i="4" s="1"/>
  <c r="H6" i="4"/>
  <c r="G7" i="4"/>
  <c r="G8" i="4" l="1"/>
  <c r="H7" i="4"/>
  <c r="G9" i="4" l="1"/>
  <c r="H8" i="4"/>
  <c r="H9" i="4" l="1"/>
  <c r="G10" i="4"/>
  <c r="H10" i="4" l="1"/>
  <c r="G11" i="4"/>
  <c r="G12" i="4" l="1"/>
  <c r="H11" i="4"/>
  <c r="G13" i="4" l="1"/>
  <c r="H12" i="4"/>
  <c r="H13" i="4" l="1"/>
  <c r="G14" i="4"/>
  <c r="G15" i="4" l="1"/>
  <c r="H14" i="4"/>
  <c r="G16" i="4" l="1"/>
  <c r="H15" i="4"/>
  <c r="G17" i="4" l="1"/>
  <c r="H16" i="4"/>
  <c r="H17" i="4" l="1"/>
  <c r="G18" i="4"/>
  <c r="H18" i="4" l="1"/>
  <c r="G19" i="4"/>
  <c r="H19" i="4" l="1"/>
  <c r="G20" i="4"/>
  <c r="G21" i="4" l="1"/>
  <c r="G22" i="4" s="1"/>
  <c r="H20" i="4"/>
  <c r="H22" i="4" l="1"/>
  <c r="G23" i="4"/>
  <c r="H21" i="4"/>
  <c r="H23" i="4" l="1"/>
  <c r="G24" i="4"/>
  <c r="G25" i="4" l="1"/>
  <c r="H25" i="4" s="1"/>
  <c r="H24" i="4"/>
  <c r="G26" i="4" l="1"/>
  <c r="H26" i="4" l="1"/>
  <c r="G27" i="4"/>
  <c r="H27" i="4" l="1"/>
  <c r="G28" i="4"/>
  <c r="G29" i="4" l="1"/>
  <c r="H28" i="4"/>
  <c r="G30" i="4" l="1"/>
  <c r="H29" i="4"/>
  <c r="H30" i="4" l="1"/>
  <c r="G31" i="4"/>
  <c r="H31" i="4" l="1"/>
  <c r="G32" i="4"/>
  <c r="H32" i="4" l="1"/>
  <c r="G33" i="4"/>
  <c r="H33" i="4" l="1"/>
  <c r="G34" i="4"/>
  <c r="H34" i="4" l="1"/>
  <c r="G35" i="4"/>
  <c r="G36" i="4" l="1"/>
  <c r="H35" i="4"/>
  <c r="H36" i="4" l="1"/>
  <c r="G37" i="4"/>
  <c r="H37" i="4" l="1"/>
  <c r="G38" i="4"/>
  <c r="H38" i="4" l="1"/>
  <c r="G39" i="4"/>
  <c r="H39" i="4" l="1"/>
  <c r="G40" i="4"/>
  <c r="H40" i="4" l="1"/>
  <c r="G41" i="4"/>
  <c r="G42" i="4" l="1"/>
  <c r="H41" i="4"/>
  <c r="G43" i="4" l="1"/>
  <c r="H42" i="4"/>
  <c r="H43" i="4" l="1"/>
  <c r="G44" i="4"/>
  <c r="H44" i="4" l="1"/>
  <c r="G45" i="4"/>
  <c r="G46" i="4" l="1"/>
  <c r="H45" i="4"/>
  <c r="G47" i="4" l="1"/>
  <c r="H46" i="4"/>
  <c r="G48" i="4" l="1"/>
  <c r="H47" i="4"/>
  <c r="H48" i="4" l="1"/>
  <c r="G49" i="4"/>
  <c r="H49" i="4" l="1"/>
  <c r="G50" i="4"/>
  <c r="G51" i="4" l="1"/>
  <c r="H50" i="4"/>
  <c r="G52" i="4" l="1"/>
  <c r="H51" i="4"/>
  <c r="H52" i="4" l="1"/>
  <c r="G53" i="4"/>
  <c r="H53" i="4" l="1"/>
  <c r="G54" i="4"/>
  <c r="G55" i="4" s="1"/>
  <c r="H55" i="4" l="1"/>
  <c r="G56" i="4"/>
  <c r="H54" i="4"/>
  <c r="H56" i="4" l="1"/>
  <c r="G57" i="4"/>
  <c r="H57" i="4" s="1"/>
  <c r="G58" i="4" l="1"/>
  <c r="G59" i="4" l="1"/>
  <c r="H58" i="4"/>
  <c r="H59" i="4" l="1"/>
  <c r="G60" i="4"/>
  <c r="H60" i="4" l="1"/>
  <c r="G61" i="4"/>
  <c r="H61" i="4" l="1"/>
  <c r="G62" i="4"/>
  <c r="G63" i="4" l="1"/>
  <c r="H62" i="4"/>
  <c r="H63" i="4" l="1"/>
  <c r="G64" i="4"/>
  <c r="G65" i="4" l="1"/>
  <c r="H64" i="4"/>
  <c r="H65" i="4" l="1"/>
  <c r="G66" i="4"/>
  <c r="G67" i="4" l="1"/>
  <c r="H66" i="4"/>
  <c r="H67" i="4" l="1"/>
  <c r="G68" i="4"/>
  <c r="H68" i="4" l="1"/>
  <c r="G69" i="4"/>
  <c r="H69" i="4" l="1"/>
  <c r="G70" i="4"/>
  <c r="G71" i="4" s="1"/>
  <c r="H71" i="4" l="1"/>
  <c r="G72" i="4"/>
  <c r="H70" i="4"/>
  <c r="G73" i="4" l="1"/>
  <c r="H72" i="4"/>
  <c r="G74" i="4" l="1"/>
  <c r="G75" i="4" s="1"/>
  <c r="G76" i="4" s="1"/>
  <c r="H73" i="4"/>
  <c r="G77" i="4" l="1"/>
  <c r="H76" i="4"/>
  <c r="H75" i="4"/>
  <c r="H74" i="4"/>
  <c r="G78" i="4" l="1"/>
  <c r="H77" i="4"/>
  <c r="H78" i="4" l="1"/>
  <c r="G79" i="4"/>
  <c r="H79" i="4" l="1"/>
  <c r="G80" i="4"/>
  <c r="H80" i="4" l="1"/>
  <c r="G81" i="4"/>
  <c r="G82" i="4" l="1"/>
  <c r="H81" i="4"/>
  <c r="H82" i="4" l="1"/>
  <c r="G83" i="4"/>
  <c r="H83" i="4" l="1"/>
  <c r="G84" i="4"/>
  <c r="H84" i="4" l="1"/>
  <c r="G85" i="4"/>
  <c r="H85" i="4" l="1"/>
  <c r="G86" i="4"/>
  <c r="H86" i="4" l="1"/>
  <c r="G87" i="4"/>
  <c r="H87" i="4" l="1"/>
  <c r="G88" i="4"/>
  <c r="G89" i="4" l="1"/>
  <c r="H88" i="4"/>
  <c r="H89" i="4" l="1"/>
  <c r="G90" i="4"/>
  <c r="H90" i="4" l="1"/>
  <c r="G91" i="4"/>
  <c r="H91" i="4" l="1"/>
  <c r="G92" i="4"/>
  <c r="G93" i="4" l="1"/>
  <c r="H92" i="4"/>
  <c r="H93" i="4" l="1"/>
  <c r="G94" i="4"/>
  <c r="G95" i="4" l="1"/>
  <c r="H94" i="4"/>
  <c r="H95" i="4" l="1"/>
  <c r="G96" i="4"/>
  <c r="G97" i="4" l="1"/>
  <c r="H96" i="4"/>
  <c r="H97" i="4" l="1"/>
  <c r="G98" i="4"/>
  <c r="G99" i="4" l="1"/>
  <c r="H98" i="4"/>
  <c r="H99" i="4" l="1"/>
  <c r="G100" i="4"/>
  <c r="H100" i="4" l="1"/>
  <c r="G101" i="4"/>
  <c r="H101" i="4" l="1"/>
  <c r="G102" i="4"/>
  <c r="H102" i="4" l="1"/>
  <c r="G103" i="4"/>
  <c r="H103" i="4" l="1"/>
  <c r="G104" i="4"/>
  <c r="H104" i="4" l="1"/>
  <c r="G105" i="4"/>
  <c r="H105" i="4" l="1"/>
  <c r="G106" i="4"/>
  <c r="H106" i="4" l="1"/>
  <c r="G107" i="4"/>
  <c r="G108" i="4" l="1"/>
  <c r="H107" i="4"/>
  <c r="H108" i="4" l="1"/>
  <c r="G109" i="4"/>
  <c r="H109" i="4" l="1"/>
  <c r="G110" i="4"/>
  <c r="G111" i="4" s="1"/>
  <c r="H111" i="4" l="1"/>
  <c r="G112" i="4"/>
  <c r="H110" i="4"/>
  <c r="H112" i="4" l="1"/>
  <c r="G113" i="4"/>
  <c r="H113" i="4" l="1"/>
  <c r="G114" i="4"/>
  <c r="H114" i="4" l="1"/>
  <c r="G115" i="4"/>
  <c r="G116" i="4" l="1"/>
  <c r="H115" i="4"/>
  <c r="H116" i="4" l="1"/>
  <c r="G117" i="4"/>
  <c r="G118" i="4" l="1"/>
  <c r="H117" i="4"/>
  <c r="G119" i="4" l="1"/>
  <c r="H118" i="4"/>
  <c r="H119" i="4" l="1"/>
  <c r="G120" i="4"/>
  <c r="G121" i="4" l="1"/>
  <c r="H120" i="4"/>
  <c r="G122" i="4" l="1"/>
  <c r="H121" i="4"/>
  <c r="G123" i="4" l="1"/>
  <c r="H122" i="4"/>
  <c r="G124" i="4" l="1"/>
  <c r="H123" i="4"/>
  <c r="H124" i="4" l="1"/>
  <c r="G125" i="4"/>
  <c r="G126" i="4" l="1"/>
  <c r="H125" i="4"/>
  <c r="H126" i="4" l="1"/>
  <c r="G127" i="4"/>
  <c r="G128" i="4" l="1"/>
  <c r="H127" i="4"/>
  <c r="G129" i="4" l="1"/>
  <c r="H128" i="4"/>
  <c r="H129" i="4" l="1"/>
  <c r="G130" i="4"/>
  <c r="H130" i="4" l="1"/>
  <c r="G131" i="4"/>
  <c r="H131" i="4" l="1"/>
  <c r="G132" i="4"/>
  <c r="H132" i="4" l="1"/>
  <c r="G133" i="4"/>
  <c r="G134" i="4" l="1"/>
  <c r="H133" i="4"/>
  <c r="H134" i="4" l="1"/>
  <c r="G135" i="4"/>
  <c r="H135" i="4" l="1"/>
  <c r="G136" i="4"/>
  <c r="G137" i="4" s="1"/>
  <c r="G138" i="4" s="1"/>
  <c r="H138" i="4" l="1"/>
  <c r="G139" i="4"/>
  <c r="H137" i="4"/>
  <c r="H136" i="4"/>
  <c r="H139" i="4" l="1"/>
  <c r="G140" i="4"/>
  <c r="H140" i="4" l="1"/>
  <c r="G141" i="4"/>
  <c r="G142" i="4" l="1"/>
  <c r="H141" i="4"/>
  <c r="H142" i="4" l="1"/>
  <c r="G143" i="4"/>
  <c r="G144" i="4" l="1"/>
  <c r="H143" i="4"/>
  <c r="H144" i="4" l="1"/>
  <c r="G145" i="4"/>
  <c r="H145" i="4" l="1"/>
  <c r="G146" i="4"/>
  <c r="H146" i="4" l="1"/>
  <c r="G147" i="4"/>
  <c r="H147" i="4" l="1"/>
  <c r="G148" i="4"/>
  <c r="H148" i="4" l="1"/>
  <c r="G149" i="4"/>
  <c r="G150" i="4" l="1"/>
  <c r="H149" i="4"/>
  <c r="H150" i="4" l="1"/>
  <c r="G151" i="4"/>
  <c r="H151" i="4" l="1"/>
  <c r="G152" i="4"/>
  <c r="H152" i="4" l="1"/>
  <c r="G153" i="4"/>
  <c r="H153" i="4" l="1"/>
  <c r="G154" i="4"/>
  <c r="H154" i="4" l="1"/>
  <c r="G155" i="4"/>
  <c r="H155" i="4" l="1"/>
  <c r="G156" i="4"/>
  <c r="H156" i="4" l="1"/>
  <c r="G157" i="4"/>
  <c r="H157" i="4" l="1"/>
  <c r="G158" i="4"/>
  <c r="H158" i="4" l="1"/>
  <c r="G159" i="4"/>
  <c r="H159" i="4" l="1"/>
  <c r="G160" i="4"/>
  <c r="G161" i="4" l="1"/>
  <c r="H160" i="4"/>
  <c r="H161" i="4" l="1"/>
  <c r="G162" i="4"/>
  <c r="H162" i="4" l="1"/>
  <c r="G163" i="4"/>
  <c r="H163" i="4" l="1"/>
  <c r="G164" i="4"/>
  <c r="G165" i="4" l="1"/>
  <c r="H164" i="4"/>
  <c r="G166" i="4" l="1"/>
  <c r="H165" i="4"/>
  <c r="H166" i="4" l="1"/>
  <c r="G167" i="4"/>
  <c r="H167" i="4" l="1"/>
  <c r="G168" i="4"/>
  <c r="H168" i="4" l="1"/>
  <c r="G169" i="4"/>
  <c r="H169" i="4" l="1"/>
  <c r="G170" i="4"/>
  <c r="H170" i="4" l="1"/>
  <c r="G171" i="4"/>
  <c r="H171" i="4" l="1"/>
  <c r="G172" i="4"/>
  <c r="G173" i="4" l="1"/>
  <c r="H172" i="4"/>
  <c r="H173" i="4" l="1"/>
  <c r="G174" i="4"/>
  <c r="G175" i="4" s="1"/>
  <c r="G176" i="4" l="1"/>
  <c r="H175" i="4"/>
  <c r="H174" i="4"/>
  <c r="G177" i="4" l="1"/>
  <c r="G178" i="4" s="1"/>
  <c r="H176" i="4"/>
  <c r="H178" i="4" l="1"/>
  <c r="G179" i="4"/>
  <c r="H177" i="4"/>
  <c r="H179" i="4" l="1"/>
  <c r="G180" i="4"/>
  <c r="H180" i="4" l="1"/>
  <c r="G181" i="4"/>
  <c r="G182" i="4" l="1"/>
  <c r="H181" i="4"/>
  <c r="H182" i="4" l="1"/>
  <c r="G183" i="4"/>
  <c r="H183" i="4" l="1"/>
  <c r="G184" i="4"/>
  <c r="H184" i="4" l="1"/>
  <c r="G185" i="4"/>
  <c r="G186" i="4" l="1"/>
  <c r="H185" i="4"/>
  <c r="H186" i="4" l="1"/>
  <c r="G187" i="4"/>
  <c r="G188" i="4" l="1"/>
  <c r="H187" i="4"/>
  <c r="H188" i="4" l="1"/>
  <c r="G189" i="4"/>
  <c r="H189" i="4" l="1"/>
  <c r="G190" i="4"/>
  <c r="H190" i="4" l="1"/>
  <c r="G191" i="4"/>
  <c r="H191" i="4" l="1"/>
  <c r="G192" i="4"/>
  <c r="G193" i="4" l="1"/>
  <c r="H192" i="4"/>
  <c r="H193" i="4" l="1"/>
  <c r="G194" i="4"/>
  <c r="G195" i="4" l="1"/>
  <c r="H194" i="4"/>
  <c r="H195" i="4" l="1"/>
  <c r="G196" i="4"/>
  <c r="H196" i="4" l="1"/>
  <c r="G197" i="4"/>
  <c r="H197" i="4" l="1"/>
  <c r="G198" i="4"/>
  <c r="G199" i="4" l="1"/>
  <c r="H198" i="4"/>
  <c r="H199" i="4" l="1"/>
  <c r="G200" i="4"/>
  <c r="G201" i="4" l="1"/>
  <c r="H200" i="4"/>
  <c r="H201" i="4" l="1"/>
  <c r="G202" i="4"/>
  <c r="G203" i="4" l="1"/>
  <c r="H202" i="4"/>
  <c r="H203" i="4" l="1"/>
  <c r="G204" i="4"/>
  <c r="H204" i="4" l="1"/>
  <c r="G205" i="4"/>
  <c r="H205" i="4" l="1"/>
  <c r="G206" i="4"/>
  <c r="G207" i="4" l="1"/>
  <c r="H206" i="4"/>
  <c r="H207" i="4" l="1"/>
  <c r="G208" i="4"/>
  <c r="G209" i="4" l="1"/>
  <c r="H208" i="4"/>
  <c r="H209" i="4" l="1"/>
  <c r="G210" i="4"/>
  <c r="H210" i="4" l="1"/>
  <c r="G211" i="4"/>
  <c r="G212" i="4" l="1"/>
  <c r="H211" i="4"/>
  <c r="H212" i="4" l="1"/>
  <c r="G213" i="4"/>
  <c r="H213" i="4" l="1"/>
  <c r="G214" i="4"/>
  <c r="G215" i="4" l="1"/>
  <c r="H214" i="4"/>
  <c r="H215" i="4" l="1"/>
  <c r="G216" i="4"/>
  <c r="G217" i="4" l="1"/>
  <c r="H216" i="4"/>
  <c r="G218" i="4" l="1"/>
  <c r="H217" i="4"/>
  <c r="G219" i="4" l="1"/>
  <c r="H218" i="4"/>
  <c r="G220" i="4" l="1"/>
  <c r="H219" i="4"/>
  <c r="H220" i="4" l="1"/>
  <c r="G221" i="4"/>
  <c r="G222" i="4" l="1"/>
  <c r="H221" i="4"/>
  <c r="H222" i="4" l="1"/>
  <c r="G223" i="4"/>
  <c r="H223" i="4" l="1"/>
  <c r="G224" i="4"/>
  <c r="H224" i="4" l="1"/>
  <c r="G225" i="4"/>
  <c r="H225" i="4" s="1"/>
</calcChain>
</file>

<file path=xl/sharedStrings.xml><?xml version="1.0" encoding="utf-8"?>
<sst xmlns="http://schemas.openxmlformats.org/spreadsheetml/2006/main" count="887" uniqueCount="367">
  <si>
    <t>£</t>
  </si>
  <si>
    <t>Admin</t>
  </si>
  <si>
    <t>Events</t>
  </si>
  <si>
    <t xml:space="preserve">Total In </t>
  </si>
  <si>
    <t>Total Out</t>
  </si>
  <si>
    <t>Opening Account</t>
  </si>
  <si>
    <t>Plus Income less Expenditure</t>
  </si>
  <si>
    <t>Date</t>
  </si>
  <si>
    <t xml:space="preserve">Who </t>
  </si>
  <si>
    <t>Debit</t>
  </si>
  <si>
    <t>Credit</t>
  </si>
  <si>
    <t>Bank Balance</t>
  </si>
  <si>
    <t>Check Balance</t>
  </si>
  <si>
    <t>end of last year</t>
  </si>
  <si>
    <t>CHK</t>
  </si>
  <si>
    <t>Credit - Income</t>
  </si>
  <si>
    <t>Debit -Expenditure</t>
  </si>
  <si>
    <t>Bank</t>
  </si>
  <si>
    <t>Site Maint</t>
  </si>
  <si>
    <t>Membership</t>
  </si>
  <si>
    <t>Insurance</t>
  </si>
  <si>
    <t>Web</t>
  </si>
  <si>
    <t>Receipt</t>
  </si>
  <si>
    <t>Running Account</t>
  </si>
  <si>
    <t>Posts</t>
  </si>
  <si>
    <t>Equipment</t>
  </si>
  <si>
    <t>FGN PURCHASE FEE</t>
  </si>
  <si>
    <t>Rent Plots</t>
  </si>
  <si>
    <t>Rent Site</t>
  </si>
  <si>
    <t>Other FGN PURCHASE FEE</t>
  </si>
  <si>
    <t>Donation</t>
  </si>
  <si>
    <t>Unknown CRD81VM CASHBACK</t>
  </si>
  <si>
    <t>Card CLS 81, Jewson 3255</t>
  </si>
  <si>
    <t>Plant sales</t>
  </si>
  <si>
    <t>CLS 81, Shell Crook Of Devon KINROSS</t>
  </si>
  <si>
    <t>Rent Poly</t>
  </si>
  <si>
    <t>FPS, Milnathort &amp; Kinross Allotment Associati, Sent from SumUp</t>
  </si>
  <si>
    <t>Refund</t>
  </si>
  <si>
    <t>CRD81VM CASHBACK Mastercard</t>
  </si>
  <si>
    <t>NA</t>
  </si>
  <si>
    <t>Plants</t>
  </si>
  <si>
    <t>Debit card cashback</t>
  </si>
  <si>
    <t>Screws for raised beds</t>
  </si>
  <si>
    <t>web</t>
  </si>
  <si>
    <t>Mobile Banking MOB</t>
  </si>
  <si>
    <t>Top soil</t>
  </si>
  <si>
    <t>What</t>
  </si>
  <si>
    <t>Site rental</t>
  </si>
  <si>
    <t>Rent site</t>
  </si>
  <si>
    <t>Card 81, Wix.Com, USD -13.08, Rate 0.799, Fee 0.00, Sterling Amount -10.45 14156399034</t>
  </si>
  <si>
    <t>Web bank charge</t>
  </si>
  <si>
    <t>Card 81, Amznmktplace amazon.co.uk</t>
  </si>
  <si>
    <t>Connectors for IBC</t>
  </si>
  <si>
    <t>Card 81, Wix.Com 1153891317, USD -13.08, Rate 0.80, Fee 0.00, Sterling Amount -10.46 SAN FRANCISCO</t>
  </si>
  <si>
    <t>2025 Plan</t>
  </si>
  <si>
    <t>Rent</t>
  </si>
  <si>
    <t>Maint</t>
  </si>
  <si>
    <t xml:space="preserve">Web </t>
  </si>
  <si>
    <t>Card 81, Wix.Com 1159350561, USD -13.08, Rate 0.805, Fee 0.00, Sterling Amount -10.53 SAN FRANCISCO</t>
  </si>
  <si>
    <t>Web server</t>
  </si>
  <si>
    <t>CLS 81, Sainsbury'S S/Mkt KINROSS</t>
  </si>
  <si>
    <t>10 tonne Type 1 and 20 tonne soil</t>
  </si>
  <si>
    <t>Bank State</t>
  </si>
  <si>
    <t>MKAA Year to 31st October 2025</t>
  </si>
  <si>
    <t>Card CLS 81, Le Jardin</t>
  </si>
  <si>
    <t>Transfer MOB, Belliston Quarry, MKAA</t>
  </si>
  <si>
    <t>Coffee for AGM</t>
  </si>
  <si>
    <t>Plot Rent - 32</t>
  </si>
  <si>
    <t>Plot Rent -25</t>
  </si>
  <si>
    <t>Plot Rent - 2</t>
  </si>
  <si>
    <t>Plot Rent - 3</t>
  </si>
  <si>
    <t>Plot Rent - 4</t>
  </si>
  <si>
    <t>Plot Rent - 38</t>
  </si>
  <si>
    <t>Plot Rent - 1</t>
  </si>
  <si>
    <t>Plot Rent - 14</t>
  </si>
  <si>
    <t xml:space="preserve">Membrane </t>
  </si>
  <si>
    <t>Plot Rent - 33</t>
  </si>
  <si>
    <t>Plot Rent - 26</t>
  </si>
  <si>
    <t>Plot Rent - 28</t>
  </si>
  <si>
    <t>Plot Rent - 22</t>
  </si>
  <si>
    <t>Plot Rent - 20</t>
  </si>
  <si>
    <t>Coffee for site team during ground works</t>
  </si>
  <si>
    <t>Plot Rent - 30</t>
  </si>
  <si>
    <t>Plot Rent - 34</t>
  </si>
  <si>
    <t>Plot Rent - 35</t>
  </si>
  <si>
    <t>Plot Rent - 12</t>
  </si>
  <si>
    <t>Plot Rent - 37</t>
  </si>
  <si>
    <t>Digger and driver hire for 2 days</t>
  </si>
  <si>
    <t>50 posts</t>
  </si>
  <si>
    <t>Plot Rent - 17</t>
  </si>
  <si>
    <t>Poly Spaces</t>
  </si>
  <si>
    <t>Posts x 3</t>
  </si>
  <si>
    <t>Plot 9 - First of 2</t>
  </si>
  <si>
    <t>Transfer MOB, Kinross-Shire Loca, MKAA April 25</t>
  </si>
  <si>
    <t>Posts x 2</t>
  </si>
  <si>
    <t>Fire Extinguisher signs, GT 85 spray and silicone. Muster notice</t>
  </si>
  <si>
    <t>Posts x 7</t>
  </si>
  <si>
    <t>Refund from Quarry for actual tonnage soil delivered</t>
  </si>
  <si>
    <t>CLS 81, Toolstation Ltd Stirling</t>
  </si>
  <si>
    <t>Card 81, Jewson 3255 ALLOA</t>
  </si>
  <si>
    <t>CLS 81, Jewson 3255 ALLOA</t>
  </si>
  <si>
    <t>Card 81, Amazon.Co.Uk*Ri8Fm91T4 AMAZON.CO.UK</t>
  </si>
  <si>
    <t>Staples for Teram</t>
  </si>
  <si>
    <t>Wood for Raised Beds</t>
  </si>
  <si>
    <t>Famers market April</t>
  </si>
  <si>
    <t>Teram and pegs for raised bed</t>
  </si>
  <si>
    <t>Project</t>
  </si>
  <si>
    <t>Card 81, Jewson ALLOA</t>
  </si>
  <si>
    <t>Card 81, Toolstation Stirling STIRLING</t>
  </si>
  <si>
    <t>Card 81, Amznmktplace*Rw4Xw8424 amazon.co.uk</t>
  </si>
  <si>
    <t>Fruit Cage</t>
  </si>
  <si>
    <t>Timber for raised beds</t>
  </si>
  <si>
    <t>Posts x3</t>
  </si>
  <si>
    <t>Posts x4</t>
  </si>
  <si>
    <t>Posts x2</t>
  </si>
  <si>
    <t>Plot Rent - 5</t>
  </si>
  <si>
    <t>Plot Rent - 19</t>
  </si>
  <si>
    <t>Plot Rent - 24</t>
  </si>
  <si>
    <t>Plot Rent - 15</t>
  </si>
  <si>
    <t>Plot Rent - 8</t>
  </si>
  <si>
    <t>Plot Rent - 27</t>
  </si>
  <si>
    <t>Plot Rent - 13</t>
  </si>
  <si>
    <t>Plot Rent -7</t>
  </si>
  <si>
    <t>Plot Rent - 16</t>
  </si>
  <si>
    <t>Plot Rent - 21</t>
  </si>
  <si>
    <t>Plot Rent - 29</t>
  </si>
  <si>
    <t>Plot Rent - 18</t>
  </si>
  <si>
    <t>Plot Rent - 10</t>
  </si>
  <si>
    <t>Plot Rent - 23</t>
  </si>
  <si>
    <t>Plot Rent - 36</t>
  </si>
  <si>
    <t>Plot Rent - 11</t>
  </si>
  <si>
    <t>Plot Rent - 31</t>
  </si>
  <si>
    <t>Plot Rent - 39</t>
  </si>
  <si>
    <t>Plot Rent - 40</t>
  </si>
  <si>
    <t>Card 81, Wickes Stirling STIRLING</t>
  </si>
  <si>
    <t>Card 81, Amznmktplace*Rz1Ah0K24 amazon.co.uk</t>
  </si>
  <si>
    <t>Card 81, Wix.Com, USD -13.08, Rate 0.774, Fee 0.00, Sterling Amount -10.12 14156399034</t>
  </si>
  <si>
    <t>2 Folding Tables</t>
  </si>
  <si>
    <t>Plot Rent - 41</t>
  </si>
  <si>
    <t>Wheel Barrows x 2</t>
  </si>
  <si>
    <t>Rubble bags for rubbish</t>
  </si>
  <si>
    <t>Gloves, poly repair tape and Cable ties</t>
  </si>
  <si>
    <t>CLS 81, B &amp; Q 1253 STIRLING</t>
  </si>
  <si>
    <t>Card 81, Dobbies Garden Centre Dunfermline</t>
  </si>
  <si>
    <t>Card 81, Amazon* Rn9R66Wz4 LONDON</t>
  </si>
  <si>
    <t>CLS 81, Screwfix Direct COWDENBEATH 1</t>
  </si>
  <si>
    <t>Plot Rent - 6</t>
  </si>
  <si>
    <t>Plants for Community Beds</t>
  </si>
  <si>
    <t>Onion sets and seed pots</t>
  </si>
  <si>
    <t>Coffee for Farmers market volunteers</t>
  </si>
  <si>
    <t>Plants sold Farmers market</t>
  </si>
  <si>
    <t>Repairs and servicing of Mowers and strimmer</t>
  </si>
  <si>
    <t>Bags for farmers market -refund cash from famers market cash</t>
  </si>
  <si>
    <t xml:space="preserve">Cash </t>
  </si>
  <si>
    <t>Card 81, Wix.Com, USD -14.49, Rate 0.754, Fee 0.00, Sterling Amount -10.92 14156399034</t>
  </si>
  <si>
    <t>Plants sold Farmers market 26th April</t>
  </si>
  <si>
    <t>Transfer</t>
  </si>
  <si>
    <t>CREDIT</t>
  </si>
  <si>
    <t>ATM Deposit</t>
  </si>
  <si>
    <t>Hire Millbridge hall</t>
  </si>
  <si>
    <t>Hire of  millbridge hall for Meetings 4154</t>
  </si>
  <si>
    <t>Printer Ink - Chris C</t>
  </si>
  <si>
    <t>MOB, 1St Kinross St Ser, INV -021</t>
  </si>
  <si>
    <t>Fence Post</t>
  </si>
  <si>
    <t>Easter Hunt Materials</t>
  </si>
  <si>
    <t>Transfer MOB, Kinross-Shire Loca, MKAA May25</t>
  </si>
  <si>
    <t>Transfer MOB, Kinross-Shire Loca, KLEO/24 May 2025</t>
  </si>
  <si>
    <t>Card Card 81, Amazon.Co.Uk*Gv8We1Z15</t>
  </si>
  <si>
    <t>Hammer</t>
  </si>
  <si>
    <t>May stall</t>
  </si>
  <si>
    <t>Pnd pump and plants</t>
  </si>
  <si>
    <t>Wood for Raised Beds 11-14 and repairs</t>
  </si>
  <si>
    <t>Card 81, Wix.Com 1180501401, USD -14.49, Rate 0.741, Fee 0.00, Sterling Amount -10.74 SAN FRANCISCO</t>
  </si>
  <si>
    <t>Plnats</t>
  </si>
  <si>
    <t xml:space="preserve">Cash from Market day in May </t>
  </si>
  <si>
    <t>Card 81, Amazon.Co.Uk 3528008547917</t>
  </si>
  <si>
    <t>Card 81, Screwfix Direct WWW.SCREWFIX.</t>
  </si>
  <si>
    <t>Second half of plot rent</t>
  </si>
  <si>
    <t>Screws for Raised beds</t>
  </si>
  <si>
    <t>Cable ties, screws and clips for Fruit Cage</t>
  </si>
  <si>
    <t>FPS, Kinross-Shire Loca, REFUND DOUBLE PAYM</t>
  </si>
  <si>
    <t>Refund of double payment from Market day</t>
  </si>
  <si>
    <t>Posts x 15</t>
  </si>
  <si>
    <t>Other</t>
  </si>
  <si>
    <t>Card 81, Amznmktplace*Lw6Vg50P5 amazon.co.uk</t>
  </si>
  <si>
    <t>Card 81, Wix.Com 1185681521, USD -14.49, Rate 0.73, Fee 0.00, Sterling Amount -10.58 SAN FRANCISCO</t>
  </si>
  <si>
    <t>Card 81, Wix.Com 1190693419, USD -14.49, Rate 0.745, Fee 0.00, Sterling Amount -10.80 SAN FRANCISCO</t>
  </si>
  <si>
    <t>Card 81, Amznmktplace*Ry1Ab9Hv4 amazon.co.uk</t>
  </si>
  <si>
    <t>Plaque for Fruit cage</t>
  </si>
  <si>
    <t>Card 81, B &amp; Q 1253 STIRLING</t>
  </si>
  <si>
    <t>Card 81, Wix.Com 1195850465, USD -17.38, Rate 0.746, Fee 0.00, Sterling Amount -12.96 SAN FRANCISCO</t>
  </si>
  <si>
    <t>Coffee materials</t>
  </si>
  <si>
    <t>Wood for Poly bench</t>
  </si>
  <si>
    <t>Card 90, Wix.Com, USD -17.38, Rate 0.751, Fee 0.00, Sterling Amount -13.05 14156399034</t>
  </si>
  <si>
    <t>Plan</t>
  </si>
  <si>
    <t>Actual</t>
  </si>
  <si>
    <t>Card 90, Wix.Com, USD -17.38, Rate 0.752, Fee 0.00, Sterling Amount -13.07 14156399034</t>
  </si>
  <si>
    <t>Card 90, Amazon.Co.Uk*Ot01F49D5 LONDON</t>
  </si>
  <si>
    <t>Card 90, Wix.Com 1203439269, USD -33.42, Rate 0.754, Fee 0.00, Sterling Amount -25.21 SAN FRANCISCO</t>
  </si>
  <si>
    <t>Card 90, Amznmktplace*Gb9H05Fa5 amazon.co.uk</t>
  </si>
  <si>
    <t>Potting tray for Poly Tunnel</t>
  </si>
  <si>
    <t>Posts for Plot 20 x4</t>
  </si>
  <si>
    <t>First Aid sign</t>
  </si>
  <si>
    <t>Gratitude for accountant - 2 x wine</t>
  </si>
  <si>
    <t>Card  81, Amazon* Qb1228Td5</t>
  </si>
  <si>
    <t>Card  81, Wix.Com, USD -13.08, Rate 0.793, Fee 0.00, Sterling Amount -10.37</t>
  </si>
  <si>
    <t>Card  81, Amazon* R24Qq55W4</t>
  </si>
  <si>
    <t>Parkers</t>
  </si>
  <si>
    <t>Fitting for fruit cage gate</t>
  </si>
  <si>
    <t>Timber for Maintenance</t>
  </si>
  <si>
    <t>244 in bank statement</t>
  </si>
  <si>
    <t>First  Aid kit</t>
  </si>
  <si>
    <t>Tea and Coffee</t>
  </si>
  <si>
    <t>Bags for plant sales</t>
  </si>
  <si>
    <t>Food fun day</t>
  </si>
  <si>
    <t>Fun day materials</t>
  </si>
  <si>
    <t>Fuel for mowers</t>
  </si>
  <si>
    <t>Sum Up Fees</t>
  </si>
  <si>
    <t>Hire Hall Nov -  Inv 4132 -for Committee meeting</t>
  </si>
  <si>
    <t>Hire Hall Oct for Committee meeting</t>
  </si>
  <si>
    <t>Post x1 bought be plot holder</t>
  </si>
  <si>
    <t>Cost split with community project</t>
  </si>
  <si>
    <t>CLS timber for shelving</t>
  </si>
  <si>
    <t>Hall Rental for Meeting</t>
  </si>
  <si>
    <t>May Market Sum Up</t>
  </si>
  <si>
    <t>Poly Space</t>
  </si>
  <si>
    <t>Mountfield Mower &amp; Ryobi strimmer</t>
  </si>
  <si>
    <t>Ryobi StrimmerBatteries x2</t>
  </si>
  <si>
    <t>Refunded  line 178</t>
  </si>
  <si>
    <t>Category</t>
  </si>
  <si>
    <t>FPS, Fencepost plot 32</t>
  </si>
  <si>
    <t>Transfer FPS, Rent plot 32</t>
  </si>
  <si>
    <t>Transfer FPS,Plot25-Rent</t>
  </si>
  <si>
    <t xml:space="preserve">Transfer FPS, </t>
  </si>
  <si>
    <t>Transfer MOB,  Plot 2 Rent</t>
  </si>
  <si>
    <t>Transfer MOB,Coffee</t>
  </si>
  <si>
    <t>Transfer FPS,  Plot 38</t>
  </si>
  <si>
    <t>Transfer FPS, Rent 2025</t>
  </si>
  <si>
    <t>Transfer FPS, Plot1</t>
  </si>
  <si>
    <t>Transfer MOB, plot 14</t>
  </si>
  <si>
    <t>Transfer FPS, Plot 33 Fees</t>
  </si>
  <si>
    <t>Transfer FPS,PLOT 26 rent 2025</t>
  </si>
  <si>
    <t>Transfer FPS, Plot 28</t>
  </si>
  <si>
    <t>Transfer FPS,  plot22</t>
  </si>
  <si>
    <t>Transfer FPS, PLOT 20</t>
  </si>
  <si>
    <t>Transfer FPS, Plot 13 2 posts</t>
  </si>
  <si>
    <t>Transfer FPS, ALLOTMENT PLOT 30</t>
  </si>
  <si>
    <t>Transfer FPS,  ALLOTMENT FEES</t>
  </si>
  <si>
    <t>Transfer MOB,  Rental fee 2025</t>
  </si>
  <si>
    <t>Transfer FPS, 34</t>
  </si>
  <si>
    <t>Transfer FPS,PLOT 35 RENT</t>
  </si>
  <si>
    <t>Transfer FPS,  Rent Plot 12</t>
  </si>
  <si>
    <t>Transfer FPS,  Plot 37</t>
  </si>
  <si>
    <t>Transfer FPS, rent plot 3 2025</t>
  </si>
  <si>
    <t>Transfer FPS, , PLOT4 RENT</t>
  </si>
  <si>
    <t xml:space="preserve">Transfer MOB, </t>
  </si>
  <si>
    <t>Transfer MOB,Inv 780</t>
  </si>
  <si>
    <t xml:space="preserve">Transfer FPS, , Plot 17 </t>
  </si>
  <si>
    <t>Transfer MOB, nv 2489 - on3560</t>
  </si>
  <si>
    <t>MOB, 3 Plot 31 3 X Post</t>
  </si>
  <si>
    <t>FPS,PLOT 15</t>
  </si>
  <si>
    <t>MOB,  Inv 4181</t>
  </si>
  <si>
    <t>FPS, Ross  PLOT 8</t>
  </si>
  <si>
    <t>FPS, M Plot 17  posts</t>
  </si>
  <si>
    <t>FPS, PLOT 20 - 4 posts</t>
  </si>
  <si>
    <t>FPS,  polytunnel (37)</t>
  </si>
  <si>
    <t>FPS, PLOT 35 POSTS</t>
  </si>
  <si>
    <t>FPS, RENT 27</t>
  </si>
  <si>
    <t>FPS,, PLOT 13 Rent</t>
  </si>
  <si>
    <t>FPS, Plot 7</t>
  </si>
  <si>
    <t xml:space="preserve">FPS, </t>
  </si>
  <si>
    <t>FPS, PLOT 30 FENCE POST</t>
  </si>
  <si>
    <t>Transfer FPS,  Tunnel 7&amp;8</t>
  </si>
  <si>
    <t xml:space="preserve">Transfer FPS,  Plot 29 </t>
  </si>
  <si>
    <t>FPS,PT 18 + 2 poly</t>
  </si>
  <si>
    <t>FPS, PT 18 + 2 poly</t>
  </si>
  <si>
    <t>FPS,  2025 RENTAL</t>
  </si>
  <si>
    <t>Transfer FPS,2x posts</t>
  </si>
  <si>
    <t>Transfer FPS,  PLOT 20 - 2 POSTS</t>
  </si>
  <si>
    <t>Transfer FPS,10</t>
  </si>
  <si>
    <t xml:space="preserve">Transfer FPS, plot 9 </t>
  </si>
  <si>
    <t>Transfer FPS, , Polytunnel 21 &amp; 22</t>
  </si>
  <si>
    <t>Transfer FPS, FENCEPOSTS PLOT4</t>
  </si>
  <si>
    <t>Transfer FPS,PLOT 23</t>
  </si>
  <si>
    <t>Transfer FPS, Plot 2 Posts</t>
  </si>
  <si>
    <t>Transfer FPS, plot27 7posts</t>
  </si>
  <si>
    <t xml:space="preserve">Transfer FPS,PLOT 36 </t>
  </si>
  <si>
    <t>FPS, 07/0</t>
  </si>
  <si>
    <t>MOB, 14POSTS</t>
  </si>
  <si>
    <t>FPS, POLLYTUNNEL no24</t>
  </si>
  <si>
    <t xml:space="preserve">FPS,  P9 </t>
  </si>
  <si>
    <t>FPS, PLOT 41</t>
  </si>
  <si>
    <t>FPS, Plot 6</t>
  </si>
  <si>
    <t>FPS,  PLOT 6</t>
  </si>
  <si>
    <t>FPS,PT SPACE 9 10</t>
  </si>
  <si>
    <t>FPS, FM plants</t>
  </si>
  <si>
    <t>MOB, Plants Plot 2</t>
  </si>
  <si>
    <t>FPS, ptspaces 19 and 20</t>
  </si>
  <si>
    <t>MOB,  3951-3955 3614</t>
  </si>
  <si>
    <t>FPS, Plot 34 - plants</t>
  </si>
  <si>
    <t>FPS PLOT 26 - 3 plants</t>
  </si>
  <si>
    <t>FPS,Plot 17 strawbs</t>
  </si>
  <si>
    <t>FPS, Plants</t>
  </si>
  <si>
    <t>FPS, C FM plants</t>
  </si>
  <si>
    <t>FPS, PLOT 38 tomato pla</t>
  </si>
  <si>
    <t>FPS, FENCEPOSTS PLOT4</t>
  </si>
  <si>
    <t>FPS,</t>
  </si>
  <si>
    <t>Transfer MOB, Printer Ink</t>
  </si>
  <si>
    <t>Transfer MOB, Compost &amp; Pots</t>
  </si>
  <si>
    <t>Transfer MOB, Easter Hunt</t>
  </si>
  <si>
    <t>Transfer FPS, MEMBERSHIP</t>
  </si>
  <si>
    <t>Transfer FPS, Plants</t>
  </si>
  <si>
    <t>Transfer FPS, PLANTS</t>
  </si>
  <si>
    <t xml:space="preserve">Transfer FPS,PLOT 36 - </t>
  </si>
  <si>
    <t>Transfer MOB,  MKAA. Pond</t>
  </si>
  <si>
    <t>FPS, PLOT 20 - PLANTS</t>
  </si>
  <si>
    <t>FPS, PLOT 38 PLANTS</t>
  </si>
  <si>
    <t>FPS,PLOT 26 - 5 trays</t>
  </si>
  <si>
    <t>FPS, PLOT 28</t>
  </si>
  <si>
    <t>FPS,Plant</t>
  </si>
  <si>
    <t>FPS, PLOT 26 - 4 TRAYS</t>
  </si>
  <si>
    <t>FPS,  PL -2</t>
  </si>
  <si>
    <t>FPS, rent 6 plant</t>
  </si>
  <si>
    <t>MOBFarmers Market May</t>
  </si>
  <si>
    <t>MOB, Gift Card</t>
  </si>
  <si>
    <t>MOB</t>
  </si>
  <si>
    <t>FPS,PL -2</t>
  </si>
  <si>
    <t>FPS,  Plants</t>
  </si>
  <si>
    <t>Card 81,  (Saw Perth</t>
  </si>
  <si>
    <t>FPS,Rent Plot 12</t>
  </si>
  <si>
    <t>CLS 81, Sumup **_C Leven</t>
  </si>
  <si>
    <t>FPS, Plot 11</t>
  </si>
  <si>
    <t>MOB, Tea / Coffee</t>
  </si>
  <si>
    <t>MOB, Bags</t>
  </si>
  <si>
    <t>MOB, Food / Clipboards</t>
  </si>
  <si>
    <t>FPS, o, NEW MEMBER SHARON</t>
  </si>
  <si>
    <t>FPS,  Membership Fee</t>
  </si>
  <si>
    <t>FPS,  C Parkers</t>
  </si>
  <si>
    <t>FPS,  CSJ Posts</t>
  </si>
  <si>
    <t>MOB, Fun day materials</t>
  </si>
  <si>
    <t>MOB,  Timber for Poly</t>
  </si>
  <si>
    <t>FPS, Rent Plot 12</t>
  </si>
  <si>
    <t>MOB, Coffee mats</t>
  </si>
  <si>
    <t>MOB, MKAA Potting tray</t>
  </si>
  <si>
    <t>FPS, PLOT 20 - 4 POSTS</t>
  </si>
  <si>
    <t>MOB, Seed Refund</t>
  </si>
  <si>
    <t>MOB,  Parker order</t>
  </si>
  <si>
    <t>MOB, Fruit Bushes</t>
  </si>
  <si>
    <r>
      <t>Refund to</t>
    </r>
    <r>
      <rPr>
        <sz val="14"/>
        <color theme="0"/>
        <rFont val="Calibri"/>
        <family val="2"/>
        <scheme val="minor"/>
      </rPr>
      <t xml:space="preserve"> Laura </t>
    </r>
    <r>
      <rPr>
        <sz val="14"/>
        <color theme="1"/>
        <rFont val="Calibri"/>
        <family val="2"/>
        <scheme val="minor"/>
      </rPr>
      <t>seeds not available at Parkers</t>
    </r>
  </si>
  <si>
    <r>
      <t>Transfer  to</t>
    </r>
    <r>
      <rPr>
        <sz val="14"/>
        <color theme="0"/>
        <rFont val="Calibri"/>
        <family val="2"/>
        <scheme val="minor"/>
      </rPr>
      <t xml:space="preserve"> S James</t>
    </r>
    <r>
      <rPr>
        <sz val="14"/>
        <color theme="1"/>
        <rFont val="Calibri"/>
        <family val="2"/>
        <scheme val="minor"/>
      </rPr>
      <t xml:space="preserve"> who paid the Parkers order</t>
    </r>
  </si>
  <si>
    <r>
      <t xml:space="preserve">Transfer  to </t>
    </r>
    <r>
      <rPr>
        <sz val="14"/>
        <color theme="0"/>
        <rFont val="Calibri"/>
        <family val="2"/>
        <scheme val="minor"/>
      </rPr>
      <t xml:space="preserve">S James </t>
    </r>
    <r>
      <rPr>
        <sz val="14"/>
        <color theme="1"/>
        <rFont val="Calibri"/>
        <family val="2"/>
        <scheme val="minor"/>
      </rPr>
      <t>who paid the Parkers order - Fruit bushes for community cage</t>
    </r>
  </si>
  <si>
    <r>
      <t xml:space="preserve">Transfer from </t>
    </r>
    <r>
      <rPr>
        <sz val="14"/>
        <color theme="0"/>
        <rFont val="Calibri"/>
        <family val="2"/>
        <scheme val="minor"/>
      </rPr>
      <t xml:space="preserve">Kaura </t>
    </r>
    <r>
      <rPr>
        <sz val="14"/>
        <color theme="1"/>
        <rFont val="Calibri"/>
        <family val="2"/>
        <scheme val="minor"/>
      </rPr>
      <t>for items from Parker wholesale</t>
    </r>
  </si>
  <si>
    <r>
      <t xml:space="preserve">Gift Vouches for </t>
    </r>
    <r>
      <rPr>
        <sz val="14"/>
        <color theme="0"/>
        <rFont val="Calibri"/>
        <family val="2"/>
        <scheme val="minor"/>
      </rPr>
      <t xml:space="preserve">Beryl </t>
    </r>
    <r>
      <rPr>
        <sz val="14"/>
        <color theme="1"/>
        <rFont val="Calibri"/>
        <family val="2"/>
        <scheme val="minor"/>
      </rPr>
      <t>and card - Propagation for Events</t>
    </r>
  </si>
  <si>
    <r>
      <t>Compost and Pots for farmers market -</t>
    </r>
    <r>
      <rPr>
        <sz val="14"/>
        <color theme="0"/>
        <rFont val="Calibri"/>
        <family val="2"/>
        <scheme val="minor"/>
      </rPr>
      <t xml:space="preserve"> Beryl</t>
    </r>
  </si>
  <si>
    <r>
      <t xml:space="preserve">MOB, </t>
    </r>
    <r>
      <rPr>
        <sz val="12"/>
        <color theme="0"/>
        <rFont val="Calibri"/>
        <family val="2"/>
        <scheme val="minor"/>
      </rPr>
      <t>A Caulder &amp; Co, M</t>
    </r>
    <r>
      <rPr>
        <sz val="12"/>
        <color theme="1"/>
        <rFont val="Calibri"/>
        <family val="2"/>
        <scheme val="minor"/>
      </rPr>
      <t>KAllot inv 1492</t>
    </r>
  </si>
  <si>
    <r>
      <t>MOB</t>
    </r>
    <r>
      <rPr>
        <sz val="12"/>
        <color theme="0"/>
        <rFont val="Calibri"/>
        <family val="2"/>
        <scheme val="minor"/>
      </rPr>
      <t xml:space="preserve">, Arthur Thompson-Ma, </t>
    </r>
    <r>
      <rPr>
        <sz val="12"/>
        <color theme="1"/>
        <rFont val="Calibri"/>
        <family val="2"/>
        <scheme val="minor"/>
      </rPr>
      <t>Inv MKAA001</t>
    </r>
  </si>
  <si>
    <r>
      <t xml:space="preserve">MOB, </t>
    </r>
    <r>
      <rPr>
        <sz val="12"/>
        <color theme="0"/>
        <rFont val="Calibri"/>
        <family val="2"/>
        <scheme val="minor"/>
      </rPr>
      <t>Arthur Thompson-Ma</t>
    </r>
    <r>
      <rPr>
        <sz val="12"/>
        <color theme="1"/>
        <rFont val="Calibri"/>
        <family val="2"/>
        <scheme val="minor"/>
      </rPr>
      <t>, Dec - MKAA001</t>
    </r>
  </si>
  <si>
    <r>
      <t xml:space="preserve">Card 81, </t>
    </r>
    <r>
      <rPr>
        <sz val="12"/>
        <color theme="0"/>
        <rFont val="Calibri"/>
        <family val="2"/>
        <scheme val="minor"/>
      </rPr>
      <t xml:space="preserve">Zurich </t>
    </r>
    <r>
      <rPr>
        <sz val="12"/>
        <color theme="1"/>
        <rFont val="Calibri"/>
        <family val="2"/>
        <scheme val="minor"/>
      </rPr>
      <t>Insurance CHICHESTER</t>
    </r>
  </si>
  <si>
    <r>
      <t xml:space="preserve">Transfer MOB, </t>
    </r>
    <r>
      <rPr>
        <sz val="12"/>
        <color theme="0"/>
        <rFont val="Calibri"/>
        <family val="2"/>
        <scheme val="minor"/>
      </rPr>
      <t>Arthur Thompson-Ma,</t>
    </r>
    <r>
      <rPr>
        <sz val="12"/>
        <color theme="1"/>
        <rFont val="Calibri"/>
        <family val="2"/>
        <scheme val="minor"/>
      </rPr>
      <t xml:space="preserve"> MKAA Inv 4154</t>
    </r>
  </si>
  <si>
    <r>
      <t xml:space="preserve">Transfer FPS, </t>
    </r>
    <r>
      <rPr>
        <sz val="12"/>
        <color theme="0"/>
        <rFont val="Calibri"/>
        <family val="2"/>
        <scheme val="minor"/>
      </rPr>
      <t xml:space="preserve">Belliston Quar </t>
    </r>
    <r>
      <rPr>
        <sz val="12"/>
        <color theme="1"/>
        <rFont val="Calibri"/>
        <family val="2"/>
        <scheme val="minor"/>
      </rPr>
      <t>06/</t>
    </r>
  </si>
  <si>
    <r>
      <t>Transfer MOB</t>
    </r>
    <r>
      <rPr>
        <sz val="12"/>
        <color theme="0"/>
        <rFont val="Calibri"/>
        <family val="2"/>
        <scheme val="minor"/>
      </rPr>
      <t xml:space="preserve">, Crook &amp; Drum Growi, </t>
    </r>
    <r>
      <rPr>
        <sz val="12"/>
        <color theme="1"/>
        <rFont val="Calibri"/>
        <family val="2"/>
        <scheme val="minor"/>
      </rPr>
      <t>MKAA Error Correct</t>
    </r>
  </si>
  <si>
    <r>
      <t>Card 81, Https://</t>
    </r>
    <r>
      <rPr>
        <sz val="12"/>
        <color theme="0"/>
        <rFont val="Calibri"/>
        <family val="2"/>
        <scheme val="minor"/>
      </rPr>
      <t>Www.Firsttunne 01282601253</t>
    </r>
  </si>
  <si>
    <r>
      <t>Card 81, Sumup *</t>
    </r>
    <r>
      <rPr>
        <sz val="12"/>
        <color theme="0"/>
        <rFont val="Calibri"/>
        <family val="2"/>
        <scheme val="minor"/>
      </rPr>
      <t>Unorthodox Roa</t>
    </r>
    <r>
      <rPr>
        <sz val="12"/>
        <color theme="1"/>
        <rFont val="Calibri"/>
        <family val="2"/>
        <scheme val="minor"/>
      </rPr>
      <t xml:space="preserve"> Kinross</t>
    </r>
  </si>
  <si>
    <t>FPS,PLOT 34 - PLANTS</t>
  </si>
  <si>
    <t>FPS,C FM plants</t>
  </si>
  <si>
    <t>MOB, wo Plants</t>
  </si>
  <si>
    <t>FPS,Plot1-5plants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</si>
</sst>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1"/>
      <color rgb="FF0061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rgb="FFFA7D00"/>
      <name val="Calibri"/>
      <family val="2"/>
      <scheme val="minor"/>
    </font>
    <font>
      <b/>
      <sz val="14"/>
      <color rgb="FFFA7D00"/>
      <name val="Calibri"/>
      <family val="2"/>
      <scheme val="minor"/>
    </font>
    <font>
      <sz val="14"/>
      <color indexed="8"/>
      <name val="Calibri"/>
      <family val="2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3" borderId="0" applyNumberFormat="0" applyBorder="0" applyAlignment="0" applyProtection="0"/>
    <xf numFmtId="0" fontId="6" fillId="7" borderId="2" applyNumberFormat="0" applyAlignment="0" applyProtection="0"/>
    <xf numFmtId="0" fontId="7" fillId="4" borderId="0" applyNumberFormat="0" applyBorder="0" applyAlignment="0" applyProtection="0"/>
    <xf numFmtId="0" fontId="11" fillId="0" borderId="0"/>
  </cellStyleXfs>
  <cellXfs count="78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3" fillId="0" borderId="0" xfId="0" applyFont="1"/>
    <xf numFmtId="0" fontId="5" fillId="0" borderId="0" xfId="0" applyFont="1"/>
    <xf numFmtId="0" fontId="0" fillId="0" borderId="1" xfId="0" applyBorder="1" applyAlignment="1">
      <alignment horizontal="left" vertical="center"/>
    </xf>
    <xf numFmtId="0" fontId="11" fillId="0" borderId="1" xfId="0" applyFont="1" applyBorder="1"/>
    <xf numFmtId="0" fontId="12" fillId="7" borderId="1" xfId="2" applyFont="1" applyBorder="1" applyAlignment="1">
      <alignment horizontal="center" wrapText="1"/>
    </xf>
    <xf numFmtId="4" fontId="3" fillId="0" borderId="1" xfId="0" applyNumberFormat="1" applyFont="1" applyBorder="1"/>
    <xf numFmtId="15" fontId="11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2" fontId="3" fillId="0" borderId="1" xfId="0" applyNumberFormat="1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left" vertical="center"/>
    </xf>
    <xf numFmtId="2" fontId="3" fillId="0" borderId="7" xfId="0" applyNumberFormat="1" applyFont="1" applyBorder="1" applyAlignment="1">
      <alignment horizontal="center"/>
    </xf>
    <xf numFmtId="0" fontId="3" fillId="0" borderId="6" xfId="0" applyFont="1" applyBorder="1"/>
    <xf numFmtId="0" fontId="8" fillId="6" borderId="8" xfId="0" applyFont="1" applyFill="1" applyBorder="1"/>
    <xf numFmtId="0" fontId="3" fillId="0" borderId="9" xfId="0" applyFont="1" applyBorder="1"/>
    <xf numFmtId="0" fontId="8" fillId="6" borderId="9" xfId="0" applyFont="1" applyFill="1" applyBorder="1"/>
    <xf numFmtId="2" fontId="8" fillId="6" borderId="9" xfId="1" applyNumberFormat="1" applyFont="1" applyFill="1" applyBorder="1" applyAlignment="1">
      <alignment horizontal="center"/>
    </xf>
    <xf numFmtId="2" fontId="8" fillId="6" borderId="10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3" fillId="7" borderId="1" xfId="2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wrapText="1"/>
    </xf>
    <xf numFmtId="0" fontId="5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15" fontId="11" fillId="0" borderId="0" xfId="0" applyNumberFormat="1" applyFont="1"/>
    <xf numFmtId="0" fontId="1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2" fontId="0" fillId="0" borderId="0" xfId="0" applyNumberFormat="1"/>
    <xf numFmtId="0" fontId="9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wrapText="1"/>
    </xf>
    <xf numFmtId="0" fontId="13" fillId="7" borderId="1" xfId="2" applyFont="1" applyBorder="1" applyAlignment="1">
      <alignment wrapText="1"/>
    </xf>
    <xf numFmtId="0" fontId="5" fillId="5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3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center" wrapText="1"/>
    </xf>
    <xf numFmtId="16" fontId="11" fillId="2" borderId="1" xfId="0" applyNumberFormat="1" applyFont="1" applyFill="1" applyBorder="1" applyAlignment="1">
      <alignment horizontal="center"/>
    </xf>
    <xf numFmtId="2" fontId="11" fillId="0" borderId="1" xfId="0" applyNumberFormat="1" applyFont="1" applyBorder="1" applyAlignment="1">
      <alignment horizontal="left"/>
    </xf>
    <xf numFmtId="0" fontId="17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4" fontId="18" fillId="7" borderId="1" xfId="2" applyNumberFormat="1" applyFont="1" applyBorder="1" applyAlignment="1">
      <alignment horizontal="center" wrapText="1"/>
    </xf>
    <xf numFmtId="1" fontId="18" fillId="7" borderId="1" xfId="2" applyNumberFormat="1" applyFont="1" applyBorder="1" applyAlignment="1">
      <alignment horizontal="center" wrapText="1"/>
    </xf>
    <xf numFmtId="4" fontId="18" fillId="2" borderId="1" xfId="2" applyNumberFormat="1" applyFont="1" applyFill="1" applyBorder="1" applyAlignment="1">
      <alignment horizontal="center" wrapText="1"/>
    </xf>
    <xf numFmtId="1" fontId="18" fillId="2" borderId="1" xfId="2" applyNumberFormat="1" applyFont="1" applyFill="1" applyBorder="1" applyAlignment="1">
      <alignment horizontal="center" wrapText="1"/>
    </xf>
    <xf numFmtId="1" fontId="3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0" fillId="5" borderId="1" xfId="0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4" fontId="10" fillId="2" borderId="1" xfId="0" applyNumberFormat="1" applyFont="1" applyFill="1" applyBorder="1" applyAlignment="1">
      <alignment horizontal="center" wrapText="1"/>
    </xf>
    <xf numFmtId="2" fontId="10" fillId="8" borderId="0" xfId="0" applyNumberFormat="1" applyFont="1" applyFill="1" applyAlignment="1">
      <alignment horizontal="center"/>
    </xf>
    <xf numFmtId="4" fontId="5" fillId="2" borderId="1" xfId="0" applyNumberFormat="1" applyFont="1" applyFill="1" applyBorder="1"/>
    <xf numFmtId="2" fontId="19" fillId="8" borderId="0" xfId="0" applyNumberFormat="1" applyFont="1" applyFill="1" applyAlignment="1">
      <alignment horizontal="center"/>
    </xf>
    <xf numFmtId="0" fontId="11" fillId="0" borderId="11" xfId="0" applyFont="1" applyBorder="1" applyAlignment="1">
      <alignment horizontal="left" vertical="center"/>
    </xf>
    <xf numFmtId="2" fontId="3" fillId="0" borderId="12" xfId="0" applyNumberFormat="1" applyFont="1" applyBorder="1" applyAlignment="1">
      <alignment horizontal="center"/>
    </xf>
    <xf numFmtId="2" fontId="11" fillId="0" borderId="12" xfId="0" applyNumberFormat="1" applyFont="1" applyBorder="1" applyAlignment="1">
      <alignment horizontal="left"/>
    </xf>
    <xf numFmtId="2" fontId="3" fillId="0" borderId="13" xfId="0" applyNumberFormat="1" applyFont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</cellXfs>
  <cellStyles count="5">
    <cellStyle name="Calculation" xfId="2" builtinId="22"/>
    <cellStyle name="Good" xfId="1" builtinId="26"/>
    <cellStyle name="Neutral 2" xfId="3" xr:uid="{132F2BB1-3299-419D-98C4-F395BBC3DE3A}"/>
    <cellStyle name="Normal" xfId="0" builtinId="0"/>
    <cellStyle name="Normal 2" xfId="4" xr:uid="{60418641-74B1-4472-B104-F6366FE2758C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ocuments/2%5eJ%20MKAA/MKAA%20Account%2025.xlsx" TargetMode="External"/><Relationship Id="rId2" Type="http://schemas.openxmlformats.org/officeDocument/2006/relationships/externalLinkPath" Target="https://d.docs.live.net/2e7f9508b87877dd/Documents/2%5eJ%20MKAA/MKAA%20Account%2025.xlsx" TargetMode="External"/><Relationship Id="rId1" Type="http://schemas.openxmlformats.org/officeDocument/2006/relationships/externalLinkPath" Target="/2E7F9508B87877DD/Documents/2%5eJ%20MKAA/MKAA%20Account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ta"/>
      <sheetName val="Transactions -25"/>
      <sheetName val="Summary - 25"/>
    </sheetNames>
    <sheetDataSet>
      <sheetData sheetId="0"/>
      <sheetData sheetId="1">
        <row r="2">
          <cell r="I2">
            <v>8700.4699999999993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80F02-7B7A-4EC3-9DA0-6DF134C7025E}">
  <sheetPr>
    <pageSetUpPr fitToPage="1"/>
  </sheetPr>
  <dimension ref="C1:J82"/>
  <sheetViews>
    <sheetView topLeftCell="A8" workbookViewId="0">
      <selection activeCell="D11" sqref="D11"/>
    </sheetView>
  </sheetViews>
  <sheetFormatPr defaultRowHeight="14.4" x14ac:dyDescent="0.3"/>
  <cols>
    <col min="3" max="3" width="29.44140625" customWidth="1"/>
    <col min="4" max="4" width="13.21875" customWidth="1"/>
    <col min="5" max="5" width="4.5546875" customWidth="1"/>
    <col min="6" max="6" width="25" customWidth="1"/>
    <col min="7" max="7" width="13.5546875" customWidth="1"/>
    <col min="8" max="8" width="6.21875" customWidth="1"/>
    <col min="9" max="9" width="13.5546875" customWidth="1"/>
    <col min="10" max="10" width="9.21875" customWidth="1"/>
    <col min="11" max="34" width="31.5546875" customWidth="1"/>
  </cols>
  <sheetData>
    <row r="1" spans="3:10" ht="21.6" thickTop="1" x14ac:dyDescent="0.4">
      <c r="C1" s="75" t="s">
        <v>63</v>
      </c>
      <c r="D1" s="76"/>
      <c r="E1" s="76"/>
      <c r="F1" s="76"/>
      <c r="G1" s="77"/>
    </row>
    <row r="2" spans="3:10" ht="18" x14ac:dyDescent="0.35">
      <c r="C2" s="14" t="s">
        <v>15</v>
      </c>
      <c r="D2" s="3" t="s">
        <v>0</v>
      </c>
      <c r="E2" s="5"/>
      <c r="F2" s="2" t="s">
        <v>16</v>
      </c>
      <c r="G2" s="15" t="s">
        <v>0</v>
      </c>
    </row>
    <row r="3" spans="3:10" ht="18" x14ac:dyDescent="0.35">
      <c r="C3" s="16" t="s">
        <v>27</v>
      </c>
      <c r="D3" s="13">
        <f>SUMIF('Transactions -25'!I:I,C3,'Transactions -25'!E:E)</f>
        <v>2215.1</v>
      </c>
      <c r="E3" s="5"/>
      <c r="F3" s="54" t="s">
        <v>28</v>
      </c>
      <c r="G3" s="17">
        <f>SUMIF('Transactions -25'!I:I,F3,'Transactions -25'!D:D)</f>
        <v>240</v>
      </c>
    </row>
    <row r="4" spans="3:10" ht="18" x14ac:dyDescent="0.35">
      <c r="C4" s="16" t="s">
        <v>19</v>
      </c>
      <c r="D4" s="13">
        <f>SUMIF('Transactions -25'!I:I,C4,'Transactions -25'!E:E)</f>
        <v>110</v>
      </c>
      <c r="E4" s="5"/>
      <c r="F4" s="54" t="s">
        <v>18</v>
      </c>
      <c r="G4" s="17">
        <f>SUMIF('Transactions -25'!I:I,F4,'Transactions -25'!D:D)</f>
        <v>2316.7000000000003</v>
      </c>
    </row>
    <row r="5" spans="3:10" ht="18" x14ac:dyDescent="0.35">
      <c r="C5" s="16" t="s">
        <v>90</v>
      </c>
      <c r="D5" s="13">
        <f>SUMIF('Transactions -25'!I:I,C5,'Transactions -25'!E:E)</f>
        <v>170</v>
      </c>
      <c r="E5" s="5"/>
      <c r="F5" s="54" t="s">
        <v>106</v>
      </c>
      <c r="G5" s="17">
        <f>SUMIF('Transactions -25'!I:I,F5,'Transactions -25'!D:D)</f>
        <v>3359.38</v>
      </c>
    </row>
    <row r="6" spans="3:10" ht="18" x14ac:dyDescent="0.35">
      <c r="C6" s="16" t="s">
        <v>30</v>
      </c>
      <c r="D6" s="13">
        <f>SUMIF('Transactions -25'!I:I,C6,'Transactions -25'!E:E)</f>
        <v>0</v>
      </c>
      <c r="F6" s="54" t="s">
        <v>25</v>
      </c>
      <c r="G6" s="17">
        <f>SUMIF('Transactions -25'!I:I,F6,'Transactions -25'!D:D)</f>
        <v>644.88</v>
      </c>
    </row>
    <row r="7" spans="3:10" ht="18" x14ac:dyDescent="0.35">
      <c r="C7" s="16" t="s">
        <v>18</v>
      </c>
      <c r="D7" s="13">
        <f>SUMIF('Transactions -25'!I:I,C7,'Transactions -25'!E:E)</f>
        <v>20.420000000000002</v>
      </c>
      <c r="E7" s="5"/>
      <c r="F7" s="54" t="s">
        <v>1</v>
      </c>
      <c r="G7" s="17">
        <f>SUMIF('Transactions -25'!I:I,F7,'Transactions -25'!D:D)</f>
        <v>390.74</v>
      </c>
    </row>
    <row r="8" spans="3:10" ht="19.5" customHeight="1" x14ac:dyDescent="0.35">
      <c r="C8" s="16"/>
      <c r="D8" s="13"/>
      <c r="E8" s="5"/>
      <c r="F8" s="54" t="s">
        <v>21</v>
      </c>
      <c r="G8" s="17">
        <f>SUMIF('Transactions -25'!I:I,F8,'Transactions -25'!D:D)</f>
        <v>178.76</v>
      </c>
    </row>
    <row r="9" spans="3:10" ht="19.5" customHeight="1" x14ac:dyDescent="0.35">
      <c r="C9" s="16" t="s">
        <v>2</v>
      </c>
      <c r="D9" s="13">
        <f>SUMIF('Transactions -25'!I:I,C9,'Transactions -25'!E:E)</f>
        <v>1516.74</v>
      </c>
      <c r="E9" s="5"/>
      <c r="F9" s="54" t="s">
        <v>2</v>
      </c>
      <c r="G9" s="17">
        <f>SUMIF('Transactions -25'!I:I,F9,'Transactions -25'!D:D)</f>
        <v>474.48</v>
      </c>
    </row>
    <row r="10" spans="3:10" ht="19.5" customHeight="1" x14ac:dyDescent="0.35">
      <c r="C10" s="16" t="s">
        <v>24</v>
      </c>
      <c r="D10" s="13">
        <f>SUMIF('Transactions -25'!I:I,C10,'Transactions -25'!E:E)</f>
        <v>386</v>
      </c>
      <c r="E10" s="5"/>
      <c r="F10" s="54" t="s">
        <v>24</v>
      </c>
      <c r="G10" s="17">
        <f>SUMIF('Transactions -25'!I:I,F10,'Transactions -25'!D:D)</f>
        <v>413.64</v>
      </c>
    </row>
    <row r="11" spans="3:10" ht="19.5" customHeight="1" x14ac:dyDescent="0.35">
      <c r="C11" s="18" t="s">
        <v>17</v>
      </c>
      <c r="D11" s="13">
        <f>SUMIF('Transactions -25'!I:I,C11,'Transactions -25'!E:E)</f>
        <v>15.350000000000001</v>
      </c>
      <c r="E11" s="5"/>
      <c r="F11" s="54"/>
      <c r="G11" s="17"/>
    </row>
    <row r="12" spans="3:10" ht="18" x14ac:dyDescent="0.35">
      <c r="C12" s="16" t="s">
        <v>207</v>
      </c>
      <c r="D12" s="13">
        <f>SUMIF('Transactions -25'!I:I,C12,'Transactions -25'!E:E)</f>
        <v>19</v>
      </c>
      <c r="E12" s="5"/>
      <c r="F12" s="54" t="s">
        <v>207</v>
      </c>
      <c r="G12" s="17">
        <f>SUMIF('Transactions -25'!I:I,F12,'Transactions -25'!D:D)</f>
        <v>18.989999999999998</v>
      </c>
    </row>
    <row r="13" spans="3:10" ht="18" x14ac:dyDescent="0.35">
      <c r="C13" s="69" t="s">
        <v>217</v>
      </c>
      <c r="D13" s="70">
        <f>3.36+5.39</f>
        <v>8.75</v>
      </c>
      <c r="E13" s="5"/>
      <c r="F13" s="71" t="s">
        <v>217</v>
      </c>
      <c r="G13" s="72">
        <f>3.36+5.39</f>
        <v>8.75</v>
      </c>
    </row>
    <row r="14" spans="3:10" ht="18.600000000000001" thickBot="1" x14ac:dyDescent="0.4">
      <c r="C14" s="19" t="s">
        <v>3</v>
      </c>
      <c r="D14" s="22">
        <f>SUM(D3:D13)</f>
        <v>4461.3600000000006</v>
      </c>
      <c r="E14" s="20"/>
      <c r="F14" s="21" t="s">
        <v>4</v>
      </c>
      <c r="G14" s="23">
        <f>SUM(G3:G13)</f>
        <v>8046.3200000000006</v>
      </c>
    </row>
    <row r="15" spans="3:10" ht="15" thickTop="1" x14ac:dyDescent="0.3"/>
    <row r="16" spans="3:10" ht="18" x14ac:dyDescent="0.35">
      <c r="C16" s="8" t="s">
        <v>5</v>
      </c>
      <c r="D16" s="10">
        <f>'[1]Transactions -25'!I2</f>
        <v>8700.4699999999993</v>
      </c>
      <c r="E16" s="5"/>
      <c r="F16" s="66">
        <f>D16-3250</f>
        <v>5450.4699999999993</v>
      </c>
      <c r="I16" s="40"/>
      <c r="J16" s="40"/>
    </row>
    <row r="17" spans="3:7" ht="18" x14ac:dyDescent="0.35">
      <c r="C17" s="8" t="s">
        <v>6</v>
      </c>
      <c r="D17" s="10">
        <f>D14-G14</f>
        <v>-3584.96</v>
      </c>
      <c r="E17" s="5"/>
      <c r="G17" s="68">
        <f>F18-F16</f>
        <v>-334.95999999999913</v>
      </c>
    </row>
    <row r="18" spans="3:7" ht="18" x14ac:dyDescent="0.35">
      <c r="C18" s="8" t="s">
        <v>23</v>
      </c>
      <c r="D18" s="67">
        <f>SUM(D16:D17)</f>
        <v>5115.5099999999993</v>
      </c>
      <c r="E18" s="5"/>
      <c r="F18" s="66">
        <f>'Transactions -25'!F225</f>
        <v>5115.51</v>
      </c>
    </row>
    <row r="19" spans="3:7" ht="18" x14ac:dyDescent="0.35">
      <c r="E19" s="5"/>
    </row>
    <row r="23" spans="3:7" ht="18" x14ac:dyDescent="0.35">
      <c r="C23" s="6" t="s">
        <v>54</v>
      </c>
      <c r="D23" s="6" t="s">
        <v>194</v>
      </c>
      <c r="G23" s="6" t="s">
        <v>195</v>
      </c>
    </row>
    <row r="24" spans="3:7" ht="18" x14ac:dyDescent="0.35">
      <c r="C24" s="5" t="s">
        <v>55</v>
      </c>
      <c r="D24" s="5">
        <v>240</v>
      </c>
      <c r="G24" s="61">
        <f>G3</f>
        <v>240</v>
      </c>
    </row>
    <row r="25" spans="3:7" ht="18" x14ac:dyDescent="0.35">
      <c r="C25" s="5" t="s">
        <v>56</v>
      </c>
      <c r="D25" s="5">
        <v>1200</v>
      </c>
      <c r="G25" s="61">
        <f>G4</f>
        <v>2316.7000000000003</v>
      </c>
    </row>
    <row r="26" spans="3:7" ht="18" x14ac:dyDescent="0.35">
      <c r="C26" s="5" t="s">
        <v>25</v>
      </c>
      <c r="D26" s="5">
        <v>300</v>
      </c>
      <c r="G26" s="61">
        <f>G6</f>
        <v>644.88</v>
      </c>
    </row>
    <row r="27" spans="3:7" ht="18" x14ac:dyDescent="0.35">
      <c r="C27" s="5" t="s">
        <v>1</v>
      </c>
      <c r="D27" s="5">
        <v>500</v>
      </c>
      <c r="G27" s="61">
        <f>G7</f>
        <v>390.74</v>
      </c>
    </row>
    <row r="28" spans="3:7" ht="18" x14ac:dyDescent="0.35">
      <c r="C28" s="5" t="s">
        <v>57</v>
      </c>
      <c r="D28" s="5">
        <v>200</v>
      </c>
      <c r="G28" s="61">
        <f>G8</f>
        <v>178.76</v>
      </c>
    </row>
    <row r="29" spans="3:7" ht="18" x14ac:dyDescent="0.35">
      <c r="C29" s="5" t="s">
        <v>2</v>
      </c>
      <c r="D29" s="5">
        <v>200</v>
      </c>
      <c r="F29" s="5"/>
      <c r="G29" s="61">
        <f>G10</f>
        <v>413.64</v>
      </c>
    </row>
    <row r="30" spans="3:7" ht="18" x14ac:dyDescent="0.35">
      <c r="D30" s="6">
        <f>SUM(D24:D29)</f>
        <v>2640</v>
      </c>
      <c r="F30" s="6"/>
      <c r="G30" s="62">
        <f t="shared" ref="G30" si="0">SUM(G24:G29)</f>
        <v>4184.7200000000012</v>
      </c>
    </row>
    <row r="31" spans="3:7" ht="18" x14ac:dyDescent="0.35">
      <c r="C31" s="5" t="s">
        <v>106</v>
      </c>
      <c r="D31" s="5">
        <v>3250</v>
      </c>
      <c r="F31" s="5"/>
      <c r="G31" s="74">
        <f>G5</f>
        <v>3359.38</v>
      </c>
    </row>
    <row r="32" spans="3:7" ht="18" x14ac:dyDescent="0.35">
      <c r="F32" s="24"/>
    </row>
    <row r="72" spans="3:7" x14ac:dyDescent="0.3">
      <c r="C72" t="s">
        <v>27</v>
      </c>
      <c r="D72">
        <v>2130</v>
      </c>
      <c r="F72" t="s">
        <v>37</v>
      </c>
      <c r="G72">
        <v>47</v>
      </c>
    </row>
    <row r="73" spans="3:7" x14ac:dyDescent="0.3">
      <c r="C73" t="s">
        <v>19</v>
      </c>
      <c r="D73">
        <v>245</v>
      </c>
      <c r="F73" t="s">
        <v>28</v>
      </c>
      <c r="G73">
        <v>240</v>
      </c>
    </row>
    <row r="74" spans="3:7" x14ac:dyDescent="0.3">
      <c r="C74" t="s">
        <v>30</v>
      </c>
      <c r="D74">
        <v>40</v>
      </c>
      <c r="F74" t="s">
        <v>18</v>
      </c>
      <c r="G74">
        <v>1443.7800000000002</v>
      </c>
    </row>
    <row r="75" spans="3:7" x14ac:dyDescent="0.3">
      <c r="C75" t="s">
        <v>35</v>
      </c>
      <c r="D75">
        <v>120</v>
      </c>
      <c r="F75" t="s">
        <v>25</v>
      </c>
      <c r="G75">
        <v>516.84</v>
      </c>
    </row>
    <row r="76" spans="3:7" x14ac:dyDescent="0.3">
      <c r="F76" t="s">
        <v>1</v>
      </c>
      <c r="G76">
        <v>276</v>
      </c>
    </row>
    <row r="77" spans="3:7" x14ac:dyDescent="0.3">
      <c r="F77" t="s">
        <v>21</v>
      </c>
      <c r="G77">
        <v>156.91999999999999</v>
      </c>
    </row>
    <row r="79" spans="3:7" x14ac:dyDescent="0.3">
      <c r="C79" t="s">
        <v>24</v>
      </c>
      <c r="D79">
        <v>268</v>
      </c>
      <c r="F79" t="s">
        <v>24</v>
      </c>
      <c r="G79">
        <v>434.15999999999997</v>
      </c>
    </row>
    <row r="80" spans="3:7" x14ac:dyDescent="0.3">
      <c r="C80" t="s">
        <v>17</v>
      </c>
      <c r="D80">
        <v>3.2699999999999996</v>
      </c>
      <c r="F80" t="s">
        <v>17</v>
      </c>
      <c r="G80">
        <v>0</v>
      </c>
    </row>
    <row r="81" spans="4:7" x14ac:dyDescent="0.3">
      <c r="D81">
        <f>SUM(D72:D80)</f>
        <v>2806.27</v>
      </c>
      <c r="G81">
        <f>SUM(G72:G80)</f>
        <v>3114.7000000000003</v>
      </c>
    </row>
    <row r="82" spans="4:7" x14ac:dyDescent="0.3">
      <c r="F82">
        <f>D81-G81</f>
        <v>-308.43000000000029</v>
      </c>
    </row>
  </sheetData>
  <mergeCells count="1">
    <mergeCell ref="C1:G1"/>
  </mergeCells>
  <printOptions horizontalCentered="1" verticalCentere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94008-829F-43FB-B0A2-9229814AF6DD}">
  <sheetPr>
    <pageSetUpPr fitToPage="1"/>
  </sheetPr>
  <dimension ref="A1:K227"/>
  <sheetViews>
    <sheetView tabSelected="1" zoomScaleNormal="100" workbookViewId="0">
      <pane ySplit="1" topLeftCell="A136" activePane="bottomLeft" state="frozen"/>
      <selection activeCell="D1" sqref="D1"/>
      <selection pane="bottomLeft" activeCell="B136" sqref="B136"/>
    </sheetView>
  </sheetViews>
  <sheetFormatPr defaultColWidth="8.77734375" defaultRowHeight="18" x14ac:dyDescent="0.35"/>
  <cols>
    <col min="1" max="1" width="12.77734375" style="37" customWidth="1"/>
    <col min="2" max="2" width="52.77734375" style="39" customWidth="1"/>
    <col min="3" max="3" width="53.44140625" style="46" customWidth="1"/>
    <col min="4" max="5" width="10.77734375" style="12" customWidth="1"/>
    <col min="6" max="6" width="18.21875" style="27" customWidth="1"/>
    <col min="7" max="7" width="10.21875" style="9" customWidth="1"/>
    <col min="8" max="8" width="9" style="9" customWidth="1"/>
    <col min="9" max="9" width="15.5546875" style="7" customWidth="1"/>
    <col min="10" max="10" width="13.21875" style="1" customWidth="1"/>
    <col min="11" max="11" width="19.21875" style="4" customWidth="1"/>
    <col min="12" max="16384" width="8.77734375" style="4"/>
  </cols>
  <sheetData>
    <row r="1" spans="1:10" s="8" customFormat="1" ht="36" x14ac:dyDescent="0.35">
      <c r="A1" s="41" t="s">
        <v>7</v>
      </c>
      <c r="B1" s="38" t="s">
        <v>8</v>
      </c>
      <c r="C1" s="42" t="s">
        <v>46</v>
      </c>
      <c r="D1" s="41" t="s">
        <v>9</v>
      </c>
      <c r="E1" s="34" t="s">
        <v>10</v>
      </c>
      <c r="F1" s="43" t="s">
        <v>11</v>
      </c>
      <c r="G1" s="25" t="s">
        <v>12</v>
      </c>
      <c r="H1" s="44" t="s">
        <v>14</v>
      </c>
      <c r="I1" s="45" t="s">
        <v>229</v>
      </c>
      <c r="J1" s="43" t="s">
        <v>22</v>
      </c>
    </row>
    <row r="2" spans="1:10" x14ac:dyDescent="0.35">
      <c r="A2" s="11">
        <v>45596</v>
      </c>
      <c r="B2" s="38" t="s">
        <v>13</v>
      </c>
      <c r="C2" s="26"/>
      <c r="D2" s="34"/>
      <c r="E2" s="34"/>
      <c r="G2" s="65">
        <v>8700.4699999999993</v>
      </c>
      <c r="H2" s="25"/>
      <c r="I2" s="28" t="s">
        <v>17</v>
      </c>
      <c r="J2" s="29"/>
    </row>
    <row r="3" spans="1:10" x14ac:dyDescent="0.35">
      <c r="A3" s="36">
        <v>45597</v>
      </c>
      <c r="B3" s="39" t="s">
        <v>354</v>
      </c>
      <c r="C3" s="31" t="s">
        <v>47</v>
      </c>
      <c r="D3" s="35">
        <v>240</v>
      </c>
      <c r="F3" s="33">
        <v>8460.4699999999993</v>
      </c>
      <c r="G3" s="57">
        <f>G2-D3+E3</f>
        <v>8460.4699999999993</v>
      </c>
      <c r="H3" s="58">
        <f t="shared" ref="H3:H13" si="0">F3-G3</f>
        <v>0</v>
      </c>
      <c r="I3" s="30" t="s">
        <v>48</v>
      </c>
      <c r="J3" s="73">
        <v>1</v>
      </c>
    </row>
    <row r="4" spans="1:10" x14ac:dyDescent="0.35">
      <c r="A4" s="36">
        <v>45600</v>
      </c>
      <c r="B4" s="39" t="s">
        <v>38</v>
      </c>
      <c r="C4" s="31" t="s">
        <v>41</v>
      </c>
      <c r="D4" s="35"/>
      <c r="E4" s="12">
        <v>1.18</v>
      </c>
      <c r="F4" s="33">
        <v>8461.65</v>
      </c>
      <c r="G4" s="57">
        <f t="shared" ref="G4:G13" si="1">G3-D4+E4</f>
        <v>8461.65</v>
      </c>
      <c r="H4" s="58">
        <f t="shared" si="0"/>
        <v>0</v>
      </c>
      <c r="I4" s="30" t="s">
        <v>17</v>
      </c>
      <c r="J4" s="49" t="s">
        <v>62</v>
      </c>
    </row>
    <row r="5" spans="1:10" ht="31.2" x14ac:dyDescent="0.35">
      <c r="A5" s="36">
        <v>45625</v>
      </c>
      <c r="B5" s="39" t="s">
        <v>49</v>
      </c>
      <c r="C5" s="31" t="s">
        <v>59</v>
      </c>
      <c r="D5" s="35">
        <v>10.45</v>
      </c>
      <c r="F5" s="33">
        <v>8451.2000000000007</v>
      </c>
      <c r="G5" s="57">
        <f t="shared" si="1"/>
        <v>8451.1999999999989</v>
      </c>
      <c r="H5" s="58">
        <f t="shared" si="0"/>
        <v>0</v>
      </c>
      <c r="I5" s="30" t="s">
        <v>21</v>
      </c>
      <c r="J5" s="32" t="s">
        <v>62</v>
      </c>
    </row>
    <row r="6" spans="1:10" x14ac:dyDescent="0.35">
      <c r="A6" s="36">
        <v>45625</v>
      </c>
      <c r="B6" s="39" t="s">
        <v>26</v>
      </c>
      <c r="C6" s="31" t="s">
        <v>50</v>
      </c>
      <c r="D6" s="35">
        <v>1.5</v>
      </c>
      <c r="F6" s="33">
        <v>8449.7000000000007</v>
      </c>
      <c r="G6" s="57">
        <f t="shared" si="1"/>
        <v>8449.6999999999989</v>
      </c>
      <c r="H6" s="58">
        <f t="shared" si="0"/>
        <v>0</v>
      </c>
      <c r="I6" s="30" t="s">
        <v>21</v>
      </c>
      <c r="J6" s="32" t="s">
        <v>62</v>
      </c>
    </row>
    <row r="7" spans="1:10" x14ac:dyDescent="0.35">
      <c r="A7" s="36">
        <v>45628</v>
      </c>
      <c r="B7" s="39" t="s">
        <v>38</v>
      </c>
      <c r="C7" s="31" t="s">
        <v>41</v>
      </c>
      <c r="D7" s="35"/>
      <c r="E7" s="12">
        <v>0.12</v>
      </c>
      <c r="F7" s="33">
        <v>8449.82</v>
      </c>
      <c r="G7" s="57">
        <f t="shared" si="1"/>
        <v>8449.82</v>
      </c>
      <c r="H7" s="58">
        <f t="shared" si="0"/>
        <v>0</v>
      </c>
      <c r="I7" s="30" t="s">
        <v>17</v>
      </c>
      <c r="J7" s="32" t="s">
        <v>62</v>
      </c>
    </row>
    <row r="8" spans="1:10" x14ac:dyDescent="0.35">
      <c r="A8" s="36">
        <v>45628</v>
      </c>
      <c r="B8" s="39" t="s">
        <v>51</v>
      </c>
      <c r="C8" s="47" t="s">
        <v>52</v>
      </c>
      <c r="D8" s="35">
        <v>88.83</v>
      </c>
      <c r="F8" s="33">
        <v>8360.99</v>
      </c>
      <c r="G8" s="57">
        <f t="shared" si="1"/>
        <v>8360.99</v>
      </c>
      <c r="H8" s="58">
        <f t="shared" si="0"/>
        <v>0</v>
      </c>
      <c r="I8" s="30" t="s">
        <v>18</v>
      </c>
      <c r="J8" s="73">
        <v>2</v>
      </c>
    </row>
    <row r="9" spans="1:10" x14ac:dyDescent="0.35">
      <c r="A9" s="36">
        <v>45625</v>
      </c>
      <c r="B9" s="39" t="s">
        <v>355</v>
      </c>
      <c r="C9" s="31" t="s">
        <v>219</v>
      </c>
      <c r="D9" s="35">
        <v>20</v>
      </c>
      <c r="F9" s="33">
        <v>8340.99</v>
      </c>
      <c r="G9" s="57">
        <f t="shared" si="1"/>
        <v>8340.99</v>
      </c>
      <c r="H9" s="58">
        <f t="shared" si="0"/>
        <v>0</v>
      </c>
      <c r="I9" s="30" t="s">
        <v>1</v>
      </c>
      <c r="J9" s="73">
        <v>3</v>
      </c>
    </row>
    <row r="10" spans="1:10" ht="31.2" x14ac:dyDescent="0.35">
      <c r="A10" s="36">
        <v>45656</v>
      </c>
      <c r="B10" s="39" t="s">
        <v>53</v>
      </c>
      <c r="C10" s="31" t="s">
        <v>59</v>
      </c>
      <c r="D10" s="35">
        <v>10.46</v>
      </c>
      <c r="F10" s="33">
        <v>8330.5300000000007</v>
      </c>
      <c r="G10" s="57">
        <f t="shared" si="1"/>
        <v>8330.5300000000007</v>
      </c>
      <c r="H10" s="58">
        <f t="shared" si="0"/>
        <v>0</v>
      </c>
      <c r="I10" s="30" t="s">
        <v>21</v>
      </c>
      <c r="J10" s="32" t="s">
        <v>62</v>
      </c>
    </row>
    <row r="11" spans="1:10" x14ac:dyDescent="0.35">
      <c r="A11" s="36">
        <v>45656</v>
      </c>
      <c r="B11" s="39" t="s">
        <v>356</v>
      </c>
      <c r="C11" s="31" t="s">
        <v>218</v>
      </c>
      <c r="D11" s="35">
        <v>20</v>
      </c>
      <c r="F11" s="33">
        <v>8310.5300000000007</v>
      </c>
      <c r="G11" s="57">
        <f t="shared" si="1"/>
        <v>8310.5300000000007</v>
      </c>
      <c r="H11" s="58">
        <f t="shared" si="0"/>
        <v>0</v>
      </c>
      <c r="I11" s="30" t="s">
        <v>1</v>
      </c>
      <c r="J11" s="73">
        <v>4</v>
      </c>
    </row>
    <row r="12" spans="1:10" x14ac:dyDescent="0.35">
      <c r="A12" s="36">
        <v>45656</v>
      </c>
      <c r="B12" s="39" t="s">
        <v>26</v>
      </c>
      <c r="C12" s="31" t="s">
        <v>50</v>
      </c>
      <c r="D12" s="35">
        <v>1.5</v>
      </c>
      <c r="F12" s="33">
        <v>8309.0300000000007</v>
      </c>
      <c r="G12" s="57">
        <f t="shared" si="1"/>
        <v>8309.0300000000007</v>
      </c>
      <c r="H12" s="58">
        <f t="shared" si="0"/>
        <v>0</v>
      </c>
      <c r="I12" s="30" t="s">
        <v>21</v>
      </c>
      <c r="J12" s="32" t="s">
        <v>62</v>
      </c>
    </row>
    <row r="13" spans="1:10" x14ac:dyDescent="0.35">
      <c r="A13" s="36">
        <v>45660</v>
      </c>
      <c r="B13" s="39" t="s">
        <v>38</v>
      </c>
      <c r="C13" s="31" t="s">
        <v>41</v>
      </c>
      <c r="D13" s="35"/>
      <c r="E13" s="12">
        <v>0.39</v>
      </c>
      <c r="F13" s="33">
        <v>8309.42</v>
      </c>
      <c r="G13" s="57">
        <f t="shared" si="1"/>
        <v>8309.42</v>
      </c>
      <c r="H13" s="58">
        <f t="shared" si="0"/>
        <v>0</v>
      </c>
      <c r="I13" s="30" t="s">
        <v>17</v>
      </c>
      <c r="J13" s="32" t="s">
        <v>62</v>
      </c>
    </row>
    <row r="14" spans="1:10" x14ac:dyDescent="0.35">
      <c r="A14" s="36">
        <v>45685</v>
      </c>
      <c r="B14" s="39" t="s">
        <v>357</v>
      </c>
      <c r="C14" s="31" t="s">
        <v>20</v>
      </c>
      <c r="D14" s="35">
        <v>212.59</v>
      </c>
      <c r="F14" s="33">
        <v>8096.83</v>
      </c>
      <c r="G14" s="57">
        <f t="shared" ref="G14:G18" si="2">G13-D14+E14</f>
        <v>8096.83</v>
      </c>
      <c r="H14" s="58">
        <f t="shared" ref="H14:H18" si="3">F14-G14</f>
        <v>0</v>
      </c>
      <c r="I14" s="30" t="s">
        <v>1</v>
      </c>
      <c r="J14" s="73">
        <v>5</v>
      </c>
    </row>
    <row r="15" spans="1:10" x14ac:dyDescent="0.35">
      <c r="A15" s="36">
        <v>45686</v>
      </c>
      <c r="B15" s="39" t="s">
        <v>230</v>
      </c>
      <c r="C15" s="31" t="s">
        <v>220</v>
      </c>
      <c r="D15" s="35"/>
      <c r="E15" s="12">
        <v>5</v>
      </c>
      <c r="F15" s="33">
        <v>8101.83</v>
      </c>
      <c r="G15" s="57">
        <f t="shared" si="2"/>
        <v>8101.83</v>
      </c>
      <c r="H15" s="58">
        <f t="shared" si="3"/>
        <v>0</v>
      </c>
      <c r="I15" s="30" t="s">
        <v>24</v>
      </c>
      <c r="J15" s="32" t="s">
        <v>62</v>
      </c>
    </row>
    <row r="16" spans="1:10" ht="46.8" x14ac:dyDescent="0.35">
      <c r="A16" s="36">
        <v>45686</v>
      </c>
      <c r="B16" s="39" t="s">
        <v>58</v>
      </c>
      <c r="C16" s="31" t="s">
        <v>59</v>
      </c>
      <c r="D16" s="35">
        <v>10.53</v>
      </c>
      <c r="F16" s="33">
        <v>8091.3</v>
      </c>
      <c r="G16" s="57">
        <f t="shared" si="2"/>
        <v>8091.3</v>
      </c>
      <c r="H16" s="58">
        <f t="shared" si="3"/>
        <v>0</v>
      </c>
      <c r="I16" s="30" t="s">
        <v>21</v>
      </c>
      <c r="J16" s="32" t="s">
        <v>62</v>
      </c>
    </row>
    <row r="17" spans="1:10" x14ac:dyDescent="0.35">
      <c r="A17" s="36">
        <v>45686</v>
      </c>
      <c r="B17" s="39" t="s">
        <v>26</v>
      </c>
      <c r="C17" s="31" t="s">
        <v>59</v>
      </c>
      <c r="D17" s="35">
        <v>1.5</v>
      </c>
      <c r="F17" s="33">
        <v>8089.8</v>
      </c>
      <c r="G17" s="57">
        <f t="shared" si="2"/>
        <v>8089.8</v>
      </c>
      <c r="H17" s="58">
        <f t="shared" si="3"/>
        <v>0</v>
      </c>
      <c r="I17" s="30" t="s">
        <v>21</v>
      </c>
      <c r="J17" s="32" t="s">
        <v>62</v>
      </c>
    </row>
    <row r="18" spans="1:10" x14ac:dyDescent="0.35">
      <c r="A18" s="36">
        <v>45688</v>
      </c>
      <c r="B18" s="39" t="s">
        <v>60</v>
      </c>
      <c r="C18" s="31" t="s">
        <v>203</v>
      </c>
      <c r="D18" s="35">
        <v>37.25</v>
      </c>
      <c r="F18" s="33">
        <v>8052.55</v>
      </c>
      <c r="G18" s="57">
        <f t="shared" si="2"/>
        <v>8052.55</v>
      </c>
      <c r="H18" s="58">
        <f t="shared" si="3"/>
        <v>0</v>
      </c>
      <c r="I18" s="30" t="s">
        <v>1</v>
      </c>
      <c r="J18" s="73">
        <v>6</v>
      </c>
    </row>
    <row r="19" spans="1:10" x14ac:dyDescent="0.35">
      <c r="A19" s="36">
        <v>45691</v>
      </c>
      <c r="B19" s="39" t="s">
        <v>31</v>
      </c>
      <c r="C19" s="31" t="s">
        <v>41</v>
      </c>
      <c r="D19" s="35"/>
      <c r="E19" s="12">
        <v>0.91</v>
      </c>
      <c r="F19" s="33">
        <v>8053.46</v>
      </c>
      <c r="G19" s="57">
        <f t="shared" ref="G19" si="4">G18-D19+E19</f>
        <v>8053.46</v>
      </c>
      <c r="H19" s="58">
        <f t="shared" ref="H19" si="5">F19-G19</f>
        <v>0</v>
      </c>
      <c r="I19" s="30" t="s">
        <v>17</v>
      </c>
      <c r="J19" s="32" t="s">
        <v>62</v>
      </c>
    </row>
    <row r="20" spans="1:10" x14ac:dyDescent="0.35">
      <c r="A20" s="36">
        <v>45691</v>
      </c>
      <c r="B20" s="39" t="s">
        <v>358</v>
      </c>
      <c r="C20" s="31" t="s">
        <v>160</v>
      </c>
      <c r="D20" s="35">
        <v>20</v>
      </c>
      <c r="F20" s="33">
        <v>8033.46</v>
      </c>
      <c r="G20" s="57">
        <f t="shared" ref="G20:G21" si="6">G19-D20+E20</f>
        <v>8033.46</v>
      </c>
      <c r="H20" s="58">
        <f t="shared" ref="H20:H21" si="7">F20-G20</f>
        <v>0</v>
      </c>
      <c r="I20" s="30" t="s">
        <v>1</v>
      </c>
      <c r="J20" s="73">
        <v>7</v>
      </c>
    </row>
    <row r="21" spans="1:10" x14ac:dyDescent="0.35">
      <c r="A21" s="36">
        <v>45691</v>
      </c>
      <c r="B21" s="39" t="s">
        <v>65</v>
      </c>
      <c r="C21" s="47" t="s">
        <v>61</v>
      </c>
      <c r="D21" s="35">
        <v>310</v>
      </c>
      <c r="F21" s="33">
        <v>7223.46</v>
      </c>
      <c r="G21" s="57">
        <f t="shared" si="6"/>
        <v>7723.46</v>
      </c>
      <c r="H21" s="58">
        <f t="shared" si="7"/>
        <v>-500</v>
      </c>
      <c r="I21" s="30" t="s">
        <v>18</v>
      </c>
      <c r="J21" s="73">
        <v>8</v>
      </c>
    </row>
    <row r="22" spans="1:10" x14ac:dyDescent="0.35">
      <c r="A22" s="36"/>
      <c r="C22" s="31" t="s">
        <v>221</v>
      </c>
      <c r="D22" s="35">
        <v>500</v>
      </c>
      <c r="F22" s="33">
        <v>7223.46</v>
      </c>
      <c r="G22" s="57">
        <f t="shared" ref="G22:G23" si="8">G21-D22+E22</f>
        <v>7223.46</v>
      </c>
      <c r="H22" s="58">
        <f t="shared" ref="H22:H23" si="9">F22-G22</f>
        <v>0</v>
      </c>
      <c r="I22" s="30" t="s">
        <v>106</v>
      </c>
      <c r="J22" s="73">
        <v>8</v>
      </c>
    </row>
    <row r="23" spans="1:10" x14ac:dyDescent="0.35">
      <c r="A23" s="36">
        <v>45692</v>
      </c>
      <c r="B23" s="39" t="s">
        <v>231</v>
      </c>
      <c r="C23" s="50" t="s">
        <v>67</v>
      </c>
      <c r="D23" s="35"/>
      <c r="E23" s="12">
        <v>32.200000000000003</v>
      </c>
      <c r="F23" s="33">
        <v>7255.66</v>
      </c>
      <c r="G23" s="57">
        <f t="shared" si="8"/>
        <v>7255.66</v>
      </c>
      <c r="H23" s="58">
        <f t="shared" si="9"/>
        <v>0</v>
      </c>
      <c r="I23" s="30" t="s">
        <v>27</v>
      </c>
      <c r="J23" s="32" t="s">
        <v>62</v>
      </c>
    </row>
    <row r="24" spans="1:10" x14ac:dyDescent="0.35">
      <c r="A24" s="36">
        <v>45692</v>
      </c>
      <c r="B24" s="39" t="s">
        <v>232</v>
      </c>
      <c r="C24" s="50" t="s">
        <v>68</v>
      </c>
      <c r="D24" s="35"/>
      <c r="E24" s="12">
        <v>46</v>
      </c>
      <c r="F24" s="33">
        <v>7301.66</v>
      </c>
      <c r="G24" s="57">
        <f t="shared" ref="G24:G25" si="10">G23-D24+E24</f>
        <v>7301.66</v>
      </c>
      <c r="H24" s="58">
        <f t="shared" ref="H24:H25" si="11">F24-G24</f>
        <v>0</v>
      </c>
      <c r="I24" s="30" t="s">
        <v>27</v>
      </c>
      <c r="J24" s="32" t="s">
        <v>62</v>
      </c>
    </row>
    <row r="25" spans="1:10" x14ac:dyDescent="0.35">
      <c r="A25" s="36">
        <v>45692</v>
      </c>
      <c r="B25" s="39" t="s">
        <v>233</v>
      </c>
      <c r="C25" s="50" t="s">
        <v>115</v>
      </c>
      <c r="D25" s="35"/>
      <c r="E25" s="12">
        <v>92</v>
      </c>
      <c r="F25" s="33">
        <v>7393.66</v>
      </c>
      <c r="G25" s="57">
        <f t="shared" si="10"/>
        <v>7393.66</v>
      </c>
      <c r="H25" s="58">
        <f t="shared" si="11"/>
        <v>0</v>
      </c>
      <c r="I25" s="30" t="s">
        <v>27</v>
      </c>
      <c r="J25" s="32" t="s">
        <v>62</v>
      </c>
    </row>
    <row r="26" spans="1:10" x14ac:dyDescent="0.35">
      <c r="A26" s="36">
        <v>45692</v>
      </c>
      <c r="B26" s="39" t="s">
        <v>234</v>
      </c>
      <c r="C26" s="50" t="s">
        <v>69</v>
      </c>
      <c r="D26" s="35"/>
      <c r="E26" s="12">
        <v>64.400000000000006</v>
      </c>
      <c r="F26" s="33">
        <v>7458.06</v>
      </c>
      <c r="G26" s="57">
        <f t="shared" ref="G26:G27" si="12">G25-D26+E26</f>
        <v>7458.0599999999995</v>
      </c>
      <c r="H26" s="58">
        <f t="shared" ref="H26:H27" si="13">F26-G26</f>
        <v>0</v>
      </c>
      <c r="I26" s="30" t="s">
        <v>27</v>
      </c>
      <c r="J26" s="32" t="s">
        <v>62</v>
      </c>
    </row>
    <row r="27" spans="1:10" x14ac:dyDescent="0.35">
      <c r="A27" s="36">
        <v>45692</v>
      </c>
      <c r="B27" s="39" t="s">
        <v>235</v>
      </c>
      <c r="C27" s="31" t="s">
        <v>66</v>
      </c>
      <c r="D27" s="35">
        <v>3.9</v>
      </c>
      <c r="F27" s="33">
        <v>7454.16</v>
      </c>
      <c r="G27" s="57">
        <f t="shared" si="12"/>
        <v>7454.16</v>
      </c>
      <c r="H27" s="58">
        <f t="shared" si="13"/>
        <v>0</v>
      </c>
      <c r="I27" s="30" t="s">
        <v>1</v>
      </c>
      <c r="J27" s="73">
        <v>9</v>
      </c>
    </row>
    <row r="28" spans="1:10" x14ac:dyDescent="0.35">
      <c r="A28" s="36">
        <v>45693</v>
      </c>
      <c r="B28" s="39" t="s">
        <v>236</v>
      </c>
      <c r="C28" s="50" t="s">
        <v>72</v>
      </c>
      <c r="D28" s="35"/>
      <c r="E28" s="12">
        <v>46</v>
      </c>
      <c r="F28" s="33">
        <v>7500.16</v>
      </c>
      <c r="G28" s="57">
        <f t="shared" ref="G28:G31" si="14">G27-D28+E28</f>
        <v>7500.16</v>
      </c>
      <c r="H28" s="58">
        <f t="shared" ref="H28:H31" si="15">F28-G28</f>
        <v>0</v>
      </c>
      <c r="I28" s="30" t="s">
        <v>27</v>
      </c>
      <c r="J28" s="32" t="s">
        <v>62</v>
      </c>
    </row>
    <row r="29" spans="1:10" x14ac:dyDescent="0.35">
      <c r="A29" s="36">
        <v>45693</v>
      </c>
      <c r="B29" s="39" t="s">
        <v>237</v>
      </c>
      <c r="C29" s="50" t="s">
        <v>116</v>
      </c>
      <c r="D29" s="35"/>
      <c r="E29" s="12">
        <v>46</v>
      </c>
      <c r="F29" s="33">
        <v>7546.16</v>
      </c>
      <c r="G29" s="57">
        <f t="shared" si="14"/>
        <v>7546.16</v>
      </c>
      <c r="H29" s="58">
        <f t="shared" si="15"/>
        <v>0</v>
      </c>
      <c r="I29" s="30" t="s">
        <v>27</v>
      </c>
      <c r="J29" s="32" t="s">
        <v>62</v>
      </c>
    </row>
    <row r="30" spans="1:10" x14ac:dyDescent="0.35">
      <c r="A30" s="36">
        <v>45693</v>
      </c>
      <c r="B30" s="39" t="s">
        <v>238</v>
      </c>
      <c r="C30" s="50" t="s">
        <v>73</v>
      </c>
      <c r="D30" s="35"/>
      <c r="E30" s="12">
        <v>92</v>
      </c>
      <c r="F30" s="33">
        <v>7638.16</v>
      </c>
      <c r="G30" s="57">
        <f t="shared" si="14"/>
        <v>7638.16</v>
      </c>
      <c r="H30" s="58">
        <f t="shared" si="15"/>
        <v>0</v>
      </c>
      <c r="I30" s="30" t="s">
        <v>27</v>
      </c>
      <c r="J30" s="32" t="s">
        <v>62</v>
      </c>
    </row>
    <row r="31" spans="1:10" x14ac:dyDescent="0.35">
      <c r="A31" s="36">
        <v>45693</v>
      </c>
      <c r="B31" s="39" t="s">
        <v>239</v>
      </c>
      <c r="C31" s="50" t="s">
        <v>74</v>
      </c>
      <c r="D31" s="35"/>
      <c r="E31" s="12">
        <v>92</v>
      </c>
      <c r="F31" s="33">
        <v>7730.16</v>
      </c>
      <c r="G31" s="57">
        <f t="shared" si="14"/>
        <v>7730.16</v>
      </c>
      <c r="H31" s="58">
        <f t="shared" si="15"/>
        <v>0</v>
      </c>
      <c r="I31" s="30" t="s">
        <v>27</v>
      </c>
      <c r="J31" s="32" t="s">
        <v>62</v>
      </c>
    </row>
    <row r="32" spans="1:10" x14ac:dyDescent="0.35">
      <c r="A32" s="36">
        <v>45693</v>
      </c>
      <c r="B32" s="39" t="s">
        <v>204</v>
      </c>
      <c r="C32" s="47" t="s">
        <v>75</v>
      </c>
      <c r="D32" s="35">
        <v>82.98</v>
      </c>
      <c r="F32" s="33">
        <v>7647.18</v>
      </c>
      <c r="G32" s="57">
        <f t="shared" ref="G32:G38" si="16">G31-D32+E32</f>
        <v>7647.18</v>
      </c>
      <c r="H32" s="58">
        <f t="shared" ref="H32:H38" si="17">F32-G32</f>
        <v>0</v>
      </c>
      <c r="I32" s="30" t="s">
        <v>18</v>
      </c>
      <c r="J32" s="73">
        <v>10</v>
      </c>
    </row>
    <row r="33" spans="1:10" x14ac:dyDescent="0.35">
      <c r="A33" s="36">
        <v>45694</v>
      </c>
      <c r="B33" s="39" t="s">
        <v>240</v>
      </c>
      <c r="C33" s="50" t="s">
        <v>76</v>
      </c>
      <c r="D33" s="35"/>
      <c r="E33" s="12">
        <v>32.200000000000003</v>
      </c>
      <c r="F33" s="33">
        <v>7679.38</v>
      </c>
      <c r="G33" s="57">
        <f t="shared" si="16"/>
        <v>7679.38</v>
      </c>
      <c r="H33" s="58">
        <f t="shared" si="17"/>
        <v>0</v>
      </c>
      <c r="I33" s="30" t="s">
        <v>27</v>
      </c>
      <c r="J33" s="32" t="s">
        <v>62</v>
      </c>
    </row>
    <row r="34" spans="1:10" x14ac:dyDescent="0.35">
      <c r="A34" s="36">
        <v>45694</v>
      </c>
      <c r="B34" s="39" t="s">
        <v>241</v>
      </c>
      <c r="C34" s="50" t="s">
        <v>77</v>
      </c>
      <c r="D34" s="35"/>
      <c r="E34" s="12">
        <v>46</v>
      </c>
      <c r="F34" s="33">
        <v>7725.38</v>
      </c>
      <c r="G34" s="57">
        <f t="shared" si="16"/>
        <v>7725.38</v>
      </c>
      <c r="H34" s="58">
        <f t="shared" si="17"/>
        <v>0</v>
      </c>
      <c r="I34" s="30" t="s">
        <v>27</v>
      </c>
      <c r="J34" s="32" t="s">
        <v>62</v>
      </c>
    </row>
    <row r="35" spans="1:10" x14ac:dyDescent="0.35">
      <c r="A35" s="36">
        <v>45694</v>
      </c>
      <c r="B35" s="39" t="s">
        <v>242</v>
      </c>
      <c r="C35" s="50" t="s">
        <v>78</v>
      </c>
      <c r="D35" s="35"/>
      <c r="E35" s="12">
        <v>46</v>
      </c>
      <c r="F35" s="33">
        <v>7771.38</v>
      </c>
      <c r="G35" s="57">
        <f t="shared" si="16"/>
        <v>7771.38</v>
      </c>
      <c r="H35" s="58">
        <f t="shared" si="17"/>
        <v>0</v>
      </c>
      <c r="I35" s="30" t="s">
        <v>27</v>
      </c>
      <c r="J35" s="32" t="s">
        <v>62</v>
      </c>
    </row>
    <row r="36" spans="1:10" x14ac:dyDescent="0.35">
      <c r="A36" s="36">
        <v>45694</v>
      </c>
      <c r="B36" s="39" t="s">
        <v>243</v>
      </c>
      <c r="C36" s="50" t="s">
        <v>79</v>
      </c>
      <c r="D36" s="35"/>
      <c r="E36" s="12">
        <v>52.9</v>
      </c>
      <c r="F36" s="33">
        <v>7824.28</v>
      </c>
      <c r="G36" s="57">
        <f t="shared" si="16"/>
        <v>7824.28</v>
      </c>
      <c r="H36" s="58">
        <f t="shared" si="17"/>
        <v>0</v>
      </c>
      <c r="I36" s="30" t="s">
        <v>27</v>
      </c>
      <c r="J36" s="32" t="s">
        <v>62</v>
      </c>
    </row>
    <row r="37" spans="1:10" x14ac:dyDescent="0.35">
      <c r="A37" s="36">
        <v>45695</v>
      </c>
      <c r="B37" s="39" t="s">
        <v>244</v>
      </c>
      <c r="C37" s="50" t="s">
        <v>80</v>
      </c>
      <c r="D37" s="35"/>
      <c r="E37" s="12">
        <v>92</v>
      </c>
      <c r="F37" s="33">
        <v>7916.28</v>
      </c>
      <c r="G37" s="57">
        <f t="shared" si="16"/>
        <v>7916.28</v>
      </c>
      <c r="H37" s="58">
        <f t="shared" si="17"/>
        <v>0</v>
      </c>
      <c r="I37" s="30" t="s">
        <v>27</v>
      </c>
      <c r="J37" s="32" t="s">
        <v>62</v>
      </c>
    </row>
    <row r="38" spans="1:10" x14ac:dyDescent="0.35">
      <c r="A38" s="36">
        <v>45698</v>
      </c>
      <c r="B38" s="39" t="s">
        <v>245</v>
      </c>
      <c r="C38" s="31" t="s">
        <v>114</v>
      </c>
      <c r="D38" s="35"/>
      <c r="E38" s="12">
        <v>10</v>
      </c>
      <c r="F38" s="33">
        <v>7926.28</v>
      </c>
      <c r="G38" s="57">
        <f t="shared" si="16"/>
        <v>7926.28</v>
      </c>
      <c r="H38" s="58">
        <f t="shared" si="17"/>
        <v>0</v>
      </c>
      <c r="I38" s="30" t="s">
        <v>24</v>
      </c>
      <c r="J38" s="32" t="s">
        <v>62</v>
      </c>
    </row>
    <row r="39" spans="1:10" x14ac:dyDescent="0.35">
      <c r="A39" s="36">
        <v>45698</v>
      </c>
      <c r="B39" s="39" t="s">
        <v>246</v>
      </c>
      <c r="C39" s="50" t="s">
        <v>82</v>
      </c>
      <c r="D39" s="35"/>
      <c r="E39" s="12">
        <v>23</v>
      </c>
      <c r="F39" s="33">
        <v>7949.28</v>
      </c>
      <c r="G39" s="57">
        <f t="shared" ref="G39:G54" si="18">G38-D39+E39</f>
        <v>7949.28</v>
      </c>
      <c r="H39" s="58">
        <f t="shared" ref="H39:H54" si="19">F39-G39</f>
        <v>0</v>
      </c>
      <c r="I39" s="30" t="s">
        <v>27</v>
      </c>
      <c r="J39" s="32" t="s">
        <v>62</v>
      </c>
    </row>
    <row r="40" spans="1:10" x14ac:dyDescent="0.35">
      <c r="A40" s="36">
        <v>45698</v>
      </c>
      <c r="B40" s="39" t="s">
        <v>247</v>
      </c>
      <c r="C40" s="50" t="s">
        <v>132</v>
      </c>
      <c r="D40" s="35"/>
      <c r="E40" s="12">
        <v>40</v>
      </c>
      <c r="F40" s="33">
        <v>7989.28</v>
      </c>
      <c r="G40" s="57">
        <f t="shared" si="18"/>
        <v>7989.28</v>
      </c>
      <c r="H40" s="58">
        <f t="shared" si="19"/>
        <v>0</v>
      </c>
      <c r="I40" s="30" t="s">
        <v>27</v>
      </c>
      <c r="J40" s="32" t="s">
        <v>62</v>
      </c>
    </row>
    <row r="41" spans="1:10" x14ac:dyDescent="0.35">
      <c r="A41" s="36">
        <v>45698</v>
      </c>
      <c r="B41" s="39" t="s">
        <v>248</v>
      </c>
      <c r="C41" s="50" t="s">
        <v>131</v>
      </c>
      <c r="D41" s="35"/>
      <c r="E41" s="12">
        <v>32.200000000000003</v>
      </c>
      <c r="F41" s="33">
        <v>8021.48</v>
      </c>
      <c r="G41" s="57">
        <f t="shared" si="18"/>
        <v>8021.48</v>
      </c>
      <c r="H41" s="58">
        <f t="shared" si="19"/>
        <v>0</v>
      </c>
      <c r="I41" s="30" t="s">
        <v>27</v>
      </c>
      <c r="J41" s="32" t="s">
        <v>62</v>
      </c>
    </row>
    <row r="42" spans="1:10" x14ac:dyDescent="0.35">
      <c r="A42" s="36">
        <v>45698</v>
      </c>
      <c r="B42" s="39" t="s">
        <v>32</v>
      </c>
      <c r="C42" s="47" t="s">
        <v>222</v>
      </c>
      <c r="D42" s="35">
        <v>37.92</v>
      </c>
      <c r="F42" s="33">
        <v>7983.56</v>
      </c>
      <c r="G42" s="57">
        <f t="shared" si="18"/>
        <v>7983.5599999999995</v>
      </c>
      <c r="H42" s="58">
        <f t="shared" si="19"/>
        <v>0</v>
      </c>
      <c r="I42" s="30" t="s">
        <v>18</v>
      </c>
      <c r="J42" s="73">
        <v>11</v>
      </c>
    </row>
    <row r="43" spans="1:10" x14ac:dyDescent="0.35">
      <c r="A43" s="36">
        <v>45699</v>
      </c>
      <c r="B43" s="39" t="s">
        <v>233</v>
      </c>
      <c r="C43" s="50" t="s">
        <v>133</v>
      </c>
      <c r="D43" s="35"/>
      <c r="E43" s="12">
        <v>23</v>
      </c>
      <c r="F43" s="33">
        <v>8006.56</v>
      </c>
      <c r="G43" s="57">
        <f t="shared" si="18"/>
        <v>8006.5599999999995</v>
      </c>
      <c r="H43" s="58">
        <f t="shared" si="19"/>
        <v>0</v>
      </c>
      <c r="I43" s="30" t="s">
        <v>27</v>
      </c>
      <c r="J43" s="32" t="s">
        <v>62</v>
      </c>
    </row>
    <row r="44" spans="1:10" x14ac:dyDescent="0.35">
      <c r="A44" s="36">
        <v>45699</v>
      </c>
      <c r="B44" s="39" t="s">
        <v>249</v>
      </c>
      <c r="C44" s="50" t="s">
        <v>83</v>
      </c>
      <c r="D44" s="35"/>
      <c r="E44" s="12">
        <v>32.200000000000003</v>
      </c>
      <c r="F44" s="33">
        <v>8038.76</v>
      </c>
      <c r="G44" s="57">
        <f t="shared" si="18"/>
        <v>8038.7599999999993</v>
      </c>
      <c r="H44" s="58">
        <f t="shared" si="19"/>
        <v>0</v>
      </c>
      <c r="I44" s="30" t="s">
        <v>27</v>
      </c>
      <c r="J44" s="32" t="s">
        <v>62</v>
      </c>
    </row>
    <row r="45" spans="1:10" x14ac:dyDescent="0.35">
      <c r="A45" s="36">
        <v>45699</v>
      </c>
      <c r="B45" s="39" t="s">
        <v>250</v>
      </c>
      <c r="C45" s="50" t="s">
        <v>84</v>
      </c>
      <c r="D45" s="35"/>
      <c r="E45" s="12">
        <v>32.200000000000003</v>
      </c>
      <c r="F45" s="33">
        <v>8070.96</v>
      </c>
      <c r="G45" s="57">
        <f t="shared" si="18"/>
        <v>8070.9599999999991</v>
      </c>
      <c r="H45" s="58">
        <f t="shared" si="19"/>
        <v>0</v>
      </c>
      <c r="I45" s="30" t="s">
        <v>27</v>
      </c>
      <c r="J45" s="32" t="s">
        <v>62</v>
      </c>
    </row>
    <row r="46" spans="1:10" x14ac:dyDescent="0.35">
      <c r="A46" s="36">
        <v>45699</v>
      </c>
      <c r="B46" s="39" t="s">
        <v>251</v>
      </c>
      <c r="C46" s="50" t="s">
        <v>85</v>
      </c>
      <c r="D46" s="35"/>
      <c r="E46" s="12">
        <v>46</v>
      </c>
      <c r="F46" s="33">
        <v>8116.96</v>
      </c>
      <c r="G46" s="57">
        <f t="shared" si="18"/>
        <v>8116.9599999999991</v>
      </c>
      <c r="H46" s="58">
        <f t="shared" si="19"/>
        <v>0</v>
      </c>
      <c r="I46" s="30" t="s">
        <v>27</v>
      </c>
      <c r="J46" s="32" t="s">
        <v>62</v>
      </c>
    </row>
    <row r="47" spans="1:10" x14ac:dyDescent="0.35">
      <c r="A47" s="36">
        <v>45699</v>
      </c>
      <c r="B47" s="39" t="s">
        <v>64</v>
      </c>
      <c r="C47" s="47" t="s">
        <v>81</v>
      </c>
      <c r="D47" s="35">
        <v>13.48</v>
      </c>
      <c r="F47" s="33">
        <v>8103.48</v>
      </c>
      <c r="G47" s="57">
        <f t="shared" si="18"/>
        <v>8103.48</v>
      </c>
      <c r="H47" s="58">
        <f t="shared" si="19"/>
        <v>0</v>
      </c>
      <c r="I47" s="30" t="s">
        <v>18</v>
      </c>
      <c r="J47" s="73">
        <v>12</v>
      </c>
    </row>
    <row r="48" spans="1:10" x14ac:dyDescent="0.35">
      <c r="A48" s="36">
        <v>45699</v>
      </c>
      <c r="B48" s="39" t="s">
        <v>64</v>
      </c>
      <c r="C48" s="47" t="s">
        <v>81</v>
      </c>
      <c r="D48" s="35">
        <v>17.14</v>
      </c>
      <c r="F48" s="33">
        <v>8086.34</v>
      </c>
      <c r="G48" s="57">
        <f t="shared" si="18"/>
        <v>8086.3399999999992</v>
      </c>
      <c r="H48" s="58">
        <f t="shared" si="19"/>
        <v>0</v>
      </c>
      <c r="I48" s="30" t="s">
        <v>18</v>
      </c>
      <c r="J48" s="73">
        <v>12</v>
      </c>
    </row>
    <row r="49" spans="1:10" x14ac:dyDescent="0.35">
      <c r="A49" s="36">
        <v>45700</v>
      </c>
      <c r="B49" s="39" t="s">
        <v>64</v>
      </c>
      <c r="C49" s="47" t="s">
        <v>81</v>
      </c>
      <c r="D49" s="35">
        <v>16.87</v>
      </c>
      <c r="F49" s="33">
        <v>8069.47</v>
      </c>
      <c r="G49" s="57">
        <f t="shared" si="18"/>
        <v>8069.4699999999993</v>
      </c>
      <c r="H49" s="58">
        <f t="shared" si="19"/>
        <v>0</v>
      </c>
      <c r="I49" s="30" t="s">
        <v>18</v>
      </c>
      <c r="J49" s="73">
        <v>12</v>
      </c>
    </row>
    <row r="50" spans="1:10" x14ac:dyDescent="0.35">
      <c r="A50" s="36">
        <v>45701</v>
      </c>
      <c r="B50" s="39" t="s">
        <v>252</v>
      </c>
      <c r="C50" s="50" t="s">
        <v>86</v>
      </c>
      <c r="D50" s="35"/>
      <c r="E50" s="12">
        <v>38</v>
      </c>
      <c r="F50" s="33">
        <v>8107.47</v>
      </c>
      <c r="G50" s="57">
        <f t="shared" si="18"/>
        <v>8107.4699999999993</v>
      </c>
      <c r="H50" s="58">
        <f t="shared" si="19"/>
        <v>0</v>
      </c>
      <c r="I50" s="30" t="s">
        <v>27</v>
      </c>
      <c r="J50" s="32" t="s">
        <v>62</v>
      </c>
    </row>
    <row r="51" spans="1:10" x14ac:dyDescent="0.35">
      <c r="A51" s="36">
        <v>45701</v>
      </c>
      <c r="B51" s="39" t="s">
        <v>253</v>
      </c>
      <c r="C51" s="50" t="s">
        <v>70</v>
      </c>
      <c r="D51" s="35"/>
      <c r="E51" s="12">
        <v>46</v>
      </c>
      <c r="F51" s="33">
        <v>8153.47</v>
      </c>
      <c r="G51" s="57">
        <f t="shared" si="18"/>
        <v>8153.4699999999993</v>
      </c>
      <c r="H51" s="58">
        <f t="shared" si="19"/>
        <v>0</v>
      </c>
      <c r="I51" s="30" t="s">
        <v>27</v>
      </c>
      <c r="J51" s="32" t="s">
        <v>62</v>
      </c>
    </row>
    <row r="52" spans="1:10" x14ac:dyDescent="0.35">
      <c r="A52" s="36">
        <v>45701</v>
      </c>
      <c r="B52" s="39" t="s">
        <v>254</v>
      </c>
      <c r="C52" s="50" t="s">
        <v>71</v>
      </c>
      <c r="D52" s="35"/>
      <c r="E52" s="12">
        <v>92</v>
      </c>
      <c r="F52" s="33">
        <v>8245.4699999999993</v>
      </c>
      <c r="G52" s="57">
        <f t="shared" si="18"/>
        <v>8245.4699999999993</v>
      </c>
      <c r="H52" s="58">
        <f t="shared" si="19"/>
        <v>0</v>
      </c>
      <c r="I52" s="30" t="s">
        <v>27</v>
      </c>
      <c r="J52" s="32" t="s">
        <v>62</v>
      </c>
    </row>
    <row r="53" spans="1:10" x14ac:dyDescent="0.35">
      <c r="A53" s="36">
        <v>45701</v>
      </c>
      <c r="B53" s="39" t="s">
        <v>255</v>
      </c>
      <c r="C53" s="50" t="s">
        <v>117</v>
      </c>
      <c r="D53" s="35"/>
      <c r="E53" s="12">
        <v>92</v>
      </c>
      <c r="F53" s="33">
        <v>8337.4699999999993</v>
      </c>
      <c r="G53" s="57">
        <f t="shared" si="18"/>
        <v>8337.4699999999993</v>
      </c>
      <c r="H53" s="58">
        <f t="shared" si="19"/>
        <v>0</v>
      </c>
      <c r="I53" s="30" t="s">
        <v>27</v>
      </c>
      <c r="J53" s="32" t="s">
        <v>62</v>
      </c>
    </row>
    <row r="54" spans="1:10" x14ac:dyDescent="0.35">
      <c r="A54" s="36">
        <v>45701</v>
      </c>
      <c r="B54" s="39" t="s">
        <v>256</v>
      </c>
      <c r="C54" s="47" t="s">
        <v>87</v>
      </c>
      <c r="D54" s="35">
        <v>570</v>
      </c>
      <c r="F54" s="33">
        <v>7577.47</v>
      </c>
      <c r="G54" s="57">
        <f t="shared" si="18"/>
        <v>7767.4699999999993</v>
      </c>
      <c r="H54" s="58">
        <f t="shared" si="19"/>
        <v>-189.99999999999909</v>
      </c>
      <c r="I54" s="30" t="s">
        <v>18</v>
      </c>
      <c r="J54" s="73">
        <v>13</v>
      </c>
    </row>
    <row r="55" spans="1:10" x14ac:dyDescent="0.35">
      <c r="A55" s="36"/>
      <c r="C55" s="31" t="s">
        <v>221</v>
      </c>
      <c r="D55" s="35">
        <v>190</v>
      </c>
      <c r="F55" s="33">
        <v>7577.47</v>
      </c>
      <c r="G55" s="57">
        <f t="shared" ref="G55:G56" si="20">G54-D55+E55</f>
        <v>7577.4699999999993</v>
      </c>
      <c r="H55" s="58">
        <f t="shared" ref="H55:H56" si="21">F55-G55</f>
        <v>0</v>
      </c>
      <c r="I55" s="30" t="s">
        <v>106</v>
      </c>
      <c r="J55" s="73">
        <v>13</v>
      </c>
    </row>
    <row r="56" spans="1:10" x14ac:dyDescent="0.35">
      <c r="A56" s="36">
        <v>45704</v>
      </c>
      <c r="B56" s="39" t="s">
        <v>257</v>
      </c>
      <c r="C56" s="50" t="s">
        <v>89</v>
      </c>
      <c r="D56" s="35"/>
      <c r="E56" s="12">
        <v>92</v>
      </c>
      <c r="F56" s="33">
        <v>7669.47</v>
      </c>
      <c r="G56" s="57">
        <f t="shared" si="20"/>
        <v>7669.4699999999993</v>
      </c>
      <c r="H56" s="58">
        <f t="shared" si="21"/>
        <v>0</v>
      </c>
      <c r="I56" s="30" t="s">
        <v>27</v>
      </c>
      <c r="J56" s="32" t="s">
        <v>62</v>
      </c>
    </row>
    <row r="57" spans="1:10" x14ac:dyDescent="0.35">
      <c r="A57" s="36">
        <v>45705</v>
      </c>
      <c r="B57" s="39" t="s">
        <v>258</v>
      </c>
      <c r="C57" s="31" t="s">
        <v>88</v>
      </c>
      <c r="D57" s="35">
        <v>225</v>
      </c>
      <c r="F57" s="33">
        <v>7444.47</v>
      </c>
      <c r="G57" s="57">
        <f t="shared" ref="G57" si="22">G56-D57+E57</f>
        <v>7444.4699999999993</v>
      </c>
      <c r="H57" s="58">
        <f t="shared" ref="H57" si="23">F57-G57</f>
        <v>0</v>
      </c>
      <c r="I57" s="30" t="s">
        <v>24</v>
      </c>
      <c r="J57" s="73">
        <v>14</v>
      </c>
    </row>
    <row r="58" spans="1:10" x14ac:dyDescent="0.35">
      <c r="A58" s="36">
        <v>45706</v>
      </c>
      <c r="B58" s="39" t="s">
        <v>259</v>
      </c>
      <c r="C58" s="31" t="s">
        <v>91</v>
      </c>
      <c r="D58" s="35"/>
      <c r="E58" s="12">
        <v>15</v>
      </c>
      <c r="F58" s="33">
        <v>7459.47</v>
      </c>
      <c r="G58" s="57">
        <f t="shared" ref="G58:G60" si="24">G57-D58+E58</f>
        <v>7459.4699999999993</v>
      </c>
      <c r="H58" s="58">
        <f t="shared" ref="H58:H60" si="25">F58-G58</f>
        <v>0</v>
      </c>
      <c r="I58" s="30" t="s">
        <v>24</v>
      </c>
      <c r="J58" s="32" t="s">
        <v>62</v>
      </c>
    </row>
    <row r="59" spans="1:10" x14ac:dyDescent="0.35">
      <c r="A59" s="36">
        <v>45707</v>
      </c>
      <c r="B59" s="39" t="s">
        <v>260</v>
      </c>
      <c r="C59" s="50" t="s">
        <v>118</v>
      </c>
      <c r="D59" s="35"/>
      <c r="E59" s="12">
        <v>92</v>
      </c>
      <c r="F59" s="33">
        <v>7551.47</v>
      </c>
      <c r="G59" s="57">
        <f t="shared" si="24"/>
        <v>7551.4699999999993</v>
      </c>
      <c r="H59" s="58">
        <f t="shared" si="25"/>
        <v>0</v>
      </c>
      <c r="I59" s="30" t="s">
        <v>27</v>
      </c>
      <c r="J59" s="32" t="s">
        <v>62</v>
      </c>
    </row>
    <row r="60" spans="1:10" x14ac:dyDescent="0.35">
      <c r="A60" s="36">
        <v>45707</v>
      </c>
      <c r="B60" s="39" t="s">
        <v>261</v>
      </c>
      <c r="C60" s="31" t="s">
        <v>223</v>
      </c>
      <c r="D60" s="35">
        <v>40</v>
      </c>
      <c r="F60" s="33">
        <v>7511.47</v>
      </c>
      <c r="G60" s="57">
        <f t="shared" si="24"/>
        <v>7511.4699999999993</v>
      </c>
      <c r="H60" s="58">
        <f t="shared" si="25"/>
        <v>0</v>
      </c>
      <c r="I60" s="30" t="s">
        <v>1</v>
      </c>
      <c r="J60" s="73">
        <v>15</v>
      </c>
    </row>
    <row r="61" spans="1:10" x14ac:dyDescent="0.35">
      <c r="A61" s="36">
        <v>45708</v>
      </c>
      <c r="B61" s="39" t="s">
        <v>262</v>
      </c>
      <c r="C61" s="50" t="s">
        <v>119</v>
      </c>
      <c r="D61" s="35"/>
      <c r="E61" s="12">
        <v>46</v>
      </c>
      <c r="F61" s="33">
        <v>7557.47</v>
      </c>
      <c r="G61" s="57">
        <f t="shared" ref="G61:G70" si="26">G60-D61+E61</f>
        <v>7557.4699999999993</v>
      </c>
      <c r="H61" s="58">
        <f t="shared" ref="H61:H70" si="27">F61-G61</f>
        <v>0</v>
      </c>
      <c r="I61" s="30" t="s">
        <v>27</v>
      </c>
      <c r="J61" s="32" t="s">
        <v>62</v>
      </c>
    </row>
    <row r="62" spans="1:10" x14ac:dyDescent="0.35">
      <c r="A62" s="36">
        <v>45712</v>
      </c>
      <c r="B62" s="39" t="s">
        <v>263</v>
      </c>
      <c r="C62" s="31" t="s">
        <v>112</v>
      </c>
      <c r="D62" s="35"/>
      <c r="E62" s="12">
        <v>16</v>
      </c>
      <c r="F62" s="33">
        <v>7573.47</v>
      </c>
      <c r="G62" s="57">
        <f t="shared" si="26"/>
        <v>7573.4699999999993</v>
      </c>
      <c r="H62" s="58">
        <f t="shared" si="27"/>
        <v>0</v>
      </c>
      <c r="I62" s="30" t="s">
        <v>24</v>
      </c>
      <c r="J62" s="32" t="s">
        <v>62</v>
      </c>
    </row>
    <row r="63" spans="1:10" x14ac:dyDescent="0.35">
      <c r="A63" s="36">
        <v>45712</v>
      </c>
      <c r="B63" s="39" t="s">
        <v>264</v>
      </c>
      <c r="C63" s="31" t="s">
        <v>113</v>
      </c>
      <c r="D63" s="35"/>
      <c r="E63" s="12">
        <v>20</v>
      </c>
      <c r="F63" s="33">
        <v>7593.47</v>
      </c>
      <c r="G63" s="57">
        <f t="shared" si="26"/>
        <v>7593.4699999999993</v>
      </c>
      <c r="H63" s="58">
        <f t="shared" si="27"/>
        <v>0</v>
      </c>
      <c r="I63" s="30" t="s">
        <v>24</v>
      </c>
      <c r="J63" s="32" t="s">
        <v>62</v>
      </c>
    </row>
    <row r="64" spans="1:10" x14ac:dyDescent="0.35">
      <c r="A64" s="36">
        <v>45713</v>
      </c>
      <c r="B64" s="39" t="s">
        <v>265</v>
      </c>
      <c r="C64" s="31" t="s">
        <v>225</v>
      </c>
      <c r="D64" s="35"/>
      <c r="E64" s="12">
        <v>20</v>
      </c>
      <c r="F64" s="33">
        <v>7613.47</v>
      </c>
      <c r="G64" s="57">
        <f t="shared" si="26"/>
        <v>7613.4699999999993</v>
      </c>
      <c r="H64" s="58">
        <f t="shared" si="27"/>
        <v>0</v>
      </c>
      <c r="I64" s="30" t="s">
        <v>90</v>
      </c>
      <c r="J64" s="32" t="s">
        <v>62</v>
      </c>
    </row>
    <row r="65" spans="1:10" x14ac:dyDescent="0.35">
      <c r="A65" s="36">
        <v>45713</v>
      </c>
      <c r="B65" s="39" t="s">
        <v>266</v>
      </c>
      <c r="C65" s="31" t="s">
        <v>113</v>
      </c>
      <c r="D65" s="35"/>
      <c r="E65" s="12">
        <v>20</v>
      </c>
      <c r="F65" s="33">
        <v>7633.47</v>
      </c>
      <c r="G65" s="57">
        <f t="shared" si="26"/>
        <v>7633.4699999999993</v>
      </c>
      <c r="H65" s="58">
        <f t="shared" si="27"/>
        <v>0</v>
      </c>
      <c r="I65" s="30" t="s">
        <v>24</v>
      </c>
      <c r="J65" s="32" t="s">
        <v>62</v>
      </c>
    </row>
    <row r="66" spans="1:10" x14ac:dyDescent="0.35">
      <c r="A66" s="36">
        <v>45713</v>
      </c>
      <c r="B66" s="39" t="s">
        <v>267</v>
      </c>
      <c r="C66" s="50" t="s">
        <v>120</v>
      </c>
      <c r="D66" s="35"/>
      <c r="E66" s="12">
        <v>46</v>
      </c>
      <c r="F66" s="33">
        <v>7679.47</v>
      </c>
      <c r="G66" s="57">
        <f t="shared" si="26"/>
        <v>7679.4699999999993</v>
      </c>
      <c r="H66" s="58">
        <f t="shared" si="27"/>
        <v>0</v>
      </c>
      <c r="I66" s="30" t="s">
        <v>27</v>
      </c>
      <c r="J66" s="32" t="s">
        <v>62</v>
      </c>
    </row>
    <row r="67" spans="1:10" x14ac:dyDescent="0.35">
      <c r="A67" s="36">
        <v>45713</v>
      </c>
      <c r="B67" s="39" t="s">
        <v>268</v>
      </c>
      <c r="C67" s="50" t="s">
        <v>121</v>
      </c>
      <c r="D67" s="35"/>
      <c r="E67" s="12">
        <v>46</v>
      </c>
      <c r="F67" s="33">
        <v>7725.47</v>
      </c>
      <c r="G67" s="57">
        <f t="shared" si="26"/>
        <v>7725.4699999999993</v>
      </c>
      <c r="H67" s="58">
        <f t="shared" si="27"/>
        <v>0</v>
      </c>
      <c r="I67" s="30" t="s">
        <v>27</v>
      </c>
      <c r="J67" s="32" t="s">
        <v>62</v>
      </c>
    </row>
    <row r="68" spans="1:10" x14ac:dyDescent="0.35">
      <c r="A68" s="36">
        <v>45713</v>
      </c>
      <c r="B68" s="39" t="s">
        <v>269</v>
      </c>
      <c r="C68" s="50" t="s">
        <v>122</v>
      </c>
      <c r="D68" s="35"/>
      <c r="E68" s="12">
        <v>46</v>
      </c>
      <c r="F68" s="33">
        <v>7771.47</v>
      </c>
      <c r="G68" s="57">
        <f t="shared" si="26"/>
        <v>7771.4699999999993</v>
      </c>
      <c r="H68" s="58">
        <f t="shared" si="27"/>
        <v>0</v>
      </c>
      <c r="I68" s="30" t="s">
        <v>27</v>
      </c>
      <c r="J68" s="32" t="s">
        <v>62</v>
      </c>
    </row>
    <row r="69" spans="1:10" x14ac:dyDescent="0.35">
      <c r="A69" s="36">
        <v>45713</v>
      </c>
      <c r="B69" s="39" t="s">
        <v>270</v>
      </c>
      <c r="C69" s="50" t="s">
        <v>124</v>
      </c>
      <c r="D69" s="35"/>
      <c r="E69" s="12">
        <v>92</v>
      </c>
      <c r="F69" s="33">
        <v>7863.47</v>
      </c>
      <c r="G69" s="57">
        <f t="shared" si="26"/>
        <v>7863.4699999999993</v>
      </c>
      <c r="H69" s="58">
        <f t="shared" si="27"/>
        <v>0</v>
      </c>
      <c r="I69" s="30" t="s">
        <v>27</v>
      </c>
      <c r="J69" s="32" t="s">
        <v>62</v>
      </c>
    </row>
    <row r="70" spans="1:10" x14ac:dyDescent="0.35">
      <c r="A70" s="36">
        <v>45715</v>
      </c>
      <c r="B70" s="39" t="s">
        <v>271</v>
      </c>
      <c r="C70" s="31" t="s">
        <v>113</v>
      </c>
      <c r="D70" s="35"/>
      <c r="E70" s="12">
        <v>20</v>
      </c>
      <c r="F70" s="33">
        <v>7883.47</v>
      </c>
      <c r="G70" s="57">
        <f t="shared" si="26"/>
        <v>7883.4699999999993</v>
      </c>
      <c r="H70" s="58">
        <f t="shared" si="27"/>
        <v>0</v>
      </c>
      <c r="I70" s="30" t="s">
        <v>24</v>
      </c>
      <c r="J70" s="32" t="s">
        <v>62</v>
      </c>
    </row>
    <row r="71" spans="1:10" x14ac:dyDescent="0.35">
      <c r="A71" s="36">
        <v>45716</v>
      </c>
      <c r="B71" s="39" t="s">
        <v>272</v>
      </c>
      <c r="C71" s="31" t="s">
        <v>225</v>
      </c>
      <c r="D71" s="35"/>
      <c r="E71" s="12">
        <v>20</v>
      </c>
      <c r="F71" s="33">
        <v>7903.47</v>
      </c>
      <c r="G71" s="57">
        <f t="shared" ref="G71:G72" si="28">G70-D71+E71</f>
        <v>7903.4699999999993</v>
      </c>
      <c r="H71" s="58">
        <f t="shared" ref="H71:H72" si="29">F71-G71</f>
        <v>0</v>
      </c>
      <c r="I71" s="30" t="s">
        <v>90</v>
      </c>
      <c r="J71" s="32" t="s">
        <v>62</v>
      </c>
    </row>
    <row r="72" spans="1:10" x14ac:dyDescent="0.35">
      <c r="A72" s="36">
        <v>45716</v>
      </c>
      <c r="B72" s="39" t="s">
        <v>273</v>
      </c>
      <c r="C72" s="50" t="s">
        <v>125</v>
      </c>
      <c r="D72" s="35"/>
      <c r="E72" s="12">
        <v>23</v>
      </c>
      <c r="F72" s="33">
        <v>7926.47</v>
      </c>
      <c r="G72" s="57">
        <f t="shared" si="28"/>
        <v>7926.4699999999993</v>
      </c>
      <c r="H72" s="58">
        <f t="shared" si="29"/>
        <v>0</v>
      </c>
      <c r="I72" s="30" t="s">
        <v>27</v>
      </c>
      <c r="J72" s="32" t="s">
        <v>62</v>
      </c>
    </row>
    <row r="73" spans="1:10" x14ac:dyDescent="0.35">
      <c r="A73" s="36">
        <v>45716</v>
      </c>
      <c r="B73" s="39" t="s">
        <v>274</v>
      </c>
      <c r="C73" s="50" t="s">
        <v>126</v>
      </c>
      <c r="D73" s="35"/>
      <c r="E73" s="12">
        <v>46</v>
      </c>
      <c r="F73" s="33">
        <f>F72+E73</f>
        <v>7972.47</v>
      </c>
      <c r="G73" s="57">
        <f t="shared" ref="G73:G74" si="30">G72-D73+E73</f>
        <v>7972.4699999999993</v>
      </c>
      <c r="H73" s="58">
        <f t="shared" ref="H73:H74" si="31">F73-G73</f>
        <v>0</v>
      </c>
      <c r="I73" s="30" t="s">
        <v>27</v>
      </c>
      <c r="J73" s="32" t="s">
        <v>62</v>
      </c>
    </row>
    <row r="74" spans="1:10" x14ac:dyDescent="0.35">
      <c r="A74" s="36">
        <v>45716</v>
      </c>
      <c r="B74" s="39" t="s">
        <v>275</v>
      </c>
      <c r="C74" s="31" t="s">
        <v>225</v>
      </c>
      <c r="D74" s="35"/>
      <c r="E74" s="12">
        <v>20</v>
      </c>
      <c r="F74" s="33">
        <v>7992.47</v>
      </c>
      <c r="G74" s="57">
        <f t="shared" si="30"/>
        <v>7992.4699999999993</v>
      </c>
      <c r="H74" s="58">
        <f t="shared" si="31"/>
        <v>0</v>
      </c>
      <c r="I74" s="30" t="s">
        <v>90</v>
      </c>
      <c r="J74" s="32" t="s">
        <v>62</v>
      </c>
    </row>
    <row r="75" spans="1:10" x14ac:dyDescent="0.35">
      <c r="A75" s="36">
        <v>45716</v>
      </c>
      <c r="B75" s="39" t="s">
        <v>276</v>
      </c>
      <c r="C75" s="50" t="s">
        <v>123</v>
      </c>
      <c r="D75" s="35"/>
      <c r="E75" s="12">
        <v>92</v>
      </c>
      <c r="F75" s="33">
        <v>8084.47</v>
      </c>
      <c r="G75" s="57">
        <f t="shared" ref="G75" si="32">G74-D75+E75</f>
        <v>8084.4699999999993</v>
      </c>
      <c r="H75" s="58">
        <f t="shared" ref="H75" si="33">F75-G75</f>
        <v>0</v>
      </c>
      <c r="I75" s="30" t="s">
        <v>27</v>
      </c>
      <c r="J75" s="32" t="s">
        <v>62</v>
      </c>
    </row>
    <row r="76" spans="1:10" x14ac:dyDescent="0.35">
      <c r="A76" s="36">
        <v>45719</v>
      </c>
      <c r="B76" s="39" t="s">
        <v>31</v>
      </c>
      <c r="C76" s="31" t="s">
        <v>41</v>
      </c>
      <c r="D76" s="35"/>
      <c r="E76" s="12">
        <v>0.59</v>
      </c>
      <c r="F76" s="33">
        <v>8085.06</v>
      </c>
      <c r="G76" s="57">
        <f t="shared" ref="G76:G78" si="34">G75-D76+E76</f>
        <v>8085.0599999999995</v>
      </c>
      <c r="H76" s="58">
        <f t="shared" ref="H76:H78" si="35">F76-G76</f>
        <v>0</v>
      </c>
      <c r="I76" s="30" t="s">
        <v>17</v>
      </c>
      <c r="J76" s="32" t="s">
        <v>62</v>
      </c>
    </row>
    <row r="77" spans="1:10" x14ac:dyDescent="0.35">
      <c r="A77" s="36">
        <v>45718</v>
      </c>
      <c r="B77" s="39" t="s">
        <v>277</v>
      </c>
      <c r="C77" s="31" t="s">
        <v>94</v>
      </c>
      <c r="D77" s="35"/>
      <c r="E77" s="12">
        <v>10</v>
      </c>
      <c r="F77" s="33">
        <v>8095.06</v>
      </c>
      <c r="G77" s="57">
        <f t="shared" si="34"/>
        <v>8095.0599999999995</v>
      </c>
      <c r="H77" s="58">
        <f t="shared" si="35"/>
        <v>0</v>
      </c>
      <c r="I77" s="30" t="s">
        <v>24</v>
      </c>
      <c r="J77" s="32" t="s">
        <v>62</v>
      </c>
    </row>
    <row r="78" spans="1:10" x14ac:dyDescent="0.35">
      <c r="A78" s="36">
        <v>45718</v>
      </c>
      <c r="B78" s="39" t="s">
        <v>278</v>
      </c>
      <c r="C78" s="31" t="s">
        <v>94</v>
      </c>
      <c r="D78" s="35"/>
      <c r="E78" s="12">
        <v>10</v>
      </c>
      <c r="F78" s="33">
        <v>8105.06</v>
      </c>
      <c r="G78" s="57">
        <f t="shared" si="34"/>
        <v>8105.0599999999995</v>
      </c>
      <c r="H78" s="58">
        <f t="shared" si="35"/>
        <v>0</v>
      </c>
      <c r="I78" s="30" t="s">
        <v>24</v>
      </c>
      <c r="J78" s="32" t="s">
        <v>62</v>
      </c>
    </row>
    <row r="79" spans="1:10" x14ac:dyDescent="0.35">
      <c r="A79" s="36">
        <v>45719</v>
      </c>
      <c r="B79" s="39" t="s">
        <v>279</v>
      </c>
      <c r="C79" s="50" t="s">
        <v>127</v>
      </c>
      <c r="D79" s="35"/>
      <c r="E79" s="12">
        <v>23</v>
      </c>
      <c r="F79" s="33">
        <v>8128.06</v>
      </c>
      <c r="G79" s="57">
        <f t="shared" ref="G79" si="36">G78-D79+E79</f>
        <v>8128.0599999999995</v>
      </c>
      <c r="H79" s="58">
        <f t="shared" ref="H79" si="37">F79-G79</f>
        <v>0</v>
      </c>
      <c r="I79" s="30" t="s">
        <v>27</v>
      </c>
      <c r="J79" s="32" t="s">
        <v>62</v>
      </c>
    </row>
    <row r="80" spans="1:10" x14ac:dyDescent="0.35">
      <c r="A80" s="36">
        <v>45719</v>
      </c>
      <c r="B80" s="39" t="s">
        <v>280</v>
      </c>
      <c r="C80" s="50" t="s">
        <v>92</v>
      </c>
      <c r="D80" s="35"/>
      <c r="E80" s="12">
        <v>23</v>
      </c>
      <c r="F80" s="33">
        <v>8151.06</v>
      </c>
      <c r="G80" s="57">
        <f t="shared" ref="G80" si="38">G79-D80+E80</f>
        <v>8151.0599999999995</v>
      </c>
      <c r="H80" s="58">
        <f t="shared" ref="H80" si="39">F80-G80</f>
        <v>0</v>
      </c>
      <c r="I80" s="30" t="s">
        <v>27</v>
      </c>
      <c r="J80" s="32" t="s">
        <v>62</v>
      </c>
    </row>
    <row r="81" spans="1:10" ht="31.2" x14ac:dyDescent="0.35">
      <c r="A81" s="36">
        <v>45719</v>
      </c>
      <c r="B81" s="39" t="s">
        <v>205</v>
      </c>
      <c r="C81" s="31" t="s">
        <v>59</v>
      </c>
      <c r="D81" s="35">
        <v>10.37</v>
      </c>
      <c r="F81" s="33">
        <v>8140.69</v>
      </c>
      <c r="G81" s="57">
        <f t="shared" ref="G81:G82" si="40">G80-D81+E81</f>
        <v>8140.69</v>
      </c>
      <c r="H81" s="58">
        <f t="shared" ref="H81:H82" si="41">F81-G81</f>
        <v>0</v>
      </c>
      <c r="I81" s="30" t="s">
        <v>21</v>
      </c>
      <c r="J81" s="32" t="s">
        <v>62</v>
      </c>
    </row>
    <row r="82" spans="1:10" x14ac:dyDescent="0.35">
      <c r="A82" s="36">
        <v>45719</v>
      </c>
      <c r="B82" s="39" t="s">
        <v>29</v>
      </c>
      <c r="C82" s="31" t="s">
        <v>59</v>
      </c>
      <c r="D82" s="35">
        <v>1.5</v>
      </c>
      <c r="F82" s="33">
        <v>8139.19</v>
      </c>
      <c r="G82" s="57">
        <f t="shared" si="40"/>
        <v>8139.19</v>
      </c>
      <c r="H82" s="58">
        <f t="shared" si="41"/>
        <v>0</v>
      </c>
      <c r="I82" s="30" t="s">
        <v>21</v>
      </c>
      <c r="J82" s="32" t="s">
        <v>62</v>
      </c>
    </row>
    <row r="83" spans="1:10" x14ac:dyDescent="0.35">
      <c r="A83" s="36">
        <v>45720</v>
      </c>
      <c r="B83" s="39" t="s">
        <v>281</v>
      </c>
      <c r="C83" s="31" t="s">
        <v>225</v>
      </c>
      <c r="D83" s="35"/>
      <c r="E83" s="12">
        <v>20</v>
      </c>
      <c r="F83" s="33">
        <v>8159.19</v>
      </c>
      <c r="G83" s="57">
        <f t="shared" ref="G83" si="42">G82-D83+E83</f>
        <v>8159.19</v>
      </c>
      <c r="H83" s="58">
        <f t="shared" ref="H83" si="43">F83-G83</f>
        <v>0</v>
      </c>
      <c r="I83" s="30" t="s">
        <v>90</v>
      </c>
      <c r="J83" s="32" t="s">
        <v>62</v>
      </c>
    </row>
    <row r="84" spans="1:10" ht="36" x14ac:dyDescent="0.35">
      <c r="A84" s="36">
        <v>45721</v>
      </c>
      <c r="B84" s="39" t="s">
        <v>206</v>
      </c>
      <c r="C84" s="47" t="s">
        <v>95</v>
      </c>
      <c r="D84" s="35">
        <v>20.69</v>
      </c>
      <c r="F84" s="33">
        <v>8138.5</v>
      </c>
      <c r="G84" s="57">
        <f t="shared" ref="G84" si="44">G83-D84+E84</f>
        <v>8138.5</v>
      </c>
      <c r="H84" s="58">
        <f t="shared" ref="H84" si="45">F84-G84</f>
        <v>0</v>
      </c>
      <c r="I84" s="30" t="s">
        <v>18</v>
      </c>
      <c r="J84" s="73">
        <v>16</v>
      </c>
    </row>
    <row r="85" spans="1:10" x14ac:dyDescent="0.35">
      <c r="A85" s="36">
        <v>45722</v>
      </c>
      <c r="B85" s="39" t="s">
        <v>282</v>
      </c>
      <c r="C85" s="31" t="s">
        <v>94</v>
      </c>
      <c r="D85" s="35"/>
      <c r="E85" s="12">
        <v>10</v>
      </c>
      <c r="F85" s="33">
        <v>8148.5</v>
      </c>
      <c r="G85" s="57">
        <f t="shared" ref="G85:G87" si="46">G84-D85+E85</f>
        <v>8148.5</v>
      </c>
      <c r="H85" s="58">
        <f t="shared" ref="H85:H87" si="47">F85-G85</f>
        <v>0</v>
      </c>
      <c r="I85" s="30" t="s">
        <v>24</v>
      </c>
      <c r="J85" s="32" t="s">
        <v>62</v>
      </c>
    </row>
    <row r="86" spans="1:10" x14ac:dyDescent="0.35">
      <c r="A86" s="36">
        <v>45722</v>
      </c>
      <c r="B86" s="39" t="s">
        <v>283</v>
      </c>
      <c r="C86" s="50" t="s">
        <v>128</v>
      </c>
      <c r="D86" s="35"/>
      <c r="E86" s="12">
        <v>92</v>
      </c>
      <c r="F86" s="33">
        <v>8240.5</v>
      </c>
      <c r="G86" s="57">
        <f t="shared" si="46"/>
        <v>8240.5</v>
      </c>
      <c r="H86" s="58">
        <f t="shared" si="47"/>
        <v>0</v>
      </c>
      <c r="I86" s="30" t="s">
        <v>27</v>
      </c>
      <c r="J86" s="32" t="s">
        <v>62</v>
      </c>
    </row>
    <row r="87" spans="1:10" x14ac:dyDescent="0.35">
      <c r="A87" s="36">
        <v>45726</v>
      </c>
      <c r="B87" s="39" t="s">
        <v>284</v>
      </c>
      <c r="C87" s="31" t="s">
        <v>94</v>
      </c>
      <c r="D87" s="35"/>
      <c r="E87" s="12">
        <v>10</v>
      </c>
      <c r="F87" s="33">
        <v>8250.5</v>
      </c>
      <c r="G87" s="57">
        <f t="shared" si="46"/>
        <v>8250.5</v>
      </c>
      <c r="H87" s="58">
        <f t="shared" si="47"/>
        <v>0</v>
      </c>
      <c r="I87" s="30" t="s">
        <v>24</v>
      </c>
      <c r="J87" s="32" t="s">
        <v>62</v>
      </c>
    </row>
    <row r="88" spans="1:10" x14ac:dyDescent="0.35">
      <c r="A88" s="36">
        <v>45726</v>
      </c>
      <c r="B88" s="39" t="s">
        <v>285</v>
      </c>
      <c r="C88" s="31" t="s">
        <v>96</v>
      </c>
      <c r="D88" s="35"/>
      <c r="E88" s="12">
        <v>35</v>
      </c>
      <c r="F88" s="33">
        <v>8285.5</v>
      </c>
      <c r="G88" s="57">
        <f t="shared" ref="G88" si="48">G87-D88+E88</f>
        <v>8285.5</v>
      </c>
      <c r="H88" s="58">
        <f t="shared" ref="H88" si="49">F88-G88</f>
        <v>0</v>
      </c>
      <c r="I88" s="30" t="s">
        <v>24</v>
      </c>
      <c r="J88" s="32" t="s">
        <v>62</v>
      </c>
    </row>
    <row r="89" spans="1:10" x14ac:dyDescent="0.35">
      <c r="A89" s="36">
        <v>45727</v>
      </c>
      <c r="B89" s="39" t="s">
        <v>286</v>
      </c>
      <c r="C89" s="50" t="s">
        <v>129</v>
      </c>
      <c r="D89" s="35"/>
      <c r="E89" s="12">
        <v>32.200000000000003</v>
      </c>
      <c r="F89" s="33">
        <v>8317.7000000000007</v>
      </c>
      <c r="G89" s="57">
        <f t="shared" ref="G89:G90" si="50">G88-D89+E89</f>
        <v>8317.7000000000007</v>
      </c>
      <c r="H89" s="58">
        <f t="shared" ref="H89:H90" si="51">F89-G89</f>
        <v>0</v>
      </c>
      <c r="I89" s="30" t="s">
        <v>27</v>
      </c>
      <c r="J89" s="32" t="s">
        <v>62</v>
      </c>
    </row>
    <row r="90" spans="1:10" ht="36" x14ac:dyDescent="0.35">
      <c r="A90" s="36">
        <v>45728</v>
      </c>
      <c r="B90" s="39" t="s">
        <v>359</v>
      </c>
      <c r="C90" s="47" t="s">
        <v>97</v>
      </c>
      <c r="D90" s="35"/>
      <c r="E90" s="12">
        <v>20.420000000000002</v>
      </c>
      <c r="F90" s="33">
        <v>8338.1200000000008</v>
      </c>
      <c r="G90" s="57">
        <f t="shared" si="50"/>
        <v>8338.1200000000008</v>
      </c>
      <c r="H90" s="58">
        <f t="shared" si="51"/>
        <v>0</v>
      </c>
      <c r="I90" s="30" t="s">
        <v>18</v>
      </c>
      <c r="J90" s="73">
        <v>17</v>
      </c>
    </row>
    <row r="91" spans="1:10" x14ac:dyDescent="0.35">
      <c r="A91" s="36">
        <v>45729</v>
      </c>
      <c r="B91" s="39" t="s">
        <v>93</v>
      </c>
      <c r="C91" s="31" t="s">
        <v>104</v>
      </c>
      <c r="D91" s="35">
        <v>20</v>
      </c>
      <c r="F91" s="33">
        <v>8318.1200000000008</v>
      </c>
      <c r="G91" s="57">
        <f t="shared" ref="G91:G97" si="52">G90-D91+E91</f>
        <v>8318.1200000000008</v>
      </c>
      <c r="H91" s="58">
        <f t="shared" ref="H91:H97" si="53">F91-G91</f>
        <v>0</v>
      </c>
      <c r="I91" s="30" t="s">
        <v>2</v>
      </c>
      <c r="J91" s="73">
        <v>18</v>
      </c>
    </row>
    <row r="92" spans="1:10" ht="31.2" x14ac:dyDescent="0.35">
      <c r="A92" s="36">
        <v>45729</v>
      </c>
      <c r="B92" s="39" t="s">
        <v>360</v>
      </c>
      <c r="C92" s="47" t="s">
        <v>105</v>
      </c>
      <c r="D92" s="35">
        <v>179.73</v>
      </c>
      <c r="F92" s="33">
        <v>8138.39</v>
      </c>
      <c r="G92" s="57">
        <f t="shared" si="52"/>
        <v>8138.3900000000012</v>
      </c>
      <c r="H92" s="58">
        <f t="shared" si="53"/>
        <v>0</v>
      </c>
      <c r="I92" s="30" t="s">
        <v>106</v>
      </c>
      <c r="J92" s="73">
        <v>19</v>
      </c>
    </row>
    <row r="93" spans="1:10" x14ac:dyDescent="0.35">
      <c r="A93" s="36">
        <v>45733</v>
      </c>
      <c r="B93" s="39" t="s">
        <v>287</v>
      </c>
      <c r="C93" s="50" t="s">
        <v>130</v>
      </c>
      <c r="D93" s="35"/>
      <c r="E93" s="12">
        <v>46</v>
      </c>
      <c r="F93" s="33">
        <v>8184.39</v>
      </c>
      <c r="G93" s="57">
        <f t="shared" si="52"/>
        <v>8184.3900000000012</v>
      </c>
      <c r="H93" s="58">
        <f t="shared" si="53"/>
        <v>0</v>
      </c>
      <c r="I93" s="30" t="s">
        <v>27</v>
      </c>
      <c r="J93" s="32" t="s">
        <v>62</v>
      </c>
    </row>
    <row r="94" spans="1:10" x14ac:dyDescent="0.35">
      <c r="A94" s="36">
        <v>45733</v>
      </c>
      <c r="B94" s="39" t="s">
        <v>101</v>
      </c>
      <c r="C94" s="50" t="s">
        <v>102</v>
      </c>
      <c r="D94" s="35">
        <v>7.38</v>
      </c>
      <c r="F94" s="33">
        <v>8177.01</v>
      </c>
      <c r="G94" s="59">
        <f t="shared" si="52"/>
        <v>8177.0100000000011</v>
      </c>
      <c r="H94" s="60">
        <f t="shared" si="53"/>
        <v>0</v>
      </c>
      <c r="I94" s="51" t="s">
        <v>106</v>
      </c>
      <c r="J94" s="73">
        <v>20</v>
      </c>
    </row>
    <row r="95" spans="1:10" x14ac:dyDescent="0.35">
      <c r="A95" s="36">
        <v>45733</v>
      </c>
      <c r="B95" s="39" t="s">
        <v>100</v>
      </c>
      <c r="C95" s="31" t="s">
        <v>42</v>
      </c>
      <c r="D95" s="35">
        <v>26.95</v>
      </c>
      <c r="F95" s="33">
        <v>8150.06</v>
      </c>
      <c r="G95" s="57">
        <f t="shared" si="52"/>
        <v>8150.0600000000013</v>
      </c>
      <c r="H95" s="58">
        <f t="shared" si="53"/>
        <v>0</v>
      </c>
      <c r="I95" s="30" t="s">
        <v>106</v>
      </c>
      <c r="J95" s="73">
        <v>21</v>
      </c>
    </row>
    <row r="96" spans="1:10" x14ac:dyDescent="0.35">
      <c r="A96" s="36">
        <v>45733</v>
      </c>
      <c r="B96" s="39" t="s">
        <v>99</v>
      </c>
      <c r="C96" s="31" t="s">
        <v>103</v>
      </c>
      <c r="D96" s="35">
        <v>583.20000000000005</v>
      </c>
      <c r="F96" s="33">
        <v>7566.86</v>
      </c>
      <c r="G96" s="57">
        <f t="shared" si="52"/>
        <v>7566.8600000000015</v>
      </c>
      <c r="H96" s="58">
        <f t="shared" si="53"/>
        <v>0</v>
      </c>
      <c r="I96" s="30" t="s">
        <v>106</v>
      </c>
      <c r="J96" s="73">
        <v>22</v>
      </c>
    </row>
    <row r="97" spans="1:10" x14ac:dyDescent="0.35">
      <c r="A97" s="36">
        <v>45734</v>
      </c>
      <c r="B97" s="39" t="s">
        <v>98</v>
      </c>
      <c r="C97" s="31" t="s">
        <v>42</v>
      </c>
      <c r="D97" s="35">
        <v>25.97</v>
      </c>
      <c r="F97" s="33">
        <v>7540.89</v>
      </c>
      <c r="G97" s="57">
        <f t="shared" si="52"/>
        <v>7540.8900000000012</v>
      </c>
      <c r="H97" s="58">
        <f t="shared" si="53"/>
        <v>0</v>
      </c>
      <c r="I97" s="30" t="s">
        <v>106</v>
      </c>
      <c r="J97" s="73">
        <v>23</v>
      </c>
    </row>
    <row r="98" spans="1:10" x14ac:dyDescent="0.35">
      <c r="A98" s="36">
        <v>45737</v>
      </c>
      <c r="B98" s="39" t="s">
        <v>109</v>
      </c>
      <c r="C98" s="31" t="s">
        <v>105</v>
      </c>
      <c r="D98" s="35">
        <v>102.28</v>
      </c>
      <c r="F98" s="33">
        <v>7438.61</v>
      </c>
      <c r="G98" s="57">
        <f t="shared" ref="G98" si="54">G97-D98+E98</f>
        <v>7438.6100000000015</v>
      </c>
      <c r="H98" s="58">
        <f t="shared" ref="H98" si="55">F98-G98</f>
        <v>0</v>
      </c>
      <c r="I98" s="30" t="s">
        <v>106</v>
      </c>
      <c r="J98" s="73">
        <v>24</v>
      </c>
    </row>
    <row r="99" spans="1:10" x14ac:dyDescent="0.35">
      <c r="A99" s="36">
        <v>45737</v>
      </c>
      <c r="B99" s="39" t="s">
        <v>361</v>
      </c>
      <c r="C99" s="31" t="s">
        <v>110</v>
      </c>
      <c r="D99" s="35">
        <v>1038</v>
      </c>
      <c r="F99" s="33">
        <v>6400.61</v>
      </c>
      <c r="G99" s="57">
        <f t="shared" ref="G99" si="56">G98-D99+E99</f>
        <v>6400.6100000000015</v>
      </c>
      <c r="H99" s="58">
        <f t="shared" ref="H99" si="57">F99-G99</f>
        <v>0</v>
      </c>
      <c r="I99" s="30" t="s">
        <v>106</v>
      </c>
      <c r="J99" s="73">
        <v>25</v>
      </c>
    </row>
    <row r="100" spans="1:10" x14ac:dyDescent="0.35">
      <c r="A100" s="36">
        <v>45740</v>
      </c>
      <c r="B100" s="39" t="s">
        <v>288</v>
      </c>
      <c r="C100" s="31" t="s">
        <v>112</v>
      </c>
      <c r="D100" s="35"/>
      <c r="E100" s="12">
        <v>15</v>
      </c>
      <c r="F100" s="33">
        <v>6415.61</v>
      </c>
      <c r="G100" s="57">
        <f t="shared" ref="G100:G102" si="58">G99-D100+E100</f>
        <v>6415.6100000000015</v>
      </c>
      <c r="H100" s="58">
        <f t="shared" ref="H100:H102" si="59">F100-G100</f>
        <v>0</v>
      </c>
      <c r="I100" s="30" t="s">
        <v>24</v>
      </c>
      <c r="J100" s="49" t="s">
        <v>62</v>
      </c>
    </row>
    <row r="101" spans="1:10" x14ac:dyDescent="0.35">
      <c r="A101" s="36">
        <v>45738</v>
      </c>
      <c r="B101" s="39" t="s">
        <v>108</v>
      </c>
      <c r="C101" s="31" t="s">
        <v>42</v>
      </c>
      <c r="D101" s="35">
        <v>14.37</v>
      </c>
      <c r="F101" s="33">
        <v>6401.24</v>
      </c>
      <c r="G101" s="57">
        <f t="shared" si="58"/>
        <v>6401.2400000000016</v>
      </c>
      <c r="H101" s="58">
        <f t="shared" si="59"/>
        <v>0</v>
      </c>
      <c r="I101" s="30" t="s">
        <v>106</v>
      </c>
      <c r="J101" s="73">
        <v>26</v>
      </c>
    </row>
    <row r="102" spans="1:10" x14ac:dyDescent="0.35">
      <c r="A102" s="36">
        <v>45738</v>
      </c>
      <c r="B102" s="39" t="s">
        <v>107</v>
      </c>
      <c r="C102" s="31" t="s">
        <v>111</v>
      </c>
      <c r="D102" s="35">
        <v>47</v>
      </c>
      <c r="F102" s="33">
        <v>6354.24</v>
      </c>
      <c r="G102" s="57">
        <f t="shared" si="58"/>
        <v>6354.2400000000016</v>
      </c>
      <c r="H102" s="58">
        <f t="shared" si="59"/>
        <v>0</v>
      </c>
      <c r="I102" s="30" t="s">
        <v>106</v>
      </c>
      <c r="J102" s="73">
        <v>27</v>
      </c>
    </row>
    <row r="103" spans="1:10" x14ac:dyDescent="0.35">
      <c r="A103" s="36">
        <v>45741</v>
      </c>
      <c r="B103" s="39" t="s">
        <v>289</v>
      </c>
      <c r="C103" s="31" t="s">
        <v>225</v>
      </c>
      <c r="D103" s="35"/>
      <c r="E103" s="12">
        <v>10</v>
      </c>
      <c r="F103" s="33">
        <v>6364.24</v>
      </c>
      <c r="G103" s="57">
        <f t="shared" ref="G103:G104" si="60">G102-D103+E103</f>
        <v>6364.2400000000016</v>
      </c>
      <c r="H103" s="58">
        <f t="shared" ref="H103:H104" si="61">F103-G103</f>
        <v>0</v>
      </c>
      <c r="I103" s="30" t="s">
        <v>90</v>
      </c>
      <c r="J103" s="49" t="s">
        <v>62</v>
      </c>
    </row>
    <row r="104" spans="1:10" x14ac:dyDescent="0.35">
      <c r="A104" s="36">
        <v>45747</v>
      </c>
      <c r="B104" s="39" t="s">
        <v>290</v>
      </c>
      <c r="C104" s="31" t="s">
        <v>225</v>
      </c>
      <c r="D104" s="35"/>
      <c r="E104" s="12">
        <v>30</v>
      </c>
      <c r="F104" s="33">
        <v>6394.24</v>
      </c>
      <c r="G104" s="57">
        <f t="shared" si="60"/>
        <v>6394.2400000000016</v>
      </c>
      <c r="H104" s="58">
        <f t="shared" si="61"/>
        <v>0</v>
      </c>
      <c r="I104" s="30" t="s">
        <v>90</v>
      </c>
      <c r="J104" s="49" t="s">
        <v>62</v>
      </c>
    </row>
    <row r="105" spans="1:10" ht="31.2" x14ac:dyDescent="0.35">
      <c r="A105" s="36">
        <v>45747</v>
      </c>
      <c r="B105" s="39" t="s">
        <v>136</v>
      </c>
      <c r="C105" s="31" t="s">
        <v>59</v>
      </c>
      <c r="D105" s="35">
        <v>10.119999999999999</v>
      </c>
      <c r="F105" s="33">
        <v>6384.12</v>
      </c>
      <c r="G105" s="57">
        <f t="shared" ref="G105" si="62">G104-D105+E105</f>
        <v>6384.1200000000017</v>
      </c>
      <c r="H105" s="58">
        <f t="shared" ref="H105" si="63">F105-G105</f>
        <v>0</v>
      </c>
      <c r="I105" s="30" t="s">
        <v>21</v>
      </c>
      <c r="J105" s="49" t="s">
        <v>62</v>
      </c>
    </row>
    <row r="106" spans="1:10" x14ac:dyDescent="0.35">
      <c r="A106" s="36">
        <v>45747</v>
      </c>
      <c r="B106" s="39" t="s">
        <v>135</v>
      </c>
      <c r="C106" s="31" t="s">
        <v>137</v>
      </c>
      <c r="D106" s="35">
        <v>57.78</v>
      </c>
      <c r="F106" s="33">
        <v>6326.34</v>
      </c>
      <c r="G106" s="57">
        <f t="shared" ref="G106" si="64">G105-D106+E106</f>
        <v>6326.340000000002</v>
      </c>
      <c r="H106" s="58">
        <f t="shared" ref="H106" si="65">F106-G106</f>
        <v>0</v>
      </c>
      <c r="I106" s="30" t="s">
        <v>25</v>
      </c>
      <c r="J106" s="73">
        <v>28</v>
      </c>
    </row>
    <row r="107" spans="1:10" x14ac:dyDescent="0.35">
      <c r="A107" s="36">
        <v>45747</v>
      </c>
      <c r="B107" s="39" t="s">
        <v>26</v>
      </c>
      <c r="C107" s="31" t="s">
        <v>59</v>
      </c>
      <c r="D107" s="35">
        <v>1.5</v>
      </c>
      <c r="F107" s="33">
        <v>6324.84</v>
      </c>
      <c r="G107" s="57">
        <f t="shared" ref="G107" si="66">G106-D107+E107</f>
        <v>6324.840000000002</v>
      </c>
      <c r="H107" s="58">
        <f t="shared" ref="H107" si="67">F107-G107</f>
        <v>0</v>
      </c>
      <c r="I107" s="30" t="s">
        <v>21</v>
      </c>
      <c r="J107" s="49" t="s">
        <v>62</v>
      </c>
    </row>
    <row r="108" spans="1:10" x14ac:dyDescent="0.35">
      <c r="A108" s="36">
        <v>45749</v>
      </c>
      <c r="B108" s="39" t="s">
        <v>291</v>
      </c>
      <c r="C108" s="31" t="s">
        <v>138</v>
      </c>
      <c r="D108" s="35"/>
      <c r="E108" s="12">
        <v>27.6</v>
      </c>
      <c r="F108" s="33">
        <v>6352.44</v>
      </c>
      <c r="G108" s="57">
        <f t="shared" ref="G108" si="68">G107-D108+E108</f>
        <v>6352.4400000000023</v>
      </c>
      <c r="H108" s="58">
        <f t="shared" ref="H108" si="69">F108-G108</f>
        <v>0</v>
      </c>
      <c r="I108" s="30" t="s">
        <v>27</v>
      </c>
      <c r="J108" s="49" t="s">
        <v>62</v>
      </c>
    </row>
    <row r="109" spans="1:10" x14ac:dyDescent="0.35">
      <c r="A109" s="36">
        <v>45749</v>
      </c>
      <c r="B109" s="39" t="s">
        <v>134</v>
      </c>
      <c r="C109" s="31" t="s">
        <v>139</v>
      </c>
      <c r="D109" s="35">
        <v>120.6</v>
      </c>
      <c r="F109" s="33">
        <v>6231.84</v>
      </c>
      <c r="G109" s="57">
        <f t="shared" ref="G109:G110" si="70">G108-D109+E109</f>
        <v>6231.840000000002</v>
      </c>
      <c r="H109" s="58">
        <f t="shared" ref="H109:H110" si="71">F109-G109</f>
        <v>0</v>
      </c>
      <c r="I109" s="30" t="s">
        <v>25</v>
      </c>
      <c r="J109" s="73">
        <v>29</v>
      </c>
    </row>
    <row r="110" spans="1:10" x14ac:dyDescent="0.35">
      <c r="A110" s="36">
        <v>45750</v>
      </c>
      <c r="B110" s="39" t="s">
        <v>38</v>
      </c>
      <c r="C110" s="31" t="s">
        <v>41</v>
      </c>
      <c r="D110" s="35"/>
      <c r="E110" s="12">
        <v>6.8</v>
      </c>
      <c r="F110" s="33">
        <v>6238.64</v>
      </c>
      <c r="G110" s="57">
        <f t="shared" si="70"/>
        <v>6238.6400000000021</v>
      </c>
      <c r="H110" s="58">
        <f t="shared" si="71"/>
        <v>0</v>
      </c>
      <c r="I110" s="30" t="s">
        <v>17</v>
      </c>
      <c r="J110" s="49" t="s">
        <v>62</v>
      </c>
    </row>
    <row r="111" spans="1:10" x14ac:dyDescent="0.35">
      <c r="A111" s="36">
        <v>45754</v>
      </c>
      <c r="B111" s="39" t="s">
        <v>292</v>
      </c>
      <c r="C111" s="31" t="s">
        <v>19</v>
      </c>
      <c r="D111" s="35"/>
      <c r="E111" s="12">
        <v>10</v>
      </c>
      <c r="F111" s="33">
        <v>6248.64</v>
      </c>
      <c r="G111" s="57">
        <f t="shared" ref="G111:G114" si="72">G110-D111+E111</f>
        <v>6248.6400000000021</v>
      </c>
      <c r="H111" s="58">
        <f t="shared" ref="H111:H114" si="73">F111-G111</f>
        <v>0</v>
      </c>
      <c r="I111" s="30" t="s">
        <v>19</v>
      </c>
      <c r="J111" s="49" t="s">
        <v>62</v>
      </c>
    </row>
    <row r="112" spans="1:10" x14ac:dyDescent="0.35">
      <c r="A112" s="36">
        <v>45754</v>
      </c>
      <c r="B112" s="39" t="s">
        <v>293</v>
      </c>
      <c r="C112" s="31" t="s">
        <v>146</v>
      </c>
      <c r="D112" s="35"/>
      <c r="E112" s="12">
        <v>45</v>
      </c>
      <c r="F112" s="33">
        <v>6293.64</v>
      </c>
      <c r="G112" s="57">
        <f t="shared" si="72"/>
        <v>6293.6400000000021</v>
      </c>
      <c r="H112" s="58">
        <f t="shared" si="73"/>
        <v>0</v>
      </c>
      <c r="I112" s="30" t="s">
        <v>27</v>
      </c>
      <c r="J112" s="49" t="s">
        <v>62</v>
      </c>
    </row>
    <row r="113" spans="1:10" x14ac:dyDescent="0.35">
      <c r="A113" s="36">
        <v>45754</v>
      </c>
      <c r="B113" s="39" t="s">
        <v>145</v>
      </c>
      <c r="C113" s="31" t="s">
        <v>140</v>
      </c>
      <c r="D113" s="35">
        <v>7.99</v>
      </c>
      <c r="F113" s="33">
        <v>6285.65</v>
      </c>
      <c r="G113" s="57">
        <f t="shared" si="72"/>
        <v>6285.6500000000024</v>
      </c>
      <c r="H113" s="58">
        <f t="shared" si="73"/>
        <v>0</v>
      </c>
      <c r="I113" s="30" t="s">
        <v>18</v>
      </c>
      <c r="J113" s="73">
        <v>30</v>
      </c>
    </row>
    <row r="114" spans="1:10" x14ac:dyDescent="0.35">
      <c r="A114" s="36">
        <v>45754</v>
      </c>
      <c r="B114" s="39" t="s">
        <v>144</v>
      </c>
      <c r="C114" s="31" t="s">
        <v>141</v>
      </c>
      <c r="D114" s="35">
        <v>24.97</v>
      </c>
      <c r="F114" s="33">
        <v>6260.68</v>
      </c>
      <c r="G114" s="57">
        <f t="shared" si="72"/>
        <v>6260.6800000000021</v>
      </c>
      <c r="H114" s="58">
        <f t="shared" si="73"/>
        <v>0</v>
      </c>
      <c r="I114" s="30" t="s">
        <v>18</v>
      </c>
      <c r="J114" s="73">
        <v>31</v>
      </c>
    </row>
    <row r="115" spans="1:10" x14ac:dyDescent="0.35">
      <c r="A115" s="36">
        <v>45761</v>
      </c>
      <c r="B115" s="39" t="s">
        <v>143</v>
      </c>
      <c r="C115" s="31" t="s">
        <v>147</v>
      </c>
      <c r="D115" s="35">
        <v>139.13999999999999</v>
      </c>
      <c r="F115" s="33">
        <v>6121.54</v>
      </c>
      <c r="G115" s="57">
        <f t="shared" ref="G115:G119" si="74">G114-D115+E115</f>
        <v>6121.5400000000018</v>
      </c>
      <c r="H115" s="58">
        <f t="shared" ref="H115:H119" si="75">F115-G115</f>
        <v>0</v>
      </c>
      <c r="I115" s="30" t="s">
        <v>106</v>
      </c>
      <c r="J115" s="73">
        <v>32</v>
      </c>
    </row>
    <row r="116" spans="1:10" x14ac:dyDescent="0.35">
      <c r="A116" s="36">
        <v>45762</v>
      </c>
      <c r="B116" s="39" t="s">
        <v>142</v>
      </c>
      <c r="C116" s="31" t="s">
        <v>148</v>
      </c>
      <c r="D116" s="35">
        <v>19.52</v>
      </c>
      <c r="F116" s="33">
        <v>6102.02</v>
      </c>
      <c r="G116" s="57">
        <f t="shared" si="74"/>
        <v>6102.0200000000013</v>
      </c>
      <c r="H116" s="58">
        <f t="shared" si="75"/>
        <v>0</v>
      </c>
      <c r="I116" s="30" t="s">
        <v>106</v>
      </c>
      <c r="J116" s="73">
        <v>33</v>
      </c>
    </row>
    <row r="117" spans="1:10" x14ac:dyDescent="0.35">
      <c r="A117" s="36">
        <v>45764</v>
      </c>
      <c r="B117" s="39" t="s">
        <v>294</v>
      </c>
      <c r="C117" s="31" t="s">
        <v>225</v>
      </c>
      <c r="D117" s="35"/>
      <c r="E117" s="12">
        <v>20</v>
      </c>
      <c r="F117" s="33">
        <v>6122.02</v>
      </c>
      <c r="G117" s="57">
        <f t="shared" si="74"/>
        <v>6122.0200000000013</v>
      </c>
      <c r="H117" s="58">
        <f t="shared" si="75"/>
        <v>0</v>
      </c>
      <c r="I117" s="30" t="s">
        <v>90</v>
      </c>
      <c r="J117" s="49" t="s">
        <v>62</v>
      </c>
    </row>
    <row r="118" spans="1:10" x14ac:dyDescent="0.35">
      <c r="A118" s="36">
        <v>45769</v>
      </c>
      <c r="B118" s="39" t="s">
        <v>270</v>
      </c>
      <c r="C118" s="31" t="s">
        <v>19</v>
      </c>
      <c r="D118" s="35"/>
      <c r="E118" s="12">
        <v>10</v>
      </c>
      <c r="F118" s="33">
        <v>6132.02</v>
      </c>
      <c r="G118" s="57">
        <f t="shared" si="74"/>
        <v>6132.0200000000013</v>
      </c>
      <c r="H118" s="58">
        <f t="shared" si="75"/>
        <v>0</v>
      </c>
      <c r="I118" s="30" t="s">
        <v>19</v>
      </c>
      <c r="J118" s="49" t="s">
        <v>62</v>
      </c>
    </row>
    <row r="119" spans="1:10" x14ac:dyDescent="0.35">
      <c r="A119" s="36">
        <v>45772</v>
      </c>
      <c r="B119" s="39" t="s">
        <v>295</v>
      </c>
      <c r="C119" s="31" t="s">
        <v>150</v>
      </c>
      <c r="D119" s="35"/>
      <c r="E119" s="12">
        <v>9.5</v>
      </c>
      <c r="F119" s="33">
        <v>6141.52</v>
      </c>
      <c r="G119" s="57">
        <f t="shared" si="74"/>
        <v>6141.5200000000013</v>
      </c>
      <c r="H119" s="58">
        <f t="shared" si="75"/>
        <v>0</v>
      </c>
      <c r="I119" s="30" t="s">
        <v>2</v>
      </c>
      <c r="J119" s="49" t="s">
        <v>62</v>
      </c>
    </row>
    <row r="120" spans="1:10" x14ac:dyDescent="0.35">
      <c r="A120" s="36">
        <v>45773</v>
      </c>
      <c r="B120" s="39" t="s">
        <v>362</v>
      </c>
      <c r="C120" s="31" t="s">
        <v>149</v>
      </c>
      <c r="D120" s="35">
        <v>23</v>
      </c>
      <c r="F120" s="33">
        <f>F119+E120-D120</f>
        <v>6118.52</v>
      </c>
      <c r="G120" s="57">
        <f t="shared" ref="G120:G124" si="76">G119-D120+E120</f>
        <v>6118.5200000000013</v>
      </c>
      <c r="H120" s="58">
        <f t="shared" ref="H120:H124" si="77">F120-G120</f>
        <v>0</v>
      </c>
      <c r="I120" s="30" t="s">
        <v>2</v>
      </c>
      <c r="J120" s="49" t="s">
        <v>62</v>
      </c>
    </row>
    <row r="121" spans="1:10" x14ac:dyDescent="0.35">
      <c r="A121" s="36">
        <v>45773</v>
      </c>
      <c r="B121" s="39" t="s">
        <v>296</v>
      </c>
      <c r="C121" s="31" t="s">
        <v>150</v>
      </c>
      <c r="D121" s="35"/>
      <c r="E121" s="12">
        <v>30</v>
      </c>
      <c r="F121" s="33">
        <f t="shared" ref="F121:F125" si="78">F120+E121-D121</f>
        <v>6148.52</v>
      </c>
      <c r="G121" s="57">
        <f t="shared" si="76"/>
        <v>6148.5200000000013</v>
      </c>
      <c r="H121" s="58">
        <f t="shared" si="77"/>
        <v>0</v>
      </c>
      <c r="I121" s="30" t="s">
        <v>2</v>
      </c>
      <c r="J121" s="49" t="s">
        <v>62</v>
      </c>
    </row>
    <row r="122" spans="1:10" ht="31.2" x14ac:dyDescent="0.35">
      <c r="A122" s="36">
        <v>45774</v>
      </c>
      <c r="B122" s="39" t="s">
        <v>36</v>
      </c>
      <c r="C122" s="31" t="s">
        <v>150</v>
      </c>
      <c r="D122" s="35"/>
      <c r="E122" s="12">
        <v>313.61</v>
      </c>
      <c r="F122" s="33">
        <f t="shared" si="78"/>
        <v>6462.13</v>
      </c>
      <c r="G122" s="57">
        <f t="shared" si="76"/>
        <v>6462.130000000001</v>
      </c>
      <c r="H122" s="58">
        <f t="shared" si="77"/>
        <v>0</v>
      </c>
      <c r="I122" s="30" t="s">
        <v>2</v>
      </c>
      <c r="J122" s="49" t="s">
        <v>62</v>
      </c>
    </row>
    <row r="123" spans="1:10" x14ac:dyDescent="0.35">
      <c r="A123" s="36">
        <v>45774</v>
      </c>
      <c r="B123" s="39" t="s">
        <v>297</v>
      </c>
      <c r="C123" s="31" t="s">
        <v>225</v>
      </c>
      <c r="D123" s="35"/>
      <c r="E123" s="12">
        <v>20</v>
      </c>
      <c r="F123" s="33">
        <f t="shared" si="78"/>
        <v>6482.13</v>
      </c>
      <c r="G123" s="57">
        <f t="shared" si="76"/>
        <v>6482.130000000001</v>
      </c>
      <c r="H123" s="58">
        <f t="shared" si="77"/>
        <v>0</v>
      </c>
      <c r="I123" s="30" t="s">
        <v>90</v>
      </c>
      <c r="J123" s="49" t="s">
        <v>62</v>
      </c>
    </row>
    <row r="124" spans="1:10" x14ac:dyDescent="0.35">
      <c r="A124" s="36">
        <v>45774</v>
      </c>
      <c r="B124" s="39" t="s">
        <v>298</v>
      </c>
      <c r="C124" s="31" t="s">
        <v>151</v>
      </c>
      <c r="D124" s="35">
        <v>806.89</v>
      </c>
      <c r="F124" s="33">
        <f t="shared" si="78"/>
        <v>5675.24</v>
      </c>
      <c r="G124" s="57">
        <f t="shared" si="76"/>
        <v>5675.2400000000007</v>
      </c>
      <c r="H124" s="58">
        <f t="shared" si="77"/>
        <v>0</v>
      </c>
      <c r="I124" s="30" t="s">
        <v>18</v>
      </c>
      <c r="J124" s="73">
        <v>34</v>
      </c>
    </row>
    <row r="125" spans="1:10" ht="36" x14ac:dyDescent="0.35">
      <c r="A125" s="53">
        <v>45773</v>
      </c>
      <c r="B125" s="39" t="s">
        <v>153</v>
      </c>
      <c r="C125" s="46" t="s">
        <v>152</v>
      </c>
      <c r="D125" s="12">
        <v>15.99</v>
      </c>
      <c r="E125" s="55">
        <v>15.99</v>
      </c>
      <c r="F125" s="33">
        <f t="shared" si="78"/>
        <v>5675.24</v>
      </c>
      <c r="G125" s="57">
        <f t="shared" ref="G125:G126" si="79">G124-D125+E125</f>
        <v>5675.2400000000007</v>
      </c>
      <c r="H125" s="58">
        <f t="shared" ref="H125:H126" si="80">F125-G125</f>
        <v>0</v>
      </c>
      <c r="I125" s="30" t="s">
        <v>2</v>
      </c>
      <c r="J125" s="73">
        <v>35</v>
      </c>
    </row>
    <row r="126" spans="1:10" x14ac:dyDescent="0.35">
      <c r="A126" s="53">
        <v>45776</v>
      </c>
      <c r="B126" s="39" t="s">
        <v>299</v>
      </c>
      <c r="C126" s="46" t="s">
        <v>33</v>
      </c>
      <c r="E126" s="55">
        <v>7</v>
      </c>
      <c r="F126" s="33">
        <v>5682.24</v>
      </c>
      <c r="G126" s="57">
        <f t="shared" si="79"/>
        <v>5682.2400000000007</v>
      </c>
      <c r="H126" s="58">
        <f t="shared" si="80"/>
        <v>0</v>
      </c>
      <c r="I126" s="30" t="s">
        <v>2</v>
      </c>
      <c r="J126" s="49" t="s">
        <v>62</v>
      </c>
    </row>
    <row r="127" spans="1:10" x14ac:dyDescent="0.35">
      <c r="A127" s="53">
        <v>45776</v>
      </c>
      <c r="B127" s="39" t="s">
        <v>270</v>
      </c>
      <c r="C127" s="46" t="s">
        <v>19</v>
      </c>
      <c r="E127" s="55">
        <v>10</v>
      </c>
      <c r="F127" s="33">
        <v>5692.24</v>
      </c>
      <c r="G127" s="57">
        <f t="shared" ref="G127:G129" si="81">G126-D127+E127</f>
        <v>5692.2400000000007</v>
      </c>
      <c r="H127" s="58">
        <f t="shared" ref="H127:H129" si="82">F127-G127</f>
        <v>0</v>
      </c>
      <c r="I127" s="30" t="s">
        <v>19</v>
      </c>
      <c r="J127" s="49" t="s">
        <v>62</v>
      </c>
    </row>
    <row r="128" spans="1:10" ht="31.2" x14ac:dyDescent="0.35">
      <c r="A128" s="53">
        <v>45776</v>
      </c>
      <c r="B128" s="39" t="s">
        <v>154</v>
      </c>
      <c r="C128" s="31" t="s">
        <v>59</v>
      </c>
      <c r="D128" s="12">
        <v>10.92</v>
      </c>
      <c r="E128" s="52"/>
      <c r="F128" s="33">
        <v>5681.32</v>
      </c>
      <c r="G128" s="57">
        <f t="shared" si="81"/>
        <v>5681.3200000000006</v>
      </c>
      <c r="H128" s="58">
        <f t="shared" si="82"/>
        <v>0</v>
      </c>
      <c r="I128" s="30" t="s">
        <v>21</v>
      </c>
      <c r="J128" s="49" t="s">
        <v>62</v>
      </c>
    </row>
    <row r="129" spans="1:10" x14ac:dyDescent="0.35">
      <c r="A129" s="53">
        <v>45776</v>
      </c>
      <c r="B129" s="39" t="s">
        <v>26</v>
      </c>
      <c r="C129" s="31" t="s">
        <v>59</v>
      </c>
      <c r="D129" s="12">
        <v>1.5</v>
      </c>
      <c r="E129" s="55"/>
      <c r="F129" s="33">
        <v>5679.82</v>
      </c>
      <c r="G129" s="57">
        <f t="shared" si="81"/>
        <v>5679.8200000000006</v>
      </c>
      <c r="H129" s="58">
        <f t="shared" si="82"/>
        <v>0</v>
      </c>
      <c r="I129" s="30" t="s">
        <v>21</v>
      </c>
      <c r="J129" s="49" t="s">
        <v>62</v>
      </c>
    </row>
    <row r="130" spans="1:10" x14ac:dyDescent="0.35">
      <c r="A130" s="53">
        <v>45777</v>
      </c>
      <c r="B130" s="39" t="s">
        <v>300</v>
      </c>
      <c r="C130" s="46" t="s">
        <v>33</v>
      </c>
      <c r="E130" s="55">
        <v>3</v>
      </c>
      <c r="F130" s="33">
        <v>5682.82</v>
      </c>
      <c r="G130" s="57">
        <f t="shared" ref="G130" si="83">G129-D130+E130</f>
        <v>5682.8200000000006</v>
      </c>
      <c r="H130" s="58">
        <f t="shared" ref="H130" si="84">F130-G130</f>
        <v>0</v>
      </c>
      <c r="I130" s="30" t="s">
        <v>2</v>
      </c>
      <c r="J130" s="49" t="s">
        <v>62</v>
      </c>
    </row>
    <row r="131" spans="1:10" x14ac:dyDescent="0.35">
      <c r="A131" s="53">
        <v>45777</v>
      </c>
      <c r="B131" s="39" t="s">
        <v>363</v>
      </c>
      <c r="C131" s="46" t="s">
        <v>33</v>
      </c>
      <c r="E131" s="55">
        <v>4</v>
      </c>
      <c r="F131" s="33">
        <v>5686.82</v>
      </c>
      <c r="G131" s="57">
        <f t="shared" ref="G131:G133" si="85">G130-D131+E131</f>
        <v>5686.8200000000006</v>
      </c>
      <c r="H131" s="58">
        <f t="shared" ref="H131:H133" si="86">F131-G131</f>
        <v>0</v>
      </c>
      <c r="I131" s="30" t="s">
        <v>2</v>
      </c>
      <c r="J131" s="49" t="s">
        <v>62</v>
      </c>
    </row>
    <row r="132" spans="1:10" x14ac:dyDescent="0.35">
      <c r="A132" s="53">
        <v>45777</v>
      </c>
      <c r="B132" s="39" t="s">
        <v>364</v>
      </c>
      <c r="C132" s="46" t="s">
        <v>33</v>
      </c>
      <c r="E132" s="55">
        <v>5.5</v>
      </c>
      <c r="F132" s="33">
        <v>5692.32</v>
      </c>
      <c r="G132" s="57">
        <f t="shared" si="85"/>
        <v>5692.3200000000006</v>
      </c>
      <c r="H132" s="58">
        <f t="shared" si="86"/>
        <v>0</v>
      </c>
      <c r="I132" s="30" t="s">
        <v>2</v>
      </c>
      <c r="J132" s="49" t="s">
        <v>62</v>
      </c>
    </row>
    <row r="133" spans="1:10" x14ac:dyDescent="0.35">
      <c r="A133" s="53">
        <v>45777</v>
      </c>
      <c r="B133" s="39" t="s">
        <v>365</v>
      </c>
      <c r="C133" s="46" t="s">
        <v>33</v>
      </c>
      <c r="E133" s="55">
        <v>3</v>
      </c>
      <c r="F133" s="33">
        <v>5695.32</v>
      </c>
      <c r="G133" s="57">
        <f t="shared" si="85"/>
        <v>5695.3200000000006</v>
      </c>
      <c r="H133" s="58">
        <f t="shared" si="86"/>
        <v>0</v>
      </c>
      <c r="I133" s="30" t="s">
        <v>2</v>
      </c>
      <c r="J133" s="49" t="s">
        <v>62</v>
      </c>
    </row>
    <row r="134" spans="1:10" x14ac:dyDescent="0.35">
      <c r="A134" s="53">
        <v>45778</v>
      </c>
      <c r="B134" s="39" t="s">
        <v>366</v>
      </c>
      <c r="C134" s="46" t="s">
        <v>33</v>
      </c>
      <c r="E134" s="55">
        <v>5</v>
      </c>
      <c r="F134" s="56">
        <v>5700.32</v>
      </c>
      <c r="G134" s="57">
        <f t="shared" ref="G134" si="87">G133-D134+E134</f>
        <v>5700.3200000000006</v>
      </c>
      <c r="H134" s="58">
        <f t="shared" ref="H134" si="88">F134-G134</f>
        <v>0</v>
      </c>
      <c r="I134" s="30" t="s">
        <v>2</v>
      </c>
      <c r="J134" s="49" t="s">
        <v>62</v>
      </c>
    </row>
    <row r="135" spans="1:10" x14ac:dyDescent="0.35">
      <c r="A135" s="53">
        <v>45779</v>
      </c>
      <c r="B135" s="39" t="s">
        <v>158</v>
      </c>
      <c r="C135" s="46" t="s">
        <v>155</v>
      </c>
      <c r="E135" s="55">
        <v>360</v>
      </c>
      <c r="F135" s="56">
        <v>6060.32</v>
      </c>
      <c r="G135" s="57">
        <f t="shared" ref="G135:G136" si="89">G134-D135+E135</f>
        <v>6060.3200000000006</v>
      </c>
      <c r="H135" s="58">
        <f t="shared" ref="H135:H136" si="90">F135-G135</f>
        <v>0</v>
      </c>
      <c r="I135" s="30" t="s">
        <v>2</v>
      </c>
      <c r="J135" s="49" t="s">
        <v>62</v>
      </c>
    </row>
    <row r="136" spans="1:10" x14ac:dyDescent="0.35">
      <c r="A136" s="53">
        <v>45779</v>
      </c>
      <c r="B136" s="39" t="s">
        <v>157</v>
      </c>
      <c r="C136" s="46" t="s">
        <v>155</v>
      </c>
      <c r="E136" s="55">
        <v>5</v>
      </c>
      <c r="F136" s="56">
        <v>6065.32</v>
      </c>
      <c r="G136" s="57">
        <f t="shared" si="89"/>
        <v>6065.3200000000006</v>
      </c>
      <c r="H136" s="58">
        <f t="shared" si="90"/>
        <v>0</v>
      </c>
      <c r="I136" s="30" t="s">
        <v>2</v>
      </c>
      <c r="J136" s="49" t="s">
        <v>62</v>
      </c>
    </row>
    <row r="137" spans="1:10" x14ac:dyDescent="0.35">
      <c r="A137" s="53">
        <v>45779</v>
      </c>
      <c r="B137" s="39" t="s">
        <v>301</v>
      </c>
      <c r="C137" s="46" t="s">
        <v>156</v>
      </c>
      <c r="E137" s="55">
        <v>5</v>
      </c>
      <c r="F137" s="56">
        <v>6070.32</v>
      </c>
      <c r="G137" s="57">
        <f t="shared" ref="G137" si="91">G136-D137+E137</f>
        <v>6070.3200000000006</v>
      </c>
      <c r="H137" s="58">
        <f t="shared" ref="H137" si="92">F137-G137</f>
        <v>0</v>
      </c>
      <c r="I137" s="30" t="s">
        <v>2</v>
      </c>
      <c r="J137" s="49" t="s">
        <v>62</v>
      </c>
    </row>
    <row r="138" spans="1:10" x14ac:dyDescent="0.35">
      <c r="A138" s="53">
        <v>45783</v>
      </c>
      <c r="B138" s="39" t="s">
        <v>38</v>
      </c>
      <c r="C138" s="46" t="s">
        <v>41</v>
      </c>
      <c r="E138" s="55">
        <v>1.22</v>
      </c>
      <c r="F138" s="56">
        <v>6071.54</v>
      </c>
      <c r="G138" s="57">
        <f t="shared" ref="G138:G144" si="93">G137-D138+E138</f>
        <v>6071.5400000000009</v>
      </c>
      <c r="H138" s="58">
        <f t="shared" ref="H138:H144" si="94">F138-G138</f>
        <v>0</v>
      </c>
      <c r="I138" s="30" t="s">
        <v>17</v>
      </c>
      <c r="J138" s="49" t="s">
        <v>62</v>
      </c>
    </row>
    <row r="139" spans="1:10" x14ac:dyDescent="0.35">
      <c r="A139" s="53">
        <v>45783</v>
      </c>
      <c r="B139" s="39" t="s">
        <v>302</v>
      </c>
      <c r="C139" s="46" t="s">
        <v>33</v>
      </c>
      <c r="E139" s="55">
        <v>3</v>
      </c>
      <c r="F139" s="56">
        <v>6074.54</v>
      </c>
      <c r="G139" s="57">
        <f t="shared" si="93"/>
        <v>6074.5400000000009</v>
      </c>
      <c r="H139" s="58">
        <f t="shared" si="94"/>
        <v>0</v>
      </c>
      <c r="I139" s="30" t="s">
        <v>2</v>
      </c>
      <c r="J139" s="49" t="s">
        <v>62</v>
      </c>
    </row>
    <row r="140" spans="1:10" x14ac:dyDescent="0.35">
      <c r="A140" s="53">
        <v>45783</v>
      </c>
      <c r="B140" s="39" t="s">
        <v>303</v>
      </c>
      <c r="C140" s="46" t="s">
        <v>33</v>
      </c>
      <c r="E140" s="55">
        <v>3</v>
      </c>
      <c r="F140" s="56">
        <v>6077.54</v>
      </c>
      <c r="G140" s="57">
        <f t="shared" si="93"/>
        <v>6077.5400000000009</v>
      </c>
      <c r="H140" s="58">
        <f t="shared" si="94"/>
        <v>0</v>
      </c>
      <c r="I140" s="30" t="s">
        <v>2</v>
      </c>
      <c r="J140" s="49" t="s">
        <v>62</v>
      </c>
    </row>
    <row r="141" spans="1:10" x14ac:dyDescent="0.35">
      <c r="A141" s="53">
        <v>45783</v>
      </c>
      <c r="B141" s="39" t="s">
        <v>304</v>
      </c>
      <c r="C141" s="46" t="s">
        <v>33</v>
      </c>
      <c r="E141" s="55">
        <v>4</v>
      </c>
      <c r="F141" s="56">
        <v>6081.54</v>
      </c>
      <c r="G141" s="57">
        <f t="shared" si="93"/>
        <v>6081.5400000000009</v>
      </c>
      <c r="H141" s="58">
        <f t="shared" si="94"/>
        <v>0</v>
      </c>
      <c r="I141" s="30" t="s">
        <v>2</v>
      </c>
      <c r="J141" s="49" t="s">
        <v>62</v>
      </c>
    </row>
    <row r="142" spans="1:10" x14ac:dyDescent="0.35">
      <c r="A142" s="53">
        <v>45783</v>
      </c>
      <c r="B142" s="39" t="s">
        <v>305</v>
      </c>
      <c r="C142" s="46" t="s">
        <v>163</v>
      </c>
      <c r="E142" s="55">
        <v>5</v>
      </c>
      <c r="F142" s="56">
        <v>6086.54</v>
      </c>
      <c r="G142" s="57">
        <f t="shared" si="93"/>
        <v>6086.5400000000009</v>
      </c>
      <c r="H142" s="58">
        <f t="shared" si="94"/>
        <v>0</v>
      </c>
      <c r="I142" s="30" t="s">
        <v>24</v>
      </c>
      <c r="J142" s="49" t="s">
        <v>62</v>
      </c>
    </row>
    <row r="143" spans="1:10" x14ac:dyDescent="0.35">
      <c r="A143" s="53">
        <v>45783</v>
      </c>
      <c r="B143" s="39" t="s">
        <v>270</v>
      </c>
      <c r="C143" s="46" t="s">
        <v>33</v>
      </c>
      <c r="E143" s="55">
        <v>6</v>
      </c>
      <c r="F143" s="56">
        <v>6092.54</v>
      </c>
      <c r="G143" s="57">
        <f t="shared" si="93"/>
        <v>6092.5400000000009</v>
      </c>
      <c r="H143" s="58">
        <f t="shared" si="94"/>
        <v>0</v>
      </c>
      <c r="I143" s="30" t="s">
        <v>2</v>
      </c>
      <c r="J143" s="49" t="s">
        <v>62</v>
      </c>
    </row>
    <row r="144" spans="1:10" x14ac:dyDescent="0.35">
      <c r="A144" s="53">
        <v>45783</v>
      </c>
      <c r="B144" s="39" t="s">
        <v>162</v>
      </c>
      <c r="C144" s="46" t="s">
        <v>159</v>
      </c>
      <c r="D144" s="12">
        <v>20</v>
      </c>
      <c r="E144" s="55"/>
      <c r="F144" s="56">
        <v>6072.54</v>
      </c>
      <c r="G144" s="57">
        <f t="shared" si="93"/>
        <v>6072.5400000000009</v>
      </c>
      <c r="H144" s="58">
        <f t="shared" si="94"/>
        <v>0</v>
      </c>
      <c r="I144" s="30" t="s">
        <v>1</v>
      </c>
      <c r="J144" s="73">
        <v>36</v>
      </c>
    </row>
    <row r="145" spans="1:11" x14ac:dyDescent="0.35">
      <c r="A145" s="53">
        <v>45784</v>
      </c>
      <c r="B145" s="39" t="s">
        <v>306</v>
      </c>
      <c r="C145" s="46" t="s">
        <v>40</v>
      </c>
      <c r="E145" s="55">
        <v>5</v>
      </c>
      <c r="F145" s="56">
        <v>6077.54</v>
      </c>
      <c r="G145" s="57">
        <f t="shared" ref="G145" si="95">G144-D145+E145</f>
        <v>6077.5400000000009</v>
      </c>
      <c r="H145" s="58">
        <f t="shared" ref="H145" si="96">F145-G145</f>
        <v>0</v>
      </c>
      <c r="I145" s="7" t="s">
        <v>2</v>
      </c>
      <c r="J145" s="32" t="s">
        <v>62</v>
      </c>
    </row>
    <row r="146" spans="1:11" x14ac:dyDescent="0.35">
      <c r="A146" s="53">
        <v>45785</v>
      </c>
      <c r="B146" s="39" t="s">
        <v>167</v>
      </c>
      <c r="C146" s="46" t="s">
        <v>168</v>
      </c>
      <c r="D146" s="12">
        <v>9.5500000000000007</v>
      </c>
      <c r="E146" s="55"/>
      <c r="F146" s="56">
        <v>6067.99</v>
      </c>
      <c r="G146" s="57">
        <f t="shared" ref="G146:G150" si="97">G145-D146+E146</f>
        <v>6067.9900000000007</v>
      </c>
      <c r="H146" s="58">
        <f t="shared" ref="H146:H150" si="98">F146-G146</f>
        <v>0</v>
      </c>
      <c r="I146" s="30" t="s">
        <v>25</v>
      </c>
      <c r="J146" s="73">
        <v>40</v>
      </c>
    </row>
    <row r="147" spans="1:11" x14ac:dyDescent="0.35">
      <c r="A147" s="53">
        <v>45785</v>
      </c>
      <c r="B147" s="39" t="s">
        <v>307</v>
      </c>
      <c r="C147" s="46" t="s">
        <v>161</v>
      </c>
      <c r="D147" s="12">
        <v>17</v>
      </c>
      <c r="E147" s="55"/>
      <c r="F147" s="56">
        <v>6050.99</v>
      </c>
      <c r="G147" s="57">
        <f t="shared" si="97"/>
        <v>6050.9900000000007</v>
      </c>
      <c r="H147" s="58">
        <f t="shared" si="98"/>
        <v>0</v>
      </c>
      <c r="I147" s="30" t="s">
        <v>1</v>
      </c>
      <c r="J147" s="73">
        <v>37</v>
      </c>
    </row>
    <row r="148" spans="1:11" x14ac:dyDescent="0.35">
      <c r="A148" s="53">
        <v>45785</v>
      </c>
      <c r="B148" s="39" t="s">
        <v>308</v>
      </c>
      <c r="C148" s="46" t="s">
        <v>353</v>
      </c>
      <c r="D148" s="12">
        <v>46.74</v>
      </c>
      <c r="E148" s="55"/>
      <c r="F148" s="56">
        <v>6004.25</v>
      </c>
      <c r="G148" s="57">
        <f t="shared" si="97"/>
        <v>6004.2500000000009</v>
      </c>
      <c r="H148" s="58">
        <f t="shared" si="98"/>
        <v>0</v>
      </c>
      <c r="I148" s="30" t="s">
        <v>2</v>
      </c>
      <c r="J148" s="73">
        <v>38</v>
      </c>
    </row>
    <row r="149" spans="1:11" x14ac:dyDescent="0.35">
      <c r="A149" s="53">
        <v>45785</v>
      </c>
      <c r="B149" s="39" t="s">
        <v>309</v>
      </c>
      <c r="C149" s="46" t="s">
        <v>164</v>
      </c>
      <c r="D149" s="12">
        <v>79.69</v>
      </c>
      <c r="E149" s="55"/>
      <c r="F149" s="56">
        <v>5924.56</v>
      </c>
      <c r="G149" s="57">
        <f t="shared" si="97"/>
        <v>5924.5600000000013</v>
      </c>
      <c r="H149" s="58">
        <f t="shared" si="98"/>
        <v>0</v>
      </c>
      <c r="I149" s="30" t="s">
        <v>2</v>
      </c>
      <c r="J149" s="73">
        <v>39</v>
      </c>
    </row>
    <row r="150" spans="1:11" x14ac:dyDescent="0.35">
      <c r="A150" s="53">
        <v>45789</v>
      </c>
      <c r="B150" s="39" t="s">
        <v>310</v>
      </c>
      <c r="C150" s="46" t="s">
        <v>19</v>
      </c>
      <c r="E150" s="55">
        <v>10</v>
      </c>
      <c r="F150" s="56">
        <v>5934.56</v>
      </c>
      <c r="G150" s="57">
        <f t="shared" si="97"/>
        <v>5934.5600000000013</v>
      </c>
      <c r="H150" s="58">
        <f t="shared" si="98"/>
        <v>0</v>
      </c>
      <c r="I150" s="30" t="s">
        <v>19</v>
      </c>
      <c r="J150" s="49" t="s">
        <v>62</v>
      </c>
    </row>
    <row r="151" spans="1:11" x14ac:dyDescent="0.35">
      <c r="A151" s="53">
        <v>45789</v>
      </c>
      <c r="B151" s="39" t="s">
        <v>311</v>
      </c>
      <c r="C151" s="46" t="s">
        <v>40</v>
      </c>
      <c r="E151" s="55">
        <v>13</v>
      </c>
      <c r="F151" s="56">
        <v>5947.56</v>
      </c>
      <c r="G151" s="57">
        <f t="shared" ref="G151:G153" si="99">G150-D151+E151</f>
        <v>5947.5600000000013</v>
      </c>
      <c r="H151" s="58">
        <f t="shared" ref="H151:H153" si="100">F151-G151</f>
        <v>0</v>
      </c>
      <c r="I151" s="30" t="s">
        <v>2</v>
      </c>
      <c r="J151" s="49" t="s">
        <v>62</v>
      </c>
    </row>
    <row r="152" spans="1:11" x14ac:dyDescent="0.35">
      <c r="A152" s="53">
        <v>45796</v>
      </c>
      <c r="B152" s="39" t="s">
        <v>312</v>
      </c>
      <c r="C152" s="46" t="s">
        <v>40</v>
      </c>
      <c r="E152" s="55">
        <v>2</v>
      </c>
      <c r="F152" s="56">
        <v>5949.56</v>
      </c>
      <c r="G152" s="57">
        <f t="shared" si="99"/>
        <v>5949.5600000000013</v>
      </c>
      <c r="H152" s="58">
        <f t="shared" si="100"/>
        <v>0</v>
      </c>
      <c r="I152" s="30" t="s">
        <v>2</v>
      </c>
      <c r="J152" s="49" t="s">
        <v>62</v>
      </c>
    </row>
    <row r="153" spans="1:11" x14ac:dyDescent="0.35">
      <c r="A153" s="53">
        <v>45796</v>
      </c>
      <c r="B153" s="39" t="s">
        <v>313</v>
      </c>
      <c r="C153" s="46" t="s">
        <v>40</v>
      </c>
      <c r="E153" s="55">
        <v>8</v>
      </c>
      <c r="F153" s="56">
        <v>5957.56</v>
      </c>
      <c r="G153" s="57">
        <f t="shared" si="99"/>
        <v>5957.5600000000013</v>
      </c>
      <c r="H153" s="58">
        <f t="shared" si="100"/>
        <v>0</v>
      </c>
      <c r="I153" s="30" t="s">
        <v>2</v>
      </c>
      <c r="J153" s="49" t="s">
        <v>62</v>
      </c>
    </row>
    <row r="154" spans="1:11" x14ac:dyDescent="0.35">
      <c r="A154" s="53">
        <v>45796</v>
      </c>
      <c r="B154" s="39" t="s">
        <v>166</v>
      </c>
      <c r="C154" s="46" t="s">
        <v>169</v>
      </c>
      <c r="D154" s="12">
        <v>20</v>
      </c>
      <c r="E154" s="55"/>
      <c r="F154" s="56">
        <v>5937.56</v>
      </c>
      <c r="G154" s="57">
        <f t="shared" ref="G154:G157" si="101">G153-D154+E154</f>
        <v>5937.5600000000013</v>
      </c>
      <c r="H154" s="58">
        <f t="shared" ref="H154:H157" si="102">F154-G154</f>
        <v>0</v>
      </c>
      <c r="I154" s="30" t="s">
        <v>2</v>
      </c>
      <c r="J154" s="73">
        <v>41</v>
      </c>
    </row>
    <row r="155" spans="1:11" x14ac:dyDescent="0.35">
      <c r="A155" s="53">
        <v>45796</v>
      </c>
      <c r="B155" s="39" t="s">
        <v>165</v>
      </c>
      <c r="C155" s="46" t="s">
        <v>169</v>
      </c>
      <c r="D155" s="12">
        <v>20</v>
      </c>
      <c r="E155" s="55"/>
      <c r="F155" s="56">
        <v>5917.56</v>
      </c>
      <c r="G155" s="57">
        <f t="shared" si="101"/>
        <v>5917.5600000000013</v>
      </c>
      <c r="H155" s="58">
        <f t="shared" si="102"/>
        <v>0</v>
      </c>
      <c r="I155" s="30" t="s">
        <v>2</v>
      </c>
      <c r="J155" s="48" t="s">
        <v>39</v>
      </c>
      <c r="K155" s="4" t="s">
        <v>228</v>
      </c>
    </row>
    <row r="156" spans="1:11" x14ac:dyDescent="0.35">
      <c r="A156" s="53">
        <v>45799</v>
      </c>
      <c r="B156" s="39" t="s">
        <v>44</v>
      </c>
      <c r="C156" s="46" t="s">
        <v>19</v>
      </c>
      <c r="E156" s="55">
        <v>10</v>
      </c>
      <c r="F156" s="56">
        <v>5927.56</v>
      </c>
      <c r="G156" s="57">
        <f t="shared" si="101"/>
        <v>5927.5600000000013</v>
      </c>
      <c r="H156" s="58">
        <f t="shared" si="102"/>
        <v>0</v>
      </c>
      <c r="I156" s="30" t="s">
        <v>19</v>
      </c>
      <c r="J156" s="49" t="s">
        <v>62</v>
      </c>
    </row>
    <row r="157" spans="1:11" x14ac:dyDescent="0.35">
      <c r="A157" s="53">
        <v>45799</v>
      </c>
      <c r="B157" s="39" t="s">
        <v>314</v>
      </c>
      <c r="C157" s="46" t="s">
        <v>170</v>
      </c>
      <c r="D157" s="12">
        <v>64</v>
      </c>
      <c r="E157" s="55"/>
      <c r="F157" s="56">
        <v>5863.56</v>
      </c>
      <c r="G157" s="57">
        <f t="shared" si="101"/>
        <v>5863.5600000000013</v>
      </c>
      <c r="H157" s="58">
        <f t="shared" si="102"/>
        <v>0</v>
      </c>
      <c r="I157" s="30" t="s">
        <v>18</v>
      </c>
      <c r="J157" s="73">
        <v>42</v>
      </c>
    </row>
    <row r="158" spans="1:11" x14ac:dyDescent="0.35">
      <c r="A158" s="53">
        <v>45804</v>
      </c>
      <c r="B158" s="39" t="s">
        <v>315</v>
      </c>
      <c r="C158" s="46" t="s">
        <v>40</v>
      </c>
      <c r="E158" s="55">
        <v>5</v>
      </c>
      <c r="F158" s="56">
        <v>5868.56</v>
      </c>
      <c r="G158" s="57">
        <f t="shared" ref="G158" si="103">G157-D158+E158</f>
        <v>5868.5600000000013</v>
      </c>
      <c r="H158" s="58">
        <f t="shared" ref="H158" si="104">F158-G158</f>
        <v>0</v>
      </c>
      <c r="I158" s="30" t="s">
        <v>2</v>
      </c>
      <c r="J158" s="1" t="s">
        <v>62</v>
      </c>
    </row>
    <row r="159" spans="1:11" x14ac:dyDescent="0.35">
      <c r="A159" s="53">
        <v>45804</v>
      </c>
      <c r="B159" s="39" t="s">
        <v>316</v>
      </c>
      <c r="C159" s="46" t="s">
        <v>40</v>
      </c>
      <c r="E159" s="55">
        <v>10</v>
      </c>
      <c r="F159" s="56">
        <v>5878.56</v>
      </c>
      <c r="G159" s="57">
        <f t="shared" ref="G159:G163" si="105">G158-D159+E159</f>
        <v>5878.5600000000013</v>
      </c>
      <c r="H159" s="58">
        <f t="shared" ref="H159:H163" si="106">F159-G159</f>
        <v>0</v>
      </c>
      <c r="I159" s="30" t="s">
        <v>2</v>
      </c>
      <c r="J159" s="1" t="s">
        <v>62</v>
      </c>
    </row>
    <row r="160" spans="1:11" x14ac:dyDescent="0.35">
      <c r="A160" s="53">
        <v>45804</v>
      </c>
      <c r="B160" s="39" t="s">
        <v>317</v>
      </c>
      <c r="C160" s="46" t="s">
        <v>40</v>
      </c>
      <c r="E160" s="55">
        <v>12.5</v>
      </c>
      <c r="F160" s="56">
        <v>5891.06</v>
      </c>
      <c r="G160" s="57">
        <f t="shared" si="105"/>
        <v>5891.0600000000013</v>
      </c>
      <c r="H160" s="58">
        <f t="shared" si="106"/>
        <v>0</v>
      </c>
      <c r="I160" s="30" t="s">
        <v>2</v>
      </c>
      <c r="J160" s="1" t="s">
        <v>62</v>
      </c>
    </row>
    <row r="161" spans="1:10" ht="31.2" x14ac:dyDescent="0.35">
      <c r="A161" s="53">
        <v>45804</v>
      </c>
      <c r="B161" s="39" t="s">
        <v>36</v>
      </c>
      <c r="C161" s="46" t="s">
        <v>224</v>
      </c>
      <c r="E161" s="55">
        <v>197.14</v>
      </c>
      <c r="F161" s="56">
        <v>6088.2</v>
      </c>
      <c r="G161" s="57">
        <f t="shared" si="105"/>
        <v>6088.2000000000016</v>
      </c>
      <c r="H161" s="58">
        <f t="shared" si="106"/>
        <v>0</v>
      </c>
      <c r="I161" s="30" t="s">
        <v>2</v>
      </c>
      <c r="J161" s="1" t="s">
        <v>62</v>
      </c>
    </row>
    <row r="162" spans="1:10" x14ac:dyDescent="0.35">
      <c r="A162" s="53">
        <v>45804</v>
      </c>
      <c r="B162" s="39" t="s">
        <v>99</v>
      </c>
      <c r="C162" s="46" t="s">
        <v>171</v>
      </c>
      <c r="D162" s="12">
        <v>324</v>
      </c>
      <c r="E162" s="55"/>
      <c r="F162" s="56">
        <v>5764.2</v>
      </c>
      <c r="G162" s="57">
        <f t="shared" si="105"/>
        <v>5764.2000000000016</v>
      </c>
      <c r="H162" s="58">
        <f t="shared" si="106"/>
        <v>0</v>
      </c>
      <c r="I162" s="30" t="s">
        <v>106</v>
      </c>
      <c r="J162" s="73">
        <v>43</v>
      </c>
    </row>
    <row r="163" spans="1:10" x14ac:dyDescent="0.35">
      <c r="A163" s="53">
        <v>45805</v>
      </c>
      <c r="B163" s="39" t="s">
        <v>318</v>
      </c>
      <c r="C163" s="46" t="s">
        <v>40</v>
      </c>
      <c r="E163" s="55">
        <v>2.5</v>
      </c>
      <c r="F163" s="56">
        <v>5766.7</v>
      </c>
      <c r="G163" s="57">
        <f t="shared" si="105"/>
        <v>5766.7000000000016</v>
      </c>
      <c r="H163" s="58">
        <f t="shared" si="106"/>
        <v>0</v>
      </c>
      <c r="I163" s="30" t="s">
        <v>2</v>
      </c>
      <c r="J163" s="1" t="s">
        <v>62</v>
      </c>
    </row>
    <row r="164" spans="1:10" ht="46.8" x14ac:dyDescent="0.35">
      <c r="A164" s="53">
        <v>45806</v>
      </c>
      <c r="B164" s="39" t="s">
        <v>172</v>
      </c>
      <c r="C164" s="31" t="s">
        <v>59</v>
      </c>
      <c r="D164" s="12">
        <v>10.74</v>
      </c>
      <c r="E164" s="55"/>
      <c r="F164" s="56">
        <v>5755.96</v>
      </c>
      <c r="G164" s="57">
        <f t="shared" ref="G164:G167" si="107">G163-D164+E164</f>
        <v>5755.9600000000019</v>
      </c>
      <c r="H164" s="58">
        <f t="shared" ref="H164:H167" si="108">F164-G164</f>
        <v>0</v>
      </c>
      <c r="I164" s="30" t="s">
        <v>21</v>
      </c>
      <c r="J164" s="49" t="s">
        <v>62</v>
      </c>
    </row>
    <row r="165" spans="1:10" x14ac:dyDescent="0.35">
      <c r="A165" s="53">
        <v>45806</v>
      </c>
      <c r="B165" s="39" t="s">
        <v>26</v>
      </c>
      <c r="C165" s="31" t="s">
        <v>59</v>
      </c>
      <c r="D165" s="12">
        <v>1.5</v>
      </c>
      <c r="E165" s="55"/>
      <c r="F165" s="56">
        <v>5754.46</v>
      </c>
      <c r="G165" s="57">
        <f t="shared" si="107"/>
        <v>5754.4600000000019</v>
      </c>
      <c r="H165" s="58">
        <f t="shared" si="108"/>
        <v>0</v>
      </c>
      <c r="I165" s="30" t="s">
        <v>21</v>
      </c>
      <c r="J165" s="49" t="s">
        <v>62</v>
      </c>
    </row>
    <row r="166" spans="1:10" x14ac:dyDescent="0.35">
      <c r="A166" s="53">
        <v>45807</v>
      </c>
      <c r="B166" s="39" t="s">
        <v>319</v>
      </c>
      <c r="C166" s="46" t="s">
        <v>40</v>
      </c>
      <c r="E166" s="55">
        <v>1</v>
      </c>
      <c r="F166" s="56">
        <v>5755.46</v>
      </c>
      <c r="G166" s="57">
        <f t="shared" si="107"/>
        <v>5755.4600000000019</v>
      </c>
      <c r="H166" s="58">
        <f t="shared" si="108"/>
        <v>0</v>
      </c>
      <c r="I166" s="30" t="s">
        <v>2</v>
      </c>
      <c r="J166" s="1" t="s">
        <v>62</v>
      </c>
    </row>
    <row r="167" spans="1:10" x14ac:dyDescent="0.35">
      <c r="A167" s="53">
        <v>45807</v>
      </c>
      <c r="B167" s="39" t="s">
        <v>320</v>
      </c>
      <c r="C167" s="46" t="s">
        <v>173</v>
      </c>
      <c r="E167" s="55">
        <v>10</v>
      </c>
      <c r="F167" s="56">
        <v>5765.46</v>
      </c>
      <c r="G167" s="57">
        <f t="shared" si="107"/>
        <v>5765.4600000000019</v>
      </c>
      <c r="H167" s="58">
        <f t="shared" si="108"/>
        <v>0</v>
      </c>
      <c r="I167" s="30" t="s">
        <v>2</v>
      </c>
      <c r="J167" s="1" t="s">
        <v>62</v>
      </c>
    </row>
    <row r="168" spans="1:10" x14ac:dyDescent="0.35">
      <c r="A168" s="53">
        <v>45810</v>
      </c>
      <c r="B168" s="39" t="s">
        <v>38</v>
      </c>
      <c r="C168" s="46" t="s">
        <v>41</v>
      </c>
      <c r="E168" s="55">
        <v>1.2</v>
      </c>
      <c r="F168" s="56">
        <v>5766.66</v>
      </c>
      <c r="G168" s="57">
        <f t="shared" ref="G168:G170" si="109">G167-D168+E168</f>
        <v>5766.6600000000017</v>
      </c>
      <c r="H168" s="58">
        <f t="shared" ref="H168:H170" si="110">F168-G168</f>
        <v>0</v>
      </c>
      <c r="I168" s="30" t="s">
        <v>17</v>
      </c>
      <c r="J168" s="1" t="s">
        <v>62</v>
      </c>
    </row>
    <row r="169" spans="1:10" x14ac:dyDescent="0.35">
      <c r="A169" s="53">
        <v>45810</v>
      </c>
      <c r="B169" s="39" t="s">
        <v>321</v>
      </c>
      <c r="C169" s="46" t="s">
        <v>19</v>
      </c>
      <c r="E169" s="55">
        <v>10</v>
      </c>
      <c r="F169" s="56">
        <v>5776.66</v>
      </c>
      <c r="G169" s="57">
        <f t="shared" si="109"/>
        <v>5776.6600000000017</v>
      </c>
      <c r="H169" s="58">
        <f t="shared" si="110"/>
        <v>0</v>
      </c>
      <c r="I169" s="30" t="s">
        <v>19</v>
      </c>
      <c r="J169" s="49" t="s">
        <v>62</v>
      </c>
    </row>
    <row r="170" spans="1:10" x14ac:dyDescent="0.35">
      <c r="A170" s="53">
        <v>45810</v>
      </c>
      <c r="B170" s="39" t="s">
        <v>322</v>
      </c>
      <c r="C170" s="46" t="s">
        <v>177</v>
      </c>
      <c r="E170" s="55">
        <v>29</v>
      </c>
      <c r="F170" s="56">
        <v>5805.66</v>
      </c>
      <c r="G170" s="57">
        <f t="shared" si="109"/>
        <v>5805.6600000000017</v>
      </c>
      <c r="H170" s="58">
        <f t="shared" si="110"/>
        <v>0</v>
      </c>
      <c r="I170" s="30" t="s">
        <v>27</v>
      </c>
      <c r="J170" s="49" t="s">
        <v>62</v>
      </c>
    </row>
    <row r="171" spans="1:10" x14ac:dyDescent="0.35">
      <c r="A171" s="53">
        <v>45810</v>
      </c>
      <c r="B171" s="39" t="s">
        <v>323</v>
      </c>
      <c r="C171" s="46" t="s">
        <v>174</v>
      </c>
      <c r="E171" s="55">
        <v>430</v>
      </c>
      <c r="F171" s="56">
        <v>6235.66</v>
      </c>
      <c r="G171" s="57">
        <f t="shared" ref="G171:G174" si="111">G170-D171+E171</f>
        <v>6235.6600000000017</v>
      </c>
      <c r="H171" s="58">
        <f t="shared" ref="H171:H174" si="112">F171-G171</f>
        <v>0</v>
      </c>
      <c r="I171" s="30" t="s">
        <v>2</v>
      </c>
      <c r="J171" s="49" t="s">
        <v>62</v>
      </c>
    </row>
    <row r="172" spans="1:10" x14ac:dyDescent="0.35">
      <c r="A172" s="53">
        <v>45810</v>
      </c>
      <c r="B172" s="39" t="s">
        <v>176</v>
      </c>
      <c r="C172" s="46" t="s">
        <v>178</v>
      </c>
      <c r="D172" s="12">
        <v>21.53</v>
      </c>
      <c r="E172" s="55"/>
      <c r="F172" s="56">
        <v>6214.13</v>
      </c>
      <c r="G172" s="57">
        <f t="shared" si="111"/>
        <v>6214.1300000000019</v>
      </c>
      <c r="H172" s="58">
        <f t="shared" si="112"/>
        <v>0</v>
      </c>
      <c r="I172" s="30" t="s">
        <v>106</v>
      </c>
      <c r="J172" s="73">
        <v>44</v>
      </c>
    </row>
    <row r="173" spans="1:10" ht="36" x14ac:dyDescent="0.35">
      <c r="A173" s="53">
        <v>45810</v>
      </c>
      <c r="B173" s="39" t="s">
        <v>324</v>
      </c>
      <c r="C173" s="46" t="s">
        <v>352</v>
      </c>
      <c r="D173" s="12">
        <v>52.49</v>
      </c>
      <c r="E173" s="55"/>
      <c r="F173" s="56">
        <v>6161.64</v>
      </c>
      <c r="G173" s="57">
        <f t="shared" si="111"/>
        <v>6161.6400000000021</v>
      </c>
      <c r="H173" s="58">
        <f t="shared" si="112"/>
        <v>0</v>
      </c>
      <c r="I173" s="30" t="s">
        <v>2</v>
      </c>
      <c r="J173" s="73">
        <v>45</v>
      </c>
    </row>
    <row r="174" spans="1:10" x14ac:dyDescent="0.35">
      <c r="A174" s="53">
        <v>45811</v>
      </c>
      <c r="B174" s="39" t="s">
        <v>325</v>
      </c>
      <c r="C174" s="46" t="s">
        <v>40</v>
      </c>
      <c r="E174" s="55">
        <v>14</v>
      </c>
      <c r="F174" s="56">
        <v>6175.64</v>
      </c>
      <c r="G174" s="57">
        <f t="shared" si="111"/>
        <v>6175.6400000000021</v>
      </c>
      <c r="H174" s="58">
        <f t="shared" si="112"/>
        <v>0</v>
      </c>
      <c r="I174" s="30" t="s">
        <v>2</v>
      </c>
      <c r="J174" s="49" t="s">
        <v>62</v>
      </c>
    </row>
    <row r="175" spans="1:10" x14ac:dyDescent="0.35">
      <c r="A175" s="53">
        <v>45811</v>
      </c>
      <c r="B175" s="39" t="s">
        <v>175</v>
      </c>
      <c r="C175" s="46" t="s">
        <v>179</v>
      </c>
      <c r="D175" s="12">
        <v>20.87</v>
      </c>
      <c r="F175" s="56">
        <v>6154.77</v>
      </c>
      <c r="G175" s="57">
        <f t="shared" ref="G175:G176" si="113">G174-D175+E175</f>
        <v>6154.7700000000023</v>
      </c>
      <c r="H175" s="58">
        <f t="shared" ref="H175:H176" si="114">F175-G175</f>
        <v>0</v>
      </c>
      <c r="I175" s="30" t="s">
        <v>106</v>
      </c>
      <c r="J175" s="73">
        <v>46</v>
      </c>
    </row>
    <row r="176" spans="1:10" x14ac:dyDescent="0.35">
      <c r="A176" s="53">
        <v>45814</v>
      </c>
      <c r="B176" s="39" t="s">
        <v>326</v>
      </c>
      <c r="C176" s="46" t="s">
        <v>225</v>
      </c>
      <c r="E176" s="12">
        <v>10</v>
      </c>
      <c r="F176" s="56">
        <v>6164.77</v>
      </c>
      <c r="G176" s="57">
        <f t="shared" si="113"/>
        <v>6164.7700000000023</v>
      </c>
      <c r="H176" s="58">
        <f t="shared" si="114"/>
        <v>0</v>
      </c>
      <c r="I176" s="30" t="s">
        <v>90</v>
      </c>
      <c r="J176" s="49" t="s">
        <v>62</v>
      </c>
    </row>
    <row r="177" spans="1:11" x14ac:dyDescent="0.35">
      <c r="A177" s="53"/>
      <c r="C177" s="46" t="s">
        <v>40</v>
      </c>
      <c r="E177" s="12">
        <v>2</v>
      </c>
      <c r="F177" s="56">
        <v>6166.77</v>
      </c>
      <c r="G177" s="57">
        <f t="shared" ref="G177" si="115">G176-D177+E177</f>
        <v>6166.7700000000023</v>
      </c>
      <c r="H177" s="58">
        <f t="shared" ref="H177" si="116">F177-G177</f>
        <v>0</v>
      </c>
      <c r="I177" s="30" t="s">
        <v>2</v>
      </c>
      <c r="J177" s="49" t="s">
        <v>62</v>
      </c>
    </row>
    <row r="178" spans="1:11" x14ac:dyDescent="0.35">
      <c r="A178" s="53">
        <v>45814</v>
      </c>
      <c r="B178" s="39" t="s">
        <v>180</v>
      </c>
      <c r="C178" s="46" t="s">
        <v>181</v>
      </c>
      <c r="E178" s="12">
        <v>20</v>
      </c>
      <c r="F178" s="56">
        <v>6186.77</v>
      </c>
      <c r="G178" s="57">
        <f t="shared" ref="G178:G191" si="117">G177-D178+E178</f>
        <v>6186.7700000000023</v>
      </c>
      <c r="H178" s="58">
        <f t="shared" ref="H178:H191" si="118">F178-G178</f>
        <v>0</v>
      </c>
      <c r="I178" s="30" t="s">
        <v>2</v>
      </c>
      <c r="J178" s="73">
        <v>47</v>
      </c>
    </row>
    <row r="179" spans="1:11" x14ac:dyDescent="0.35">
      <c r="A179" s="53">
        <v>45818</v>
      </c>
      <c r="B179" s="39" t="s">
        <v>327</v>
      </c>
      <c r="C179" s="46" t="s">
        <v>33</v>
      </c>
      <c r="E179" s="12">
        <v>2</v>
      </c>
      <c r="F179" s="56">
        <v>6188.77</v>
      </c>
      <c r="G179" s="57">
        <f t="shared" si="117"/>
        <v>6188.7700000000023</v>
      </c>
      <c r="H179" s="58">
        <f t="shared" si="118"/>
        <v>0</v>
      </c>
      <c r="I179" s="30" t="s">
        <v>2</v>
      </c>
      <c r="J179" s="49" t="s">
        <v>62</v>
      </c>
    </row>
    <row r="180" spans="1:11" x14ac:dyDescent="0.35">
      <c r="A180" s="53">
        <v>45819</v>
      </c>
      <c r="B180" s="39" t="s">
        <v>270</v>
      </c>
      <c r="C180" s="46" t="s">
        <v>19</v>
      </c>
      <c r="E180" s="12">
        <v>10</v>
      </c>
      <c r="F180" s="56">
        <v>6198.77</v>
      </c>
      <c r="G180" s="57">
        <f t="shared" si="117"/>
        <v>6198.7700000000023</v>
      </c>
      <c r="H180" s="58">
        <f t="shared" si="118"/>
        <v>0</v>
      </c>
      <c r="I180" s="30" t="s">
        <v>19</v>
      </c>
      <c r="J180" s="49" t="s">
        <v>62</v>
      </c>
    </row>
    <row r="181" spans="1:11" x14ac:dyDescent="0.35">
      <c r="A181" s="53">
        <v>45820</v>
      </c>
      <c r="B181" s="39" t="s">
        <v>328</v>
      </c>
      <c r="C181" s="46" t="s">
        <v>24</v>
      </c>
      <c r="D181" s="12">
        <v>188.64</v>
      </c>
      <c r="F181" s="63">
        <v>6010.13</v>
      </c>
      <c r="G181" s="57">
        <f t="shared" si="117"/>
        <v>6010.1300000000019</v>
      </c>
      <c r="H181" s="58">
        <f t="shared" si="118"/>
        <v>0</v>
      </c>
      <c r="I181" s="30" t="s">
        <v>24</v>
      </c>
      <c r="J181" s="73">
        <v>48</v>
      </c>
      <c r="K181" s="4" t="s">
        <v>210</v>
      </c>
    </row>
    <row r="182" spans="1:11" x14ac:dyDescent="0.35">
      <c r="A182" s="53"/>
      <c r="C182" s="46" t="s">
        <v>209</v>
      </c>
      <c r="D182" s="12">
        <v>55.36</v>
      </c>
      <c r="F182" s="56">
        <v>5954.77</v>
      </c>
      <c r="G182" s="57">
        <f t="shared" si="117"/>
        <v>5954.7700000000023</v>
      </c>
      <c r="H182" s="58">
        <f t="shared" si="118"/>
        <v>0</v>
      </c>
      <c r="I182" s="30" t="s">
        <v>18</v>
      </c>
      <c r="J182" s="73">
        <v>48</v>
      </c>
    </row>
    <row r="183" spans="1:11" x14ac:dyDescent="0.35">
      <c r="A183" s="53">
        <v>45821</v>
      </c>
      <c r="B183" s="39" t="s">
        <v>329</v>
      </c>
      <c r="C183" s="46" t="s">
        <v>182</v>
      </c>
      <c r="E183" s="12">
        <v>75</v>
      </c>
      <c r="F183" s="56">
        <v>6029.77</v>
      </c>
      <c r="G183" s="57">
        <f t="shared" si="117"/>
        <v>6029.7700000000023</v>
      </c>
      <c r="H183" s="58">
        <f t="shared" si="118"/>
        <v>0</v>
      </c>
      <c r="I183" s="30" t="s">
        <v>24</v>
      </c>
      <c r="J183" s="49" t="s">
        <v>62</v>
      </c>
    </row>
    <row r="184" spans="1:11" x14ac:dyDescent="0.35">
      <c r="A184" s="53">
        <v>45831</v>
      </c>
      <c r="B184" s="39" t="s">
        <v>330</v>
      </c>
      <c r="C184" s="46" t="s">
        <v>45</v>
      </c>
      <c r="D184" s="12">
        <v>36.479999999999997</v>
      </c>
      <c r="F184" s="56">
        <v>5993.29</v>
      </c>
      <c r="G184" s="57">
        <f t="shared" si="117"/>
        <v>5993.2900000000027</v>
      </c>
      <c r="H184" s="58">
        <f t="shared" si="118"/>
        <v>0</v>
      </c>
      <c r="I184" s="30" t="s">
        <v>106</v>
      </c>
      <c r="J184" s="73">
        <v>49</v>
      </c>
    </row>
    <row r="185" spans="1:11" x14ac:dyDescent="0.35">
      <c r="A185" s="53">
        <v>45838</v>
      </c>
      <c r="B185" s="39" t="s">
        <v>331</v>
      </c>
      <c r="C185" s="46" t="s">
        <v>19</v>
      </c>
      <c r="E185" s="12">
        <v>10</v>
      </c>
      <c r="F185" s="56">
        <v>6003.29</v>
      </c>
      <c r="G185" s="57">
        <f t="shared" si="117"/>
        <v>6003.2900000000027</v>
      </c>
      <c r="H185" s="58">
        <f t="shared" si="118"/>
        <v>0</v>
      </c>
      <c r="I185" s="30" t="s">
        <v>19</v>
      </c>
      <c r="J185" s="49" t="s">
        <v>62</v>
      </c>
    </row>
    <row r="186" spans="1:11" ht="31.2" x14ac:dyDescent="0.35">
      <c r="A186" s="53">
        <v>45838</v>
      </c>
      <c r="B186" s="39" t="s">
        <v>185</v>
      </c>
      <c r="C186" s="31" t="s">
        <v>59</v>
      </c>
      <c r="D186" s="12">
        <v>10.58</v>
      </c>
      <c r="F186" s="56">
        <v>5992.71</v>
      </c>
      <c r="G186" s="57">
        <f t="shared" si="117"/>
        <v>5992.7100000000028</v>
      </c>
      <c r="H186" s="58">
        <f t="shared" si="118"/>
        <v>0</v>
      </c>
      <c r="I186" s="30" t="s">
        <v>43</v>
      </c>
      <c r="J186" s="49" t="s">
        <v>62</v>
      </c>
    </row>
    <row r="187" spans="1:11" x14ac:dyDescent="0.35">
      <c r="A187" s="53">
        <v>45838</v>
      </c>
      <c r="B187" s="39" t="s">
        <v>184</v>
      </c>
      <c r="C187" s="46" t="s">
        <v>208</v>
      </c>
      <c r="D187" s="12">
        <v>21.96</v>
      </c>
      <c r="F187" s="56">
        <v>5970.75</v>
      </c>
      <c r="G187" s="57">
        <f t="shared" si="117"/>
        <v>5970.7500000000027</v>
      </c>
      <c r="H187" s="58">
        <f t="shared" si="118"/>
        <v>0</v>
      </c>
      <c r="I187" s="30" t="s">
        <v>106</v>
      </c>
      <c r="J187" s="73">
        <v>50</v>
      </c>
    </row>
    <row r="188" spans="1:11" x14ac:dyDescent="0.35">
      <c r="A188" s="53">
        <v>45838</v>
      </c>
      <c r="B188" s="39" t="s">
        <v>26</v>
      </c>
      <c r="C188" s="46" t="s">
        <v>183</v>
      </c>
      <c r="D188" s="12">
        <v>1.5</v>
      </c>
      <c r="F188" s="56">
        <v>5969.25</v>
      </c>
      <c r="G188" s="57">
        <f t="shared" si="117"/>
        <v>5969.2500000000027</v>
      </c>
      <c r="H188" s="58">
        <f t="shared" si="118"/>
        <v>0</v>
      </c>
      <c r="I188" s="30" t="s">
        <v>43</v>
      </c>
      <c r="J188" s="49" t="s">
        <v>62</v>
      </c>
    </row>
    <row r="189" spans="1:11" x14ac:dyDescent="0.35">
      <c r="A189" s="53">
        <v>45845</v>
      </c>
      <c r="B189" s="39" t="s">
        <v>38</v>
      </c>
      <c r="C189" s="46" t="s">
        <v>41</v>
      </c>
      <c r="E189" s="12">
        <v>1.21</v>
      </c>
      <c r="F189" s="56">
        <v>5970.46</v>
      </c>
      <c r="G189" s="57">
        <f t="shared" si="117"/>
        <v>5970.4600000000028</v>
      </c>
      <c r="H189" s="58">
        <f t="shared" si="118"/>
        <v>0</v>
      </c>
      <c r="I189" s="30" t="s">
        <v>17</v>
      </c>
      <c r="J189" s="49" t="s">
        <v>62</v>
      </c>
    </row>
    <row r="190" spans="1:11" x14ac:dyDescent="0.35">
      <c r="A190" s="53">
        <v>45859</v>
      </c>
      <c r="B190" s="39" t="s">
        <v>187</v>
      </c>
      <c r="C190" s="46" t="s">
        <v>188</v>
      </c>
      <c r="D190" s="12">
        <v>15.48</v>
      </c>
      <c r="F190" s="56">
        <v>5954.98</v>
      </c>
      <c r="G190" s="57">
        <f t="shared" si="117"/>
        <v>5954.9800000000032</v>
      </c>
      <c r="H190" s="58">
        <f t="shared" si="118"/>
        <v>0</v>
      </c>
      <c r="I190" s="30" t="s">
        <v>18</v>
      </c>
      <c r="J190" s="73">
        <v>51</v>
      </c>
    </row>
    <row r="191" spans="1:11" ht="46.8" x14ac:dyDescent="0.35">
      <c r="A191" s="53">
        <v>45867</v>
      </c>
      <c r="B191" s="39" t="s">
        <v>186</v>
      </c>
      <c r="C191" s="31" t="s">
        <v>59</v>
      </c>
      <c r="D191" s="12">
        <v>10.8</v>
      </c>
      <c r="F191" s="56">
        <v>5944.18</v>
      </c>
      <c r="G191" s="57">
        <f t="shared" si="117"/>
        <v>5944.180000000003</v>
      </c>
      <c r="H191" s="58">
        <f t="shared" si="118"/>
        <v>0</v>
      </c>
      <c r="I191" s="30" t="s">
        <v>43</v>
      </c>
      <c r="J191" s="49" t="s">
        <v>62</v>
      </c>
    </row>
    <row r="192" spans="1:11" x14ac:dyDescent="0.35">
      <c r="A192" s="53">
        <v>45867</v>
      </c>
      <c r="B192" s="39" t="s">
        <v>26</v>
      </c>
      <c r="C192" s="31" t="s">
        <v>59</v>
      </c>
      <c r="D192" s="12">
        <v>1.5</v>
      </c>
      <c r="F192" s="56">
        <v>5942.68</v>
      </c>
      <c r="G192" s="57">
        <f t="shared" ref="G192:G225" si="119">G191-D192+E192</f>
        <v>5942.680000000003</v>
      </c>
      <c r="H192" s="58">
        <f t="shared" ref="H192:H225" si="120">F192-G192</f>
        <v>0</v>
      </c>
      <c r="I192" s="30" t="s">
        <v>43</v>
      </c>
      <c r="J192" s="49" t="s">
        <v>62</v>
      </c>
    </row>
    <row r="193" spans="1:10" x14ac:dyDescent="0.35">
      <c r="A193" s="53">
        <v>45873</v>
      </c>
      <c r="B193" s="39" t="s">
        <v>38</v>
      </c>
      <c r="C193" s="46" t="s">
        <v>41</v>
      </c>
      <c r="E193" s="12">
        <v>0.13</v>
      </c>
      <c r="F193" s="56">
        <v>5942.81</v>
      </c>
      <c r="G193" s="57">
        <f t="shared" si="119"/>
        <v>5942.8100000000031</v>
      </c>
      <c r="H193" s="58">
        <f t="shared" si="120"/>
        <v>0</v>
      </c>
      <c r="I193" s="30" t="s">
        <v>17</v>
      </c>
      <c r="J193" s="49" t="s">
        <v>62</v>
      </c>
    </row>
    <row r="194" spans="1:10" x14ac:dyDescent="0.35">
      <c r="A194" s="53">
        <v>45873</v>
      </c>
      <c r="B194" s="39" t="s">
        <v>332</v>
      </c>
      <c r="C194" s="46" t="s">
        <v>212</v>
      </c>
      <c r="D194" s="12">
        <v>5.95</v>
      </c>
      <c r="F194" s="56">
        <v>5936.86</v>
      </c>
      <c r="G194" s="57">
        <f t="shared" si="119"/>
        <v>5936.8600000000033</v>
      </c>
      <c r="H194" s="58">
        <f t="shared" si="120"/>
        <v>0</v>
      </c>
      <c r="I194" s="30" t="s">
        <v>2</v>
      </c>
      <c r="J194" s="73">
        <v>52</v>
      </c>
    </row>
    <row r="195" spans="1:10" x14ac:dyDescent="0.35">
      <c r="A195" s="53">
        <v>45876</v>
      </c>
      <c r="B195" s="39" t="s">
        <v>333</v>
      </c>
      <c r="C195" s="46" t="s">
        <v>213</v>
      </c>
      <c r="D195" s="12">
        <v>15.99</v>
      </c>
      <c r="F195" s="56">
        <v>5920.87</v>
      </c>
      <c r="G195" s="57">
        <f t="shared" si="119"/>
        <v>5920.8700000000035</v>
      </c>
      <c r="H195" s="58">
        <f t="shared" si="120"/>
        <v>0</v>
      </c>
      <c r="I195" s="30" t="s">
        <v>2</v>
      </c>
      <c r="J195" s="73">
        <v>53</v>
      </c>
    </row>
    <row r="196" spans="1:10" x14ac:dyDescent="0.35">
      <c r="A196" s="53">
        <v>45876</v>
      </c>
      <c r="B196" s="39" t="s">
        <v>334</v>
      </c>
      <c r="C196" s="46" t="s">
        <v>214</v>
      </c>
      <c r="D196" s="12">
        <v>144.47</v>
      </c>
      <c r="F196" s="56">
        <v>5776.4</v>
      </c>
      <c r="G196" s="57">
        <f t="shared" si="119"/>
        <v>5776.4000000000033</v>
      </c>
      <c r="H196" s="58">
        <f t="shared" si="120"/>
        <v>0</v>
      </c>
      <c r="I196" s="30" t="s">
        <v>2</v>
      </c>
      <c r="J196" s="73">
        <v>54</v>
      </c>
    </row>
    <row r="197" spans="1:10" x14ac:dyDescent="0.35">
      <c r="A197" s="53">
        <v>45880</v>
      </c>
      <c r="B197" s="39" t="s">
        <v>335</v>
      </c>
      <c r="C197" s="46" t="s">
        <v>19</v>
      </c>
      <c r="E197" s="12">
        <v>10</v>
      </c>
      <c r="F197" s="56">
        <v>5786.4</v>
      </c>
      <c r="G197" s="57">
        <f t="shared" si="119"/>
        <v>5786.4000000000033</v>
      </c>
      <c r="H197" s="58">
        <f t="shared" si="120"/>
        <v>0</v>
      </c>
      <c r="I197" s="30" t="s">
        <v>19</v>
      </c>
      <c r="J197" s="49" t="s">
        <v>62</v>
      </c>
    </row>
    <row r="198" spans="1:10" x14ac:dyDescent="0.35">
      <c r="A198" s="53">
        <v>45880</v>
      </c>
      <c r="B198" s="39" t="s">
        <v>336</v>
      </c>
      <c r="C198" s="46" t="s">
        <v>19</v>
      </c>
      <c r="E198" s="12">
        <v>10</v>
      </c>
      <c r="F198" s="56">
        <v>5796.4</v>
      </c>
      <c r="G198" s="57">
        <f t="shared" si="119"/>
        <v>5796.4000000000033</v>
      </c>
      <c r="H198" s="58">
        <f t="shared" si="120"/>
        <v>0</v>
      </c>
      <c r="I198" s="30" t="s">
        <v>19</v>
      </c>
      <c r="J198" s="49" t="s">
        <v>62</v>
      </c>
    </row>
    <row r="199" spans="1:10" ht="36" x14ac:dyDescent="0.35">
      <c r="A199" s="53">
        <v>45880</v>
      </c>
      <c r="B199" s="39" t="s">
        <v>337</v>
      </c>
      <c r="C199" s="46" t="s">
        <v>351</v>
      </c>
      <c r="E199" s="12">
        <v>19</v>
      </c>
      <c r="F199" s="56">
        <v>5815.4</v>
      </c>
      <c r="G199" s="57">
        <f t="shared" si="119"/>
        <v>5815.4000000000033</v>
      </c>
      <c r="H199" s="58">
        <f t="shared" si="120"/>
        <v>0</v>
      </c>
      <c r="I199" s="30" t="s">
        <v>207</v>
      </c>
      <c r="J199" s="49" t="s">
        <v>62</v>
      </c>
    </row>
    <row r="200" spans="1:10" x14ac:dyDescent="0.35">
      <c r="A200" s="53">
        <v>45881</v>
      </c>
      <c r="B200" s="39" t="s">
        <v>34</v>
      </c>
      <c r="C200" s="46" t="s">
        <v>216</v>
      </c>
      <c r="D200" s="12">
        <v>15.66</v>
      </c>
      <c r="F200" s="56">
        <v>5799.74</v>
      </c>
      <c r="G200" s="57">
        <f t="shared" si="119"/>
        <v>5799.7400000000034</v>
      </c>
      <c r="H200" s="58">
        <f t="shared" si="120"/>
        <v>0</v>
      </c>
      <c r="I200" s="30" t="s">
        <v>18</v>
      </c>
      <c r="J200" s="73">
        <v>55</v>
      </c>
    </row>
    <row r="201" spans="1:10" x14ac:dyDescent="0.35">
      <c r="A201" s="53">
        <v>45881</v>
      </c>
      <c r="B201" s="39" t="s">
        <v>189</v>
      </c>
      <c r="C201" s="46" t="s">
        <v>226</v>
      </c>
      <c r="D201" s="12">
        <v>336.6</v>
      </c>
      <c r="F201" s="56">
        <v>5463.14</v>
      </c>
      <c r="G201" s="57">
        <f t="shared" si="119"/>
        <v>5463.1400000000031</v>
      </c>
      <c r="H201" s="58">
        <f t="shared" si="120"/>
        <v>0</v>
      </c>
      <c r="I201" s="30" t="s">
        <v>25</v>
      </c>
      <c r="J201" s="73">
        <v>56</v>
      </c>
    </row>
    <row r="202" spans="1:10" x14ac:dyDescent="0.35">
      <c r="A202" s="53">
        <v>45887</v>
      </c>
      <c r="B202" s="39" t="s">
        <v>142</v>
      </c>
      <c r="C202" s="46" t="s">
        <v>227</v>
      </c>
      <c r="D202" s="12">
        <v>90.9</v>
      </c>
      <c r="F202" s="56">
        <v>5372.24</v>
      </c>
      <c r="G202" s="57">
        <f t="shared" si="119"/>
        <v>5372.2400000000034</v>
      </c>
      <c r="H202" s="58">
        <f t="shared" si="120"/>
        <v>0</v>
      </c>
      <c r="I202" s="30" t="s">
        <v>25</v>
      </c>
      <c r="J202" s="73">
        <v>57</v>
      </c>
    </row>
    <row r="203" spans="1:10" x14ac:dyDescent="0.35">
      <c r="A203" s="53">
        <v>45895</v>
      </c>
      <c r="B203" s="39" t="s">
        <v>338</v>
      </c>
      <c r="C203" s="46" t="s">
        <v>156</v>
      </c>
      <c r="E203" s="12">
        <v>25</v>
      </c>
      <c r="F203" s="56">
        <v>5397.24</v>
      </c>
      <c r="G203" s="57">
        <f t="shared" si="119"/>
        <v>5397.2400000000034</v>
      </c>
      <c r="H203" s="58">
        <f t="shared" si="120"/>
        <v>0</v>
      </c>
      <c r="I203" s="30" t="s">
        <v>24</v>
      </c>
      <c r="J203" s="49" t="s">
        <v>62</v>
      </c>
    </row>
    <row r="204" spans="1:10" ht="46.8" x14ac:dyDescent="0.35">
      <c r="A204" s="53">
        <v>45898</v>
      </c>
      <c r="B204" s="39" t="s">
        <v>190</v>
      </c>
      <c r="C204" s="31" t="s">
        <v>59</v>
      </c>
      <c r="D204" s="12">
        <v>12.96</v>
      </c>
      <c r="F204" s="56">
        <v>5384.28</v>
      </c>
      <c r="G204" s="57">
        <f t="shared" si="119"/>
        <v>5384.2800000000034</v>
      </c>
      <c r="H204" s="58">
        <f t="shared" si="120"/>
        <v>0</v>
      </c>
      <c r="I204" s="30" t="s">
        <v>21</v>
      </c>
      <c r="J204" s="49" t="s">
        <v>62</v>
      </c>
    </row>
    <row r="205" spans="1:10" x14ac:dyDescent="0.35">
      <c r="A205" s="53">
        <v>45898</v>
      </c>
      <c r="B205" s="39" t="s">
        <v>26</v>
      </c>
      <c r="C205" s="31" t="s">
        <v>59</v>
      </c>
      <c r="D205" s="12">
        <v>1.5</v>
      </c>
      <c r="F205" s="56">
        <v>5382.78</v>
      </c>
      <c r="G205" s="57">
        <f t="shared" si="119"/>
        <v>5382.7800000000034</v>
      </c>
      <c r="H205" s="58">
        <f t="shared" si="120"/>
        <v>0</v>
      </c>
      <c r="I205" s="30" t="s">
        <v>21</v>
      </c>
      <c r="J205" s="49" t="s">
        <v>62</v>
      </c>
    </row>
    <row r="206" spans="1:10" x14ac:dyDescent="0.35">
      <c r="A206" s="53">
        <v>45901</v>
      </c>
      <c r="B206" s="39" t="s">
        <v>339</v>
      </c>
      <c r="C206" s="46" t="s">
        <v>215</v>
      </c>
      <c r="D206" s="12">
        <v>21.96</v>
      </c>
      <c r="F206" s="56">
        <v>5360.82</v>
      </c>
      <c r="G206" s="57">
        <f t="shared" si="119"/>
        <v>5360.8200000000033</v>
      </c>
      <c r="H206" s="58">
        <f t="shared" si="120"/>
        <v>0</v>
      </c>
      <c r="I206" s="30" t="s">
        <v>2</v>
      </c>
      <c r="J206" s="73">
        <v>58</v>
      </c>
    </row>
    <row r="207" spans="1:10" x14ac:dyDescent="0.35">
      <c r="A207" s="53">
        <v>45903</v>
      </c>
      <c r="B207" s="39" t="s">
        <v>38</v>
      </c>
      <c r="C207" s="46" t="s">
        <v>41</v>
      </c>
      <c r="E207" s="12">
        <v>1.6</v>
      </c>
      <c r="F207" s="56">
        <v>5362.42</v>
      </c>
      <c r="G207" s="57">
        <f t="shared" si="119"/>
        <v>5362.4200000000037</v>
      </c>
      <c r="H207" s="58">
        <f t="shared" si="120"/>
        <v>0</v>
      </c>
      <c r="I207" s="30" t="s">
        <v>17</v>
      </c>
      <c r="J207" s="49" t="s">
        <v>62</v>
      </c>
    </row>
    <row r="208" spans="1:10" x14ac:dyDescent="0.35">
      <c r="A208" s="53">
        <v>45922</v>
      </c>
      <c r="B208" s="39" t="s">
        <v>340</v>
      </c>
      <c r="C208" s="46" t="s">
        <v>192</v>
      </c>
      <c r="D208" s="12">
        <v>152.02000000000001</v>
      </c>
      <c r="F208" s="56">
        <v>5210.3999999999996</v>
      </c>
      <c r="G208" s="57">
        <f t="shared" si="119"/>
        <v>5210.4000000000033</v>
      </c>
      <c r="H208" s="58">
        <f t="shared" si="120"/>
        <v>0</v>
      </c>
      <c r="I208" s="30" t="s">
        <v>18</v>
      </c>
      <c r="J208" s="73">
        <v>60</v>
      </c>
    </row>
    <row r="209" spans="1:10" x14ac:dyDescent="0.35">
      <c r="A209" s="53">
        <v>45926</v>
      </c>
      <c r="B209" s="39" t="s">
        <v>341</v>
      </c>
      <c r="C209" s="46" t="s">
        <v>24</v>
      </c>
      <c r="E209" s="12">
        <v>50</v>
      </c>
      <c r="F209" s="56">
        <v>5260.4</v>
      </c>
      <c r="G209" s="57">
        <f t="shared" si="119"/>
        <v>5260.4000000000033</v>
      </c>
      <c r="H209" s="58">
        <f t="shared" si="120"/>
        <v>0</v>
      </c>
      <c r="I209" s="30" t="s">
        <v>24</v>
      </c>
      <c r="J209" s="49" t="s">
        <v>62</v>
      </c>
    </row>
    <row r="210" spans="1:10" x14ac:dyDescent="0.35">
      <c r="A210" s="53">
        <v>45926</v>
      </c>
      <c r="B210" s="39" t="s">
        <v>342</v>
      </c>
      <c r="C210" s="46" t="s">
        <v>191</v>
      </c>
      <c r="D210" s="12">
        <v>8.1999999999999993</v>
      </c>
      <c r="F210" s="56">
        <v>5252.2</v>
      </c>
      <c r="G210" s="57">
        <f t="shared" si="119"/>
        <v>5252.2000000000035</v>
      </c>
      <c r="H210" s="58">
        <f t="shared" si="120"/>
        <v>0</v>
      </c>
      <c r="I210" s="30" t="s">
        <v>2</v>
      </c>
      <c r="J210" s="73">
        <v>59</v>
      </c>
    </row>
    <row r="211" spans="1:10" ht="31.2" x14ac:dyDescent="0.35">
      <c r="A211" s="53">
        <v>45930</v>
      </c>
      <c r="B211" s="39" t="s">
        <v>193</v>
      </c>
      <c r="C211" s="31" t="s">
        <v>59</v>
      </c>
      <c r="D211" s="12">
        <v>13.05</v>
      </c>
      <c r="F211" s="56">
        <v>5239.1499999999996</v>
      </c>
      <c r="G211" s="57">
        <f t="shared" si="119"/>
        <v>5239.1500000000033</v>
      </c>
      <c r="H211" s="58">
        <f t="shared" si="120"/>
        <v>0</v>
      </c>
      <c r="I211" s="30" t="s">
        <v>43</v>
      </c>
      <c r="J211" s="49" t="s">
        <v>62</v>
      </c>
    </row>
    <row r="212" spans="1:10" x14ac:dyDescent="0.35">
      <c r="A212" s="53">
        <v>45930</v>
      </c>
      <c r="B212" s="39" t="s">
        <v>26</v>
      </c>
      <c r="C212" s="31" t="s">
        <v>59</v>
      </c>
      <c r="D212" s="12">
        <v>1.5</v>
      </c>
      <c r="F212" s="56">
        <v>5237.6499999999996</v>
      </c>
      <c r="G212" s="57">
        <f t="shared" si="119"/>
        <v>5237.6500000000033</v>
      </c>
      <c r="H212" s="58">
        <f t="shared" si="120"/>
        <v>0</v>
      </c>
      <c r="I212" s="30" t="s">
        <v>21</v>
      </c>
      <c r="J212" s="49" t="s">
        <v>62</v>
      </c>
    </row>
    <row r="213" spans="1:10" x14ac:dyDescent="0.35">
      <c r="A213" s="53">
        <v>45936</v>
      </c>
      <c r="B213" s="39" t="s">
        <v>270</v>
      </c>
      <c r="C213" s="46" t="s">
        <v>24</v>
      </c>
      <c r="E213" s="12">
        <v>15</v>
      </c>
      <c r="F213" s="56">
        <v>5252.65</v>
      </c>
      <c r="G213" s="57">
        <f t="shared" si="119"/>
        <v>5252.6500000000033</v>
      </c>
      <c r="H213" s="58">
        <f t="shared" si="120"/>
        <v>0</v>
      </c>
      <c r="I213" s="30" t="s">
        <v>24</v>
      </c>
      <c r="J213" s="49" t="s">
        <v>62</v>
      </c>
    </row>
    <row r="214" spans="1:10" x14ac:dyDescent="0.35">
      <c r="A214" s="53">
        <v>45937</v>
      </c>
      <c r="B214" s="39" t="s">
        <v>343</v>
      </c>
      <c r="C214" s="46" t="s">
        <v>200</v>
      </c>
      <c r="D214" s="12">
        <v>14.44</v>
      </c>
      <c r="F214" s="56">
        <v>5238.21</v>
      </c>
      <c r="G214" s="57">
        <f t="shared" si="119"/>
        <v>5238.2100000000037</v>
      </c>
      <c r="H214" s="58">
        <f t="shared" si="120"/>
        <v>0</v>
      </c>
      <c r="I214" s="30" t="s">
        <v>18</v>
      </c>
      <c r="J214" s="73">
        <v>61</v>
      </c>
    </row>
    <row r="215" spans="1:10" x14ac:dyDescent="0.35">
      <c r="A215" s="53">
        <v>45938</v>
      </c>
      <c r="B215" s="39" t="s">
        <v>199</v>
      </c>
      <c r="C215" s="46" t="s">
        <v>211</v>
      </c>
      <c r="D215" s="12">
        <v>29.45</v>
      </c>
      <c r="F215" s="56">
        <v>5208.76</v>
      </c>
      <c r="G215" s="57">
        <f t="shared" si="119"/>
        <v>5208.7600000000039</v>
      </c>
      <c r="H215" s="58">
        <f t="shared" si="120"/>
        <v>0</v>
      </c>
      <c r="I215" s="30" t="s">
        <v>25</v>
      </c>
      <c r="J215" s="73">
        <v>64</v>
      </c>
    </row>
    <row r="216" spans="1:10" ht="46.8" x14ac:dyDescent="0.35">
      <c r="A216" s="53">
        <v>45943</v>
      </c>
      <c r="B216" s="39" t="s">
        <v>198</v>
      </c>
      <c r="C216" s="31" t="s">
        <v>59</v>
      </c>
      <c r="D216" s="12">
        <v>25.21</v>
      </c>
      <c r="F216" s="56">
        <v>5183.55</v>
      </c>
      <c r="G216" s="57">
        <f t="shared" si="119"/>
        <v>5183.5500000000038</v>
      </c>
      <c r="H216" s="58">
        <f t="shared" si="120"/>
        <v>0</v>
      </c>
      <c r="I216" s="7" t="s">
        <v>21</v>
      </c>
      <c r="J216" s="49" t="s">
        <v>62</v>
      </c>
    </row>
    <row r="217" spans="1:10" x14ac:dyDescent="0.35">
      <c r="A217" s="53">
        <v>45943</v>
      </c>
      <c r="B217" s="39" t="s">
        <v>26</v>
      </c>
      <c r="C217" s="31" t="s">
        <v>59</v>
      </c>
      <c r="D217" s="12">
        <v>1.5</v>
      </c>
      <c r="F217" s="56">
        <v>5182.05</v>
      </c>
      <c r="G217" s="57">
        <f t="shared" si="119"/>
        <v>5182.0500000000038</v>
      </c>
      <c r="H217" s="58">
        <f t="shared" si="120"/>
        <v>0</v>
      </c>
      <c r="I217" s="7" t="s">
        <v>21</v>
      </c>
      <c r="J217" s="49" t="s">
        <v>62</v>
      </c>
    </row>
    <row r="218" spans="1:10" x14ac:dyDescent="0.35">
      <c r="A218" s="53">
        <v>45954</v>
      </c>
      <c r="B218" s="39" t="s">
        <v>270</v>
      </c>
      <c r="C218" s="46" t="s">
        <v>19</v>
      </c>
      <c r="E218" s="12">
        <v>10</v>
      </c>
      <c r="F218" s="56">
        <v>5192.05</v>
      </c>
      <c r="G218" s="57">
        <f t="shared" si="119"/>
        <v>5192.0500000000038</v>
      </c>
      <c r="H218" s="58">
        <f t="shared" si="120"/>
        <v>0</v>
      </c>
      <c r="I218" s="30" t="s">
        <v>19</v>
      </c>
      <c r="J218" s="49" t="s">
        <v>62</v>
      </c>
    </row>
    <row r="219" spans="1:10" x14ac:dyDescent="0.35">
      <c r="A219" s="53">
        <v>45958</v>
      </c>
      <c r="B219" s="39" t="s">
        <v>344</v>
      </c>
      <c r="C219" s="46" t="s">
        <v>201</v>
      </c>
      <c r="E219" s="12">
        <v>20</v>
      </c>
      <c r="F219" s="56">
        <v>5212.05</v>
      </c>
      <c r="G219" s="57">
        <f t="shared" si="119"/>
        <v>5212.0500000000038</v>
      </c>
      <c r="H219" s="58">
        <f t="shared" si="120"/>
        <v>0</v>
      </c>
      <c r="I219" s="7" t="s">
        <v>24</v>
      </c>
      <c r="J219" s="1" t="s">
        <v>62</v>
      </c>
    </row>
    <row r="220" spans="1:10" x14ac:dyDescent="0.35">
      <c r="A220" s="53">
        <v>45959</v>
      </c>
      <c r="B220" s="39" t="s">
        <v>197</v>
      </c>
      <c r="C220" s="46" t="s">
        <v>202</v>
      </c>
      <c r="D220" s="12">
        <v>1.98</v>
      </c>
      <c r="F220" s="56">
        <v>5210.07</v>
      </c>
      <c r="G220" s="57">
        <f t="shared" si="119"/>
        <v>5210.0700000000043</v>
      </c>
      <c r="H220" s="58">
        <f t="shared" si="120"/>
        <v>0</v>
      </c>
      <c r="I220" s="7" t="s">
        <v>18</v>
      </c>
      <c r="J220" s="73">
        <v>62</v>
      </c>
    </row>
    <row r="221" spans="1:10" ht="31.2" x14ac:dyDescent="0.35">
      <c r="A221" s="53">
        <v>45959</v>
      </c>
      <c r="B221" s="39" t="s">
        <v>196</v>
      </c>
      <c r="C221" s="31" t="s">
        <v>59</v>
      </c>
      <c r="D221" s="12">
        <v>13.07</v>
      </c>
      <c r="F221" s="64">
        <v>5197</v>
      </c>
      <c r="G221" s="57">
        <f t="shared" si="119"/>
        <v>5197.0000000000045</v>
      </c>
      <c r="H221" s="58">
        <f t="shared" si="120"/>
        <v>0</v>
      </c>
      <c r="I221" s="7" t="s">
        <v>21</v>
      </c>
      <c r="J221" s="49" t="s">
        <v>62</v>
      </c>
    </row>
    <row r="222" spans="1:10" x14ac:dyDescent="0.35">
      <c r="A222" s="53">
        <v>45959</v>
      </c>
      <c r="B222" s="39" t="s">
        <v>26</v>
      </c>
      <c r="C222" s="31" t="s">
        <v>59</v>
      </c>
      <c r="D222" s="12">
        <v>1.5</v>
      </c>
      <c r="F222" s="56">
        <v>5195.5</v>
      </c>
      <c r="G222" s="57">
        <f t="shared" si="119"/>
        <v>5195.5000000000045</v>
      </c>
      <c r="H222" s="58">
        <f t="shared" si="120"/>
        <v>0</v>
      </c>
      <c r="I222" s="7" t="s">
        <v>21</v>
      </c>
      <c r="J222" s="49" t="s">
        <v>62</v>
      </c>
    </row>
    <row r="223" spans="1:10" x14ac:dyDescent="0.35">
      <c r="A223" s="53">
        <v>45961</v>
      </c>
      <c r="B223" s="39" t="s">
        <v>345</v>
      </c>
      <c r="C223" s="46" t="s">
        <v>348</v>
      </c>
      <c r="D223" s="12">
        <v>1.49</v>
      </c>
      <c r="F223" s="56">
        <v>5194.01</v>
      </c>
      <c r="G223" s="57">
        <f t="shared" si="119"/>
        <v>5194.0100000000048</v>
      </c>
      <c r="H223" s="58">
        <f t="shared" si="120"/>
        <v>0</v>
      </c>
      <c r="I223" s="7" t="s">
        <v>207</v>
      </c>
      <c r="J223" s="49" t="s">
        <v>62</v>
      </c>
    </row>
    <row r="224" spans="1:10" x14ac:dyDescent="0.35">
      <c r="A224" s="53">
        <v>45961</v>
      </c>
      <c r="B224" s="39" t="s">
        <v>346</v>
      </c>
      <c r="C224" s="46" t="s">
        <v>349</v>
      </c>
      <c r="D224" s="12">
        <v>17.5</v>
      </c>
      <c r="F224" s="56">
        <v>5176.51</v>
      </c>
      <c r="G224" s="57">
        <f t="shared" si="119"/>
        <v>5176.5100000000048</v>
      </c>
      <c r="H224" s="58">
        <f t="shared" si="120"/>
        <v>0</v>
      </c>
      <c r="I224" s="7" t="s">
        <v>207</v>
      </c>
      <c r="J224" s="49" t="s">
        <v>62</v>
      </c>
    </row>
    <row r="225" spans="1:10" ht="36" x14ac:dyDescent="0.35">
      <c r="A225" s="53">
        <v>45961</v>
      </c>
      <c r="B225" s="39" t="s">
        <v>347</v>
      </c>
      <c r="C225" s="46" t="s">
        <v>350</v>
      </c>
      <c r="D225" s="12">
        <v>61</v>
      </c>
      <c r="F225" s="56">
        <v>5115.51</v>
      </c>
      <c r="G225" s="57">
        <f t="shared" si="119"/>
        <v>5115.5100000000048</v>
      </c>
      <c r="H225" s="58">
        <f t="shared" si="120"/>
        <v>0</v>
      </c>
      <c r="I225" s="30" t="s">
        <v>106</v>
      </c>
      <c r="J225" s="73">
        <v>63</v>
      </c>
    </row>
    <row r="226" spans="1:10" x14ac:dyDescent="0.35">
      <c r="F226" s="56"/>
      <c r="G226" s="53"/>
    </row>
    <row r="227" spans="1:10" x14ac:dyDescent="0.35">
      <c r="F227" s="56"/>
      <c r="G227" s="53"/>
    </row>
  </sheetData>
  <autoFilter ref="A1:K227" xr:uid="{0C394008-829F-43FB-B0A2-9229814AF6DD}"/>
  <phoneticPr fontId="15" type="noConversion"/>
  <pageMargins left="0.7" right="0.7" top="0.75" bottom="0.75" header="0.3" footer="0.3"/>
  <pageSetup paperSize="9" scale="4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C73DD33D-77C5-4C28-AEFB-617D5224807B}"/>
</file>

<file path=customXml/itemProps2.xml><?xml version="1.0" encoding="utf-8"?>
<ds:datastoreItem xmlns:ds="http://schemas.openxmlformats.org/officeDocument/2006/customXml" ds:itemID="{D5537BFD-D23A-489B-A7D1-165BB59A2A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5EA1D0-7971-4B07-B99D-4CF950231340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c8e3140c-289d-4e8d-be02-31e7e8d82d09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- 25</vt:lpstr>
      <vt:lpstr>Transactions -25</vt:lpstr>
      <vt:lpstr>'Summary - 25'!Print_Area</vt:lpstr>
      <vt:lpstr>'Transactions -25'!Print_Area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</dc:creator>
  <cp:keywords/>
  <dc:description/>
  <cp:lastModifiedBy>Stephen James</cp:lastModifiedBy>
  <cp:revision/>
  <cp:lastPrinted>2025-12-06T13:22:22Z</cp:lastPrinted>
  <dcterms:created xsi:type="dcterms:W3CDTF">2010-01-27T13:22:26Z</dcterms:created>
  <dcterms:modified xsi:type="dcterms:W3CDTF">2026-05-25T08:37:14Z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69bf4a9-87bd-4dbf-a36c-1db5158e5def_Enabled">
    <vt:lpwstr>True</vt:lpwstr>
  </property>
  <property fmtid="{D5CDD505-2E9C-101B-9397-08002B2CF9AE}" pid="3" name="MSIP_Label_569bf4a9-87bd-4dbf-a36c-1db5158e5def_SiteId">
    <vt:lpwstr>ea80952e-a476-42d4-aaf4-5457852b0f7e</vt:lpwstr>
  </property>
  <property fmtid="{D5CDD505-2E9C-101B-9397-08002B2CF9AE}" pid="4" name="MSIP_Label_569bf4a9-87bd-4dbf-a36c-1db5158e5def_Owner">
    <vt:lpwstr>steve.james2@uk.bp.com</vt:lpwstr>
  </property>
  <property fmtid="{D5CDD505-2E9C-101B-9397-08002B2CF9AE}" pid="5" name="MSIP_Label_569bf4a9-87bd-4dbf-a36c-1db5158e5def_SetDate">
    <vt:lpwstr>2018-08-12T08:58:45.4119737Z</vt:lpwstr>
  </property>
  <property fmtid="{D5CDD505-2E9C-101B-9397-08002B2CF9AE}" pid="6" name="MSIP_Label_569bf4a9-87bd-4dbf-a36c-1db5158e5def_Name">
    <vt:lpwstr>General</vt:lpwstr>
  </property>
  <property fmtid="{D5CDD505-2E9C-101B-9397-08002B2CF9AE}" pid="7" name="MSIP_Label_569bf4a9-87bd-4dbf-a36c-1db5158e5def_Application">
    <vt:lpwstr>Microsoft Azure Information Protection</vt:lpwstr>
  </property>
  <property fmtid="{D5CDD505-2E9C-101B-9397-08002B2CF9AE}" pid="8" name="MSIP_Label_569bf4a9-87bd-4dbf-a36c-1db5158e5def_Extended_MSFT_Method">
    <vt:lpwstr>Manual</vt:lpwstr>
  </property>
  <property fmtid="{D5CDD505-2E9C-101B-9397-08002B2CF9AE}" pid="9" name="Sensitivity">
    <vt:lpwstr>General</vt:lpwstr>
  </property>
  <property fmtid="{D5CDD505-2E9C-101B-9397-08002B2CF9AE}" pid="10" name="ContentTypeId">
    <vt:lpwstr>0x010100CD04853568B40F4E8366B3070197220F</vt:lpwstr>
  </property>
</Properties>
</file>