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4.xml" ContentType="application/vnd.ms-excel.person+xml"/>
  <Override PartName="/xl/persons/person6.xml" ContentType="application/vnd.ms-excel.person+xml"/>
  <Override PartName="/xl/persons/person8.xml" ContentType="application/vnd.ms-excel.person+xml"/>
  <Override PartName="/xl/persons/person1.xml" ContentType="application/vnd.ms-excel.person+xml"/>
  <Override PartName="/xl/persons/person13.xml" ContentType="application/vnd.ms-excel.person+xml"/>
  <Override PartName="/xl/persons/person5.xml" ContentType="application/vnd.ms-excel.person+xml"/>
  <Override PartName="/xl/persons/person11.xml" ContentType="application/vnd.ms-excel.person+xml"/>
  <Override PartName="/xl/persons/person15.xml" ContentType="application/vnd.ms-excel.person+xml"/>
  <Override PartName="/xl/persons/person9.xml" ContentType="application/vnd.ms-excel.person+xml"/>
  <Override PartName="/xl/persons/person.xml" ContentType="application/vnd.ms-excel.person+xml"/>
  <Override PartName="/xl/persons/person12.xml" ContentType="application/vnd.ms-excel.person+xml"/>
  <Override PartName="/xl/persons/person7.xml" ContentType="application/vnd.ms-excel.person+xml"/>
  <Override PartName="/xl/persons/person10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0.xml" ContentType="application/vnd.ms-excel.person+xml"/>
  <Override PartName="/xl/persons/person16.xml" ContentType="application/vnd.ms-excel.person+xml"/>
  <Override PartName="/xl/persons/person2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02625a2bdc9be83/Documents/"/>
    </mc:Choice>
  </mc:AlternateContent>
  <xr:revisionPtr revIDLastSave="5" documentId="8_{2A0DFB03-9360-48C6-808A-C629BEA9C2A4}" xr6:coauthVersionLast="47" xr6:coauthVersionMax="47" xr10:uidLastSave="{6B842809-DC33-408A-8A04-6C853CD1DEA4}"/>
  <bookViews>
    <workbookView xWindow="-120" yWindow="-120" windowWidth="24240" windowHeight="13140" tabRatio="320" xr2:uid="{4C3E9054-D7B6-4B96-8284-5C6A22D5E61E}"/>
  </bookViews>
  <sheets>
    <sheet name="Summary" sheetId="1" r:id="rId1"/>
    <sheet name="Income" sheetId="2" r:id="rId2"/>
    <sheet name="Expenditure" sheetId="3" r:id="rId3"/>
    <sheet name="Sheet1" sheetId="4" r:id="rId4"/>
  </sheets>
  <definedNames>
    <definedName name="_xlnm.Print_Area" localSheetId="2">Expenditure!$C$9:$R$68</definedName>
    <definedName name="_xlnm.Print_Area" localSheetId="1">Income!$A$7:$T$41</definedName>
    <definedName name="_xlnm.Print_Area" localSheetId="0">Summary!$E$9:$G$48</definedName>
    <definedName name="_xlnm.Print_Titles" localSheetId="2">Expenditure!$3:$8</definedName>
    <definedName name="_xlnm.Print_Titles" localSheetId="1">Income!$3:$6</definedName>
    <definedName name="_xlnm.Print_Titles" localSheetId="0">Summary!$2:$8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8" i="3" l="1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9" i="3"/>
  <c r="R60" i="3"/>
  <c r="R61" i="3"/>
  <c r="R62" i="3"/>
  <c r="R63" i="3"/>
  <c r="R64" i="3"/>
  <c r="R65" i="3"/>
  <c r="R66" i="3"/>
  <c r="R10" i="3"/>
  <c r="T7" i="2"/>
  <c r="T9" i="2"/>
  <c r="T11" i="2"/>
  <c r="T12" i="2"/>
  <c r="T13" i="2"/>
  <c r="T15" i="2"/>
  <c r="T16" i="2"/>
  <c r="T18" i="2"/>
  <c r="T20" i="2"/>
  <c r="T29" i="2"/>
  <c r="T36" i="2"/>
  <c r="T37" i="2"/>
  <c r="T38" i="2"/>
  <c r="T39" i="2"/>
  <c r="T40" i="2"/>
  <c r="Q68" i="3"/>
  <c r="H68" i="3"/>
  <c r="G31" i="1" s="1"/>
  <c r="I68" i="3"/>
  <c r="G32" i="1" s="1"/>
  <c r="J68" i="3"/>
  <c r="G33" i="1" s="1"/>
  <c r="K68" i="3"/>
  <c r="G34" i="1" s="1"/>
  <c r="O68" i="3"/>
  <c r="L68" i="3"/>
  <c r="G35" i="1" s="1"/>
  <c r="P68" i="3"/>
  <c r="P85" i="3" s="1"/>
  <c r="M68" i="3"/>
  <c r="G37" i="1" s="1"/>
  <c r="N68" i="3"/>
  <c r="G36" i="1" s="1"/>
  <c r="G68" i="3"/>
  <c r="G30" i="1" s="1"/>
  <c r="R67" i="3"/>
  <c r="Q31" i="2"/>
  <c r="Q41" i="2" s="1"/>
  <c r="G22" i="1" s="1"/>
  <c r="F26" i="2"/>
  <c r="T26" i="2" s="1"/>
  <c r="P35" i="2"/>
  <c r="P41" i="2" s="1"/>
  <c r="G20" i="1" s="1"/>
  <c r="R34" i="2"/>
  <c r="T34" i="2" s="1"/>
  <c r="R33" i="2"/>
  <c r="T33" i="2" s="1"/>
  <c r="R32" i="2"/>
  <c r="T32" i="2" s="1"/>
  <c r="O30" i="2"/>
  <c r="O41" i="2" s="1"/>
  <c r="G21" i="1" s="1"/>
  <c r="R28" i="2"/>
  <c r="T28" i="2" s="1"/>
  <c r="N27" i="2"/>
  <c r="N41" i="2" s="1"/>
  <c r="G16" i="1" s="1"/>
  <c r="E41" i="2"/>
  <c r="R25" i="2"/>
  <c r="T25" i="2" s="1"/>
  <c r="M24" i="2"/>
  <c r="M41" i="2" s="1"/>
  <c r="G19" i="1" s="1"/>
  <c r="L23" i="2"/>
  <c r="L41" i="2" s="1"/>
  <c r="G15" i="1" s="1"/>
  <c r="K21" i="2"/>
  <c r="K41" i="2" s="1"/>
  <c r="G18" i="1" s="1"/>
  <c r="R17" i="2"/>
  <c r="T17" i="2" s="1"/>
  <c r="R19" i="2"/>
  <c r="T19" i="2" s="1"/>
  <c r="J22" i="2"/>
  <c r="J41" i="2" s="1"/>
  <c r="G14" i="1" s="1"/>
  <c r="S14" i="2"/>
  <c r="S41" i="2" s="1"/>
  <c r="G17" i="1" s="1"/>
  <c r="G10" i="2"/>
  <c r="G41" i="2" s="1"/>
  <c r="G11" i="1" s="1"/>
  <c r="F8" i="2"/>
  <c r="T8" i="2" s="1"/>
  <c r="D39" i="2"/>
  <c r="T35" i="2" l="1"/>
  <c r="T24" i="2"/>
  <c r="R68" i="3"/>
  <c r="G38" i="1"/>
  <c r="G39" i="1" s="1"/>
  <c r="T31" i="2"/>
  <c r="T27" i="2"/>
  <c r="T30" i="2"/>
  <c r="T22" i="2"/>
  <c r="T14" i="2"/>
  <c r="T10" i="2"/>
  <c r="T23" i="2"/>
  <c r="T21" i="2"/>
  <c r="R41" i="2"/>
  <c r="G23" i="1" s="1"/>
  <c r="F41" i="2"/>
  <c r="G10" i="1" s="1"/>
  <c r="I13" i="4"/>
  <c r="I12" i="4"/>
  <c r="I15" i="4"/>
  <c r="D41" i="2"/>
  <c r="M85" i="3"/>
  <c r="Q85" i="3"/>
  <c r="G85" i="3"/>
  <c r="T41" i="2" l="1"/>
  <c r="I16" i="4"/>
  <c r="I17" i="4" s="1"/>
  <c r="R85" i="3"/>
  <c r="S85" i="3"/>
  <c r="I41" i="2" l="1"/>
  <c r="G13" i="1" s="1"/>
  <c r="H41" i="2"/>
  <c r="G12" i="1" s="1"/>
  <c r="G26" i="1" l="1"/>
  <c r="G45" i="1" s="1"/>
</calcChain>
</file>

<file path=xl/sharedStrings.xml><?xml version="1.0" encoding="utf-8"?>
<sst xmlns="http://schemas.openxmlformats.org/spreadsheetml/2006/main" count="235" uniqueCount="138">
  <si>
    <t>Income and Expenditure Account</t>
  </si>
  <si>
    <t>Income</t>
  </si>
  <si>
    <t>Description</t>
  </si>
  <si>
    <t>Expenditure</t>
  </si>
  <si>
    <t>£</t>
  </si>
  <si>
    <t>Date</t>
  </si>
  <si>
    <t>Supplier</t>
  </si>
  <si>
    <t>Electricity</t>
  </si>
  <si>
    <t>Total</t>
  </si>
  <si>
    <t>Materials</t>
  </si>
  <si>
    <t>Sundries</t>
  </si>
  <si>
    <t>Cheque</t>
  </si>
  <si>
    <t>No</t>
  </si>
  <si>
    <t>Ref</t>
  </si>
  <si>
    <t>;</t>
  </si>
  <si>
    <t>Buckie Men's Shed</t>
  </si>
  <si>
    <t xml:space="preserve"> </t>
  </si>
  <si>
    <t>Balance as per Bank Statement</t>
  </si>
  <si>
    <t>Tools &amp;</t>
  </si>
  <si>
    <t>Balance</t>
  </si>
  <si>
    <t>Planwell Roofing Supplies</t>
  </si>
  <si>
    <t>Electric Fix</t>
  </si>
  <si>
    <t>Positive Appliance Testing</t>
  </si>
  <si>
    <t>Enviraz (scotland) Ltd</t>
  </si>
  <si>
    <t>Eon</t>
  </si>
  <si>
    <t>Greenwood Moreland</t>
  </si>
  <si>
    <t>Travis Perkins</t>
  </si>
  <si>
    <t>Certas</t>
  </si>
  <si>
    <t>K T Joinery</t>
  </si>
  <si>
    <t>David Mackay</t>
  </si>
  <si>
    <t>North Church Coffee Morning</t>
  </si>
  <si>
    <t>Amazon Collection Boxes</t>
  </si>
  <si>
    <t>Ansvar Insurance</t>
  </si>
  <si>
    <t>Coffee Morning</t>
  </si>
  <si>
    <t>Donation</t>
  </si>
  <si>
    <t>Baxters</t>
  </si>
  <si>
    <t>H &amp; E Currie</t>
  </si>
  <si>
    <t>L Foreman-Donation Cat Flap</t>
  </si>
  <si>
    <t>Car Boot Sale</t>
  </si>
  <si>
    <t>CO OP</t>
  </si>
  <si>
    <t>Robertson Trust</t>
  </si>
  <si>
    <t>Bank Balance</t>
  </si>
  <si>
    <t>Lodged</t>
  </si>
  <si>
    <t>Drawn</t>
  </si>
  <si>
    <t>DD</t>
  </si>
  <si>
    <t>Ansvar Insurance UK</t>
  </si>
  <si>
    <t>Eon Next Ltd</t>
  </si>
  <si>
    <t>Amazon</t>
  </si>
  <si>
    <t>Howdens</t>
  </si>
  <si>
    <t>Planwell Roofing</t>
  </si>
  <si>
    <t>Moray Council</t>
  </si>
  <si>
    <t>Coop</t>
  </si>
  <si>
    <t>Hays Travel</t>
  </si>
  <si>
    <t>Groundwork UK</t>
  </si>
  <si>
    <t>J G Ross</t>
  </si>
  <si>
    <t>Ken Hire of Trailer + fuel</t>
  </si>
  <si>
    <t>W Cooper</t>
  </si>
  <si>
    <t>Hire of Porttessie Hall</t>
  </si>
  <si>
    <t>Mark Stevenson Contractors</t>
  </si>
  <si>
    <t>L Foreman Plasterboard/Fuel</t>
  </si>
  <si>
    <t xml:space="preserve">Travis Perkins Timber </t>
  </si>
  <si>
    <t>North East Windows &amp; Doors</t>
  </si>
  <si>
    <t>N Simpson</t>
  </si>
  <si>
    <t>S M S A Membership</t>
  </si>
  <si>
    <t>Tablet Sales £92.63</t>
  </si>
  <si>
    <t>Buckie Gala £237.20</t>
  </si>
  <si>
    <t>Buckie Firefighers</t>
  </si>
  <si>
    <t>Car Show</t>
  </si>
  <si>
    <t>Collection/Logs/Car Boot sale</t>
  </si>
  <si>
    <t>E Cooper donation</t>
  </si>
  <si>
    <t>Kindling</t>
  </si>
  <si>
    <t>S I G Distribution / Plasterboard</t>
  </si>
  <si>
    <t>Tesco Fuel</t>
  </si>
  <si>
    <t>Lidle Burns Supper Supplies</t>
  </si>
  <si>
    <t>Tesco Stores BurnSupper Supplies</t>
  </si>
  <si>
    <t>Cancelled</t>
  </si>
  <si>
    <t>Burns Supper Income</t>
  </si>
  <si>
    <t>Amazon refund</t>
  </si>
  <si>
    <t>Tea/Coffee Donations</t>
  </si>
  <si>
    <t>Collecting Cans</t>
  </si>
  <si>
    <t>Grill Father</t>
  </si>
  <si>
    <t>Steve Thornton</t>
  </si>
  <si>
    <t>Anderson Butcher</t>
  </si>
  <si>
    <t>Premier Portessie</t>
  </si>
  <si>
    <t>Sundry Donations</t>
  </si>
  <si>
    <t>Buckie</t>
  </si>
  <si>
    <t>Gala</t>
  </si>
  <si>
    <t>Ground</t>
  </si>
  <si>
    <t>work UK</t>
  </si>
  <si>
    <t>Car</t>
  </si>
  <si>
    <t>Show</t>
  </si>
  <si>
    <t>Hays</t>
  </si>
  <si>
    <t>Travel</t>
  </si>
  <si>
    <t>Openday</t>
  </si>
  <si>
    <t>Open</t>
  </si>
  <si>
    <t>Day</t>
  </si>
  <si>
    <t>Collecting</t>
  </si>
  <si>
    <t>Cans</t>
  </si>
  <si>
    <t>Robertson</t>
  </si>
  <si>
    <t>Trust</t>
  </si>
  <si>
    <t xml:space="preserve">Coffee </t>
  </si>
  <si>
    <t>Morning</t>
  </si>
  <si>
    <t xml:space="preserve">Moray </t>
  </si>
  <si>
    <t>Council</t>
  </si>
  <si>
    <t xml:space="preserve">Fire </t>
  </si>
  <si>
    <t xml:space="preserve"> Fighters</t>
  </si>
  <si>
    <t xml:space="preserve">Sundry </t>
  </si>
  <si>
    <t>Donations</t>
  </si>
  <si>
    <t>CO- OP</t>
  </si>
  <si>
    <t>CO-OP</t>
  </si>
  <si>
    <t>Buckie Fire Firefighters</t>
  </si>
  <si>
    <t>Buckie Gala</t>
  </si>
  <si>
    <t>Open Day</t>
  </si>
  <si>
    <t>Insurance</t>
  </si>
  <si>
    <t>Lighting</t>
  </si>
  <si>
    <t>suspended</t>
  </si>
  <si>
    <t>Ceiling</t>
  </si>
  <si>
    <t>Electrical</t>
  </si>
  <si>
    <t>Supplies</t>
  </si>
  <si>
    <t>Roof</t>
  </si>
  <si>
    <t>Work</t>
  </si>
  <si>
    <t>Heater</t>
  </si>
  <si>
    <t>Concrete</t>
  </si>
  <si>
    <t>Floor</t>
  </si>
  <si>
    <t>Door</t>
  </si>
  <si>
    <t>as at 28th February 2025</t>
  </si>
  <si>
    <t>Opening Balance</t>
  </si>
  <si>
    <t>Suspended Ceiling</t>
  </si>
  <si>
    <t>Concrete Floor</t>
  </si>
  <si>
    <t>Roof Work</t>
  </si>
  <si>
    <t>Doors</t>
  </si>
  <si>
    <t>Heaters</t>
  </si>
  <si>
    <t>Elect/Tools/Materials</t>
  </si>
  <si>
    <t>Balance as at 28th February 2025</t>
  </si>
  <si>
    <t>Amazon see credit</t>
  </si>
  <si>
    <t xml:space="preserve">Amazon </t>
  </si>
  <si>
    <t>As at 28th February 2025</t>
  </si>
  <si>
    <t xml:space="preserve">As at 28th February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</si>
</sst>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£&quot;#,##0.00"/>
    <numFmt numFmtId="165" formatCode="0.00_ ;[Red]\-0.00\ "/>
    <numFmt numFmtId="166" formatCode="dd/mm/yy;@"/>
    <numFmt numFmtId="167" formatCode="0.00_ ;\-0.00\ 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14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4" fontId="1" fillId="0" borderId="0" xfId="0" applyNumberFormat="1" applyFont="1"/>
    <xf numFmtId="4" fontId="2" fillId="0" borderId="2" xfId="0" applyNumberFormat="1" applyFont="1" applyBorder="1"/>
    <xf numFmtId="39" fontId="3" fillId="0" borderId="0" xfId="0" applyNumberFormat="1" applyFont="1" applyAlignment="1">
      <alignment horizontal="center"/>
    </xf>
    <xf numFmtId="39" fontId="1" fillId="0" borderId="0" xfId="0" applyNumberFormat="1" applyFont="1"/>
    <xf numFmtId="166" fontId="1" fillId="0" borderId="0" xfId="0" applyNumberFormat="1" applyFont="1"/>
    <xf numFmtId="167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39" fontId="0" fillId="0" borderId="0" xfId="0" applyNumberFormat="1"/>
    <xf numFmtId="4" fontId="0" fillId="0" borderId="0" xfId="0" applyNumberFormat="1"/>
    <xf numFmtId="4" fontId="2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right"/>
    </xf>
    <xf numFmtId="4" fontId="0" fillId="0" borderId="3" xfId="0" applyNumberFormat="1" applyBorder="1"/>
    <xf numFmtId="4" fontId="0" fillId="0" borderId="1" xfId="0" applyNumberFormat="1" applyBorder="1"/>
    <xf numFmtId="166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" fontId="2" fillId="0" borderId="0" xfId="0" applyNumberFormat="1" applyFont="1"/>
    <xf numFmtId="4" fontId="1" fillId="0" borderId="2" xfId="0" applyNumberFormat="1" applyFont="1" applyBorder="1"/>
    <xf numFmtId="4" fontId="1" fillId="0" borderId="4" xfId="0" applyNumberFormat="1" applyFont="1" applyBorder="1"/>
    <xf numFmtId="4" fontId="1" fillId="2" borderId="0" xfId="0" applyNumberFormat="1" applyFont="1" applyFill="1"/>
    <xf numFmtId="4" fontId="1" fillId="0" borderId="2" xfId="0" quotePrefix="1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1" fillId="0" borderId="5" xfId="0" quotePrefix="1" applyFont="1" applyBorder="1" applyAlignment="1">
      <alignment horizontal="center"/>
    </xf>
    <xf numFmtId="4" fontId="1" fillId="0" borderId="5" xfId="0" applyNumberFormat="1" applyFont="1" applyBorder="1" applyAlignment="1">
      <alignment horizontal="right"/>
    </xf>
    <xf numFmtId="4" fontId="1" fillId="0" borderId="5" xfId="0" applyNumberFormat="1" applyFont="1" applyBorder="1"/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17/10/relationships/person" Target="persons/person3.xml"/><Relationship Id="rId18" Type="http://schemas.microsoft.com/office/2017/10/relationships/person" Target="persons/person0.xml"/><Relationship Id="rId26" Type="http://schemas.microsoft.com/office/2017/10/relationships/person" Target="persons/person16.xml"/><Relationship Id="rId3" Type="http://schemas.openxmlformats.org/officeDocument/2006/relationships/worksheet" Target="worksheets/sheet3.xml"/><Relationship Id="rId21" Type="http://schemas.microsoft.com/office/2017/10/relationships/person" Target="persons/person10.xml"/><Relationship Id="rId7" Type="http://schemas.openxmlformats.org/officeDocument/2006/relationships/sharedStrings" Target="sharedStrings.xml"/><Relationship Id="rId12" Type="http://schemas.microsoft.com/office/2017/10/relationships/person" Target="persons/person2.xml"/><Relationship Id="rId17" Type="http://schemas.microsoft.com/office/2017/10/relationships/person" Target="persons/person4.xml"/><Relationship Id="rId25" Type="http://schemas.microsoft.com/office/2017/10/relationships/person" Target="persons/person14.xml"/><Relationship Id="rId2" Type="http://schemas.openxmlformats.org/officeDocument/2006/relationships/worksheet" Target="worksheets/sheet2.xml"/><Relationship Id="rId16" Type="http://schemas.microsoft.com/office/2017/10/relationships/person" Target="persons/person6.xml"/><Relationship Id="rId20" Type="http://schemas.microsoft.com/office/2017/10/relationships/person" Target="persons/person8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1.xml"/><Relationship Id="rId24" Type="http://schemas.microsoft.com/office/2017/10/relationships/person" Target="persons/person13.xml"/><Relationship Id="rId5" Type="http://schemas.openxmlformats.org/officeDocument/2006/relationships/theme" Target="theme/theme1.xml"/><Relationship Id="rId15" Type="http://schemas.microsoft.com/office/2017/10/relationships/person" Target="persons/person5.xml"/><Relationship Id="rId23" Type="http://schemas.microsoft.com/office/2017/10/relationships/person" Target="persons/person11.xml"/><Relationship Id="rId28" Type="http://schemas.openxmlformats.org/officeDocument/2006/relationships/customXml" Target="../customXml/item2.xml"/><Relationship Id="rId10" Type="http://schemas.microsoft.com/office/2017/10/relationships/person" Target="persons/person15.xml"/><Relationship Id="rId19" Type="http://schemas.microsoft.com/office/2017/10/relationships/person" Target="persons/person9.xml"/><Relationship Id="rId4" Type="http://schemas.openxmlformats.org/officeDocument/2006/relationships/worksheet" Target="worksheets/sheet4.xml"/><Relationship Id="rId9" Type="http://schemas.microsoft.com/office/2017/10/relationships/person" Target="persons/person.xml"/><Relationship Id="rId22" Type="http://schemas.microsoft.com/office/2017/10/relationships/person" Target="persons/person12.xml"/><Relationship Id="rId14" Type="http://schemas.microsoft.com/office/2017/10/relationships/person" Target="persons/person7.xml"/><Relationship Id="rId27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EFADB-7020-4696-B253-567AC32A20E6}">
  <sheetPr>
    <pageSetUpPr fitToPage="1"/>
  </sheetPr>
  <dimension ref="D2:G49"/>
  <sheetViews>
    <sheetView tabSelected="1" topLeftCell="A28" workbookViewId="0">
      <selection activeCell="G47" sqref="G47"/>
    </sheetView>
  </sheetViews>
  <sheetFormatPr defaultRowHeight="18.75" x14ac:dyDescent="0.3"/>
  <cols>
    <col min="1" max="3" width="9.140625" style="1"/>
    <col min="4" max="4" width="15.28515625" style="1" bestFit="1" customWidth="1"/>
    <col min="5" max="5" width="9.140625" style="1"/>
    <col min="6" max="6" width="39.5703125" style="1" bestFit="1" customWidth="1"/>
    <col min="7" max="7" width="12.7109375" style="1" bestFit="1" customWidth="1"/>
    <col min="8" max="16384" width="9.140625" style="1"/>
  </cols>
  <sheetData>
    <row r="2" spans="4:7" x14ac:dyDescent="0.3">
      <c r="F2" s="2" t="s">
        <v>15</v>
      </c>
    </row>
    <row r="3" spans="4:7" ht="8.25" customHeight="1" x14ac:dyDescent="0.3">
      <c r="F3" s="3"/>
    </row>
    <row r="4" spans="4:7" x14ac:dyDescent="0.3">
      <c r="F4" s="2" t="s">
        <v>0</v>
      </c>
    </row>
    <row r="5" spans="4:7" ht="6.75" customHeight="1" x14ac:dyDescent="0.3">
      <c r="F5" s="3"/>
    </row>
    <row r="6" spans="4:7" x14ac:dyDescent="0.3">
      <c r="F6" s="2" t="s">
        <v>125</v>
      </c>
    </row>
    <row r="7" spans="4:7" ht="7.5" customHeight="1" x14ac:dyDescent="0.3">
      <c r="F7" s="3"/>
    </row>
    <row r="8" spans="4:7" x14ac:dyDescent="0.3">
      <c r="D8" s="3"/>
      <c r="E8" s="2"/>
      <c r="F8" s="2" t="s">
        <v>1</v>
      </c>
      <c r="G8" s="18" t="s">
        <v>4</v>
      </c>
    </row>
    <row r="9" spans="4:7" x14ac:dyDescent="0.3">
      <c r="D9" s="3"/>
      <c r="E9" s="2"/>
      <c r="F9" s="32" t="s">
        <v>126</v>
      </c>
      <c r="G9" s="8">
        <v>9647.7900000000009</v>
      </c>
    </row>
    <row r="10" spans="4:7" x14ac:dyDescent="0.3">
      <c r="F10" s="1" t="s">
        <v>109</v>
      </c>
      <c r="G10" s="8">
        <f>Income!F41</f>
        <v>1804.42</v>
      </c>
    </row>
    <row r="11" spans="4:7" x14ac:dyDescent="0.3">
      <c r="F11" s="1" t="s">
        <v>40</v>
      </c>
      <c r="G11" s="8">
        <f>Income!G41</f>
        <v>2500</v>
      </c>
    </row>
    <row r="12" spans="4:7" x14ac:dyDescent="0.3">
      <c r="F12" s="1" t="s">
        <v>35</v>
      </c>
      <c r="G12" s="8">
        <f>Income!H41</f>
        <v>5000</v>
      </c>
    </row>
    <row r="13" spans="4:7" x14ac:dyDescent="0.3">
      <c r="F13" s="1" t="s">
        <v>50</v>
      </c>
      <c r="G13" s="8">
        <f>Income!I41</f>
        <v>8500</v>
      </c>
    </row>
    <row r="14" spans="4:7" x14ac:dyDescent="0.3">
      <c r="F14" s="1" t="s">
        <v>110</v>
      </c>
      <c r="G14" s="8">
        <f>Income!J41</f>
        <v>500</v>
      </c>
    </row>
    <row r="15" spans="4:7" x14ac:dyDescent="0.3">
      <c r="F15" s="1" t="s">
        <v>53</v>
      </c>
      <c r="G15" s="8">
        <f>Income!L41</f>
        <v>1125</v>
      </c>
    </row>
    <row r="16" spans="4:7" x14ac:dyDescent="0.3">
      <c r="F16" s="1" t="s">
        <v>52</v>
      </c>
      <c r="G16" s="8">
        <f>Income!N41</f>
        <v>500</v>
      </c>
    </row>
    <row r="17" spans="4:7" x14ac:dyDescent="0.3">
      <c r="F17" s="1" t="s">
        <v>33</v>
      </c>
      <c r="G17" s="8">
        <f>Income!S41</f>
        <v>1057.6300000000001</v>
      </c>
    </row>
    <row r="18" spans="4:7" x14ac:dyDescent="0.3">
      <c r="F18" s="1" t="s">
        <v>111</v>
      </c>
      <c r="G18" s="8">
        <f>Income!K41</f>
        <v>205.2</v>
      </c>
    </row>
    <row r="19" spans="4:7" x14ac:dyDescent="0.3">
      <c r="F19" s="1" t="s">
        <v>67</v>
      </c>
      <c r="G19" s="8">
        <f>Income!M41</f>
        <v>224.9</v>
      </c>
    </row>
    <row r="20" spans="4:7" x14ac:dyDescent="0.3">
      <c r="F20" s="1" t="s">
        <v>79</v>
      </c>
      <c r="G20" s="8">
        <f>Income!P41</f>
        <v>73.81</v>
      </c>
    </row>
    <row r="21" spans="4:7" x14ac:dyDescent="0.3">
      <c r="F21" s="1" t="s">
        <v>70</v>
      </c>
      <c r="G21" s="8">
        <f>Income!O41</f>
        <v>240</v>
      </c>
    </row>
    <row r="22" spans="4:7" x14ac:dyDescent="0.3">
      <c r="F22" s="1" t="s">
        <v>112</v>
      </c>
      <c r="G22" s="8">
        <f>Income!Q41</f>
        <v>120</v>
      </c>
    </row>
    <row r="23" spans="4:7" x14ac:dyDescent="0.3">
      <c r="F23" s="1" t="s">
        <v>84</v>
      </c>
      <c r="G23" s="8">
        <f>Income!R41</f>
        <v>526.98</v>
      </c>
    </row>
    <row r="25" spans="4:7" ht="7.5" customHeight="1" x14ac:dyDescent="0.3"/>
    <row r="26" spans="4:7" ht="19.5" thickBot="1" x14ac:dyDescent="0.35">
      <c r="G26" s="28">
        <f>SUM(G9:G25)</f>
        <v>32025.730000000003</v>
      </c>
    </row>
    <row r="27" spans="4:7" ht="19.5" thickTop="1" x14ac:dyDescent="0.3"/>
    <row r="28" spans="4:7" x14ac:dyDescent="0.3">
      <c r="D28" s="3"/>
      <c r="E28" s="2"/>
      <c r="F28" s="2" t="s">
        <v>3</v>
      </c>
    </row>
    <row r="30" spans="4:7" x14ac:dyDescent="0.3">
      <c r="F30" s="1" t="s">
        <v>7</v>
      </c>
      <c r="G30" s="8">
        <f>Expenditure!G68</f>
        <v>250.35000000000002</v>
      </c>
    </row>
    <row r="31" spans="4:7" x14ac:dyDescent="0.3">
      <c r="F31" s="1" t="s">
        <v>113</v>
      </c>
      <c r="G31" s="8">
        <f>Expenditure!H68</f>
        <v>493.78999999999996</v>
      </c>
    </row>
    <row r="32" spans="4:7" x14ac:dyDescent="0.3">
      <c r="F32" s="1" t="s">
        <v>114</v>
      </c>
      <c r="G32" s="8">
        <f>Expenditure!I68</f>
        <v>197.88</v>
      </c>
    </row>
    <row r="33" spans="6:7" x14ac:dyDescent="0.3">
      <c r="F33" s="1" t="s">
        <v>127</v>
      </c>
      <c r="G33" s="8">
        <f>Expenditure!J68</f>
        <v>1956</v>
      </c>
    </row>
    <row r="34" spans="6:7" x14ac:dyDescent="0.3">
      <c r="F34" s="1" t="s">
        <v>128</v>
      </c>
      <c r="G34" s="8">
        <f>Expenditure!K68</f>
        <v>10296</v>
      </c>
    </row>
    <row r="35" spans="6:7" x14ac:dyDescent="0.3">
      <c r="F35" s="1" t="s">
        <v>129</v>
      </c>
      <c r="G35" s="8">
        <f>Expenditure!L68</f>
        <v>14087.76</v>
      </c>
    </row>
    <row r="36" spans="6:7" x14ac:dyDescent="0.3">
      <c r="F36" s="1" t="s">
        <v>130</v>
      </c>
      <c r="G36" s="8">
        <f>Expenditure!N68</f>
        <v>1024.99</v>
      </c>
    </row>
    <row r="37" spans="6:7" x14ac:dyDescent="0.3">
      <c r="F37" s="1" t="s">
        <v>131</v>
      </c>
      <c r="G37" s="8">
        <f>Expenditure!M68</f>
        <v>334.98</v>
      </c>
    </row>
    <row r="38" spans="6:7" x14ac:dyDescent="0.3">
      <c r="F38" s="1" t="s">
        <v>132</v>
      </c>
      <c r="G38" s="8">
        <f>SUM(Expenditure!O68:Q68)</f>
        <v>1158.03</v>
      </c>
    </row>
    <row r="39" spans="6:7" ht="19.5" thickBot="1" x14ac:dyDescent="0.35">
      <c r="G39" s="28">
        <f>SUM(G30:G38)</f>
        <v>29799.78</v>
      </c>
    </row>
    <row r="40" spans="6:7" ht="19.5" thickTop="1" x14ac:dyDescent="0.3"/>
    <row r="42" spans="6:7" ht="6" customHeight="1" x14ac:dyDescent="0.3"/>
    <row r="45" spans="6:7" ht="19.5" thickBot="1" x14ac:dyDescent="0.35">
      <c r="F45" s="3" t="s">
        <v>133</v>
      </c>
      <c r="G45" s="29">
        <f>G26-G39</f>
        <v>2225.9500000000044</v>
      </c>
    </row>
    <row r="46" spans="6:7" ht="19.5" thickTop="1" x14ac:dyDescent="0.3"/>
    <row r="47" spans="6:7" ht="19.5" thickBot="1" x14ac:dyDescent="0.35">
      <c r="F47" s="3" t="s">
        <v>17</v>
      </c>
      <c r="G47" s="29">
        <v>2225.9499999999998</v>
      </c>
    </row>
    <row r="48" spans="6:7" ht="19.5" thickTop="1" x14ac:dyDescent="0.3"/>
    <row r="49" spans="7:7" x14ac:dyDescent="0.3">
      <c r="G49" s="8"/>
    </row>
  </sheetData>
  <pageMargins left="0.98425196850393704" right="0.98425196850393704" top="0.98425196850393704" bottom="0.98425196850393704" header="0.51181102362204722" footer="0.51181102362204722"/>
  <pageSetup paperSize="9" scale="88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1EF69-DB51-4690-B3F3-FE2B7F240AB7}">
  <sheetPr>
    <pageSetUpPr fitToPage="1"/>
  </sheetPr>
  <dimension ref="A1:T42"/>
  <sheetViews>
    <sheetView workbookViewId="0">
      <selection activeCell="E8" sqref="E8"/>
    </sheetView>
  </sheetViews>
  <sheetFormatPr defaultRowHeight="18.75" x14ac:dyDescent="0.3"/>
  <cols>
    <col min="1" max="1" width="14.85546875" style="12" bestFit="1" customWidth="1"/>
    <col min="2" max="2" width="33.85546875" style="1" bestFit="1" customWidth="1"/>
    <col min="3" max="3" width="9.140625" style="1"/>
    <col min="4" max="4" width="13.42578125" style="11" customWidth="1"/>
    <col min="5" max="5" width="11.28515625" style="1" bestFit="1" customWidth="1"/>
    <col min="6" max="6" width="11.28515625" style="8" bestFit="1" customWidth="1"/>
    <col min="7" max="7" width="12.7109375" style="1" bestFit="1" customWidth="1"/>
    <col min="8" max="8" width="11.28515625" style="1" bestFit="1" customWidth="1"/>
    <col min="9" max="9" width="11.28515625" style="13" bestFit="1" customWidth="1"/>
    <col min="10" max="10" width="11.140625" style="13" bestFit="1" customWidth="1"/>
    <col min="11" max="11" width="9.140625" style="13" bestFit="1" customWidth="1"/>
    <col min="12" max="12" width="11.28515625" style="13" bestFit="1" customWidth="1"/>
    <col min="13" max="13" width="9.140625" style="13" bestFit="1" customWidth="1"/>
    <col min="14" max="14" width="9.7109375" style="13" bestFit="1" customWidth="1"/>
    <col min="15" max="15" width="10" style="13" bestFit="1" customWidth="1"/>
    <col min="16" max="16" width="11.85546875" style="1" bestFit="1" customWidth="1"/>
    <col min="17" max="17" width="9.7109375" bestFit="1" customWidth="1"/>
    <col min="18" max="18" width="12.5703125" style="1" bestFit="1" customWidth="1"/>
    <col min="19" max="19" width="11.28515625" style="1" bestFit="1" customWidth="1"/>
    <col min="20" max="20" width="12.7109375" style="1" bestFit="1" customWidth="1"/>
    <col min="21" max="16384" width="9.140625" style="1"/>
  </cols>
  <sheetData>
    <row r="1" spans="1:20" x14ac:dyDescent="0.3">
      <c r="B1" s="2" t="s">
        <v>15</v>
      </c>
    </row>
    <row r="3" spans="1:20" x14ac:dyDescent="0.3">
      <c r="B3" s="2" t="s">
        <v>136</v>
      </c>
      <c r="F3" s="18"/>
      <c r="G3" s="2"/>
      <c r="H3" s="2"/>
      <c r="I3" s="25"/>
      <c r="J3" s="25" t="s">
        <v>85</v>
      </c>
      <c r="K3" s="25"/>
      <c r="L3" s="25"/>
      <c r="M3" s="25"/>
      <c r="N3" s="25"/>
      <c r="O3" s="25"/>
      <c r="P3" s="2"/>
      <c r="Q3" s="26"/>
      <c r="R3" s="2"/>
      <c r="S3" s="2"/>
    </row>
    <row r="4" spans="1:20" x14ac:dyDescent="0.3">
      <c r="B4" s="2"/>
      <c r="F4" s="18"/>
      <c r="G4" s="2" t="s">
        <v>98</v>
      </c>
      <c r="H4" s="2"/>
      <c r="I4" s="25" t="s">
        <v>102</v>
      </c>
      <c r="J4" s="25" t="s">
        <v>104</v>
      </c>
      <c r="K4" s="25" t="s">
        <v>85</v>
      </c>
      <c r="L4" s="25" t="s">
        <v>87</v>
      </c>
      <c r="M4" s="25" t="s">
        <v>89</v>
      </c>
      <c r="N4" s="25" t="s">
        <v>91</v>
      </c>
      <c r="O4" s="25"/>
      <c r="P4" s="2" t="s">
        <v>96</v>
      </c>
      <c r="Q4" s="25" t="s">
        <v>94</v>
      </c>
      <c r="R4" s="2" t="s">
        <v>106</v>
      </c>
      <c r="S4" s="2" t="s">
        <v>100</v>
      </c>
    </row>
    <row r="5" spans="1:20" x14ac:dyDescent="0.3">
      <c r="A5" s="19" t="s">
        <v>1</v>
      </c>
      <c r="B5" s="4" t="s">
        <v>2</v>
      </c>
      <c r="D5" s="10" t="s">
        <v>4</v>
      </c>
      <c r="E5" s="3" t="s">
        <v>19</v>
      </c>
      <c r="F5" s="18" t="s">
        <v>108</v>
      </c>
      <c r="G5" s="2" t="s">
        <v>99</v>
      </c>
      <c r="H5" s="2" t="s">
        <v>35</v>
      </c>
      <c r="I5" s="25" t="s">
        <v>103</v>
      </c>
      <c r="J5" s="25" t="s">
        <v>105</v>
      </c>
      <c r="K5" s="25" t="s">
        <v>86</v>
      </c>
      <c r="L5" s="25" t="s">
        <v>88</v>
      </c>
      <c r="M5" s="25" t="s">
        <v>90</v>
      </c>
      <c r="N5" s="25" t="s">
        <v>92</v>
      </c>
      <c r="O5" s="25" t="s">
        <v>70</v>
      </c>
      <c r="P5" s="2" t="s">
        <v>97</v>
      </c>
      <c r="Q5" s="25" t="s">
        <v>95</v>
      </c>
      <c r="R5" s="2" t="s">
        <v>107</v>
      </c>
      <c r="S5" s="2" t="s">
        <v>101</v>
      </c>
      <c r="T5" s="4" t="s">
        <v>8</v>
      </c>
    </row>
    <row r="6" spans="1:20" ht="20.25" customHeight="1" x14ac:dyDescent="0.3">
      <c r="A6" s="1"/>
      <c r="E6" s="10" t="s">
        <v>4</v>
      </c>
      <c r="F6" s="10" t="s">
        <v>4</v>
      </c>
      <c r="G6" s="10" t="s">
        <v>4</v>
      </c>
      <c r="H6" s="10" t="s">
        <v>4</v>
      </c>
      <c r="I6" s="10" t="s">
        <v>4</v>
      </c>
      <c r="J6" s="10" t="s">
        <v>4</v>
      </c>
      <c r="K6" s="10" t="s">
        <v>4</v>
      </c>
      <c r="L6" s="10" t="s">
        <v>4</v>
      </c>
      <c r="M6" s="10" t="s">
        <v>4</v>
      </c>
      <c r="N6" s="10" t="s">
        <v>4</v>
      </c>
      <c r="O6" s="10" t="s">
        <v>4</v>
      </c>
      <c r="P6" s="10" t="s">
        <v>4</v>
      </c>
      <c r="Q6" s="10" t="s">
        <v>4</v>
      </c>
      <c r="R6" s="10" t="s">
        <v>4</v>
      </c>
      <c r="S6" s="10" t="s">
        <v>4</v>
      </c>
      <c r="T6" s="10" t="s">
        <v>4</v>
      </c>
    </row>
    <row r="7" spans="1:20" ht="20.25" customHeight="1" x14ac:dyDescent="0.3">
      <c r="A7" s="12">
        <v>45352</v>
      </c>
      <c r="B7" s="1" t="s">
        <v>19</v>
      </c>
      <c r="C7" s="8"/>
      <c r="D7" s="8"/>
      <c r="E7" s="8">
        <v>9647.7900000000009</v>
      </c>
      <c r="G7" s="8"/>
      <c r="H7" s="8"/>
      <c r="I7" s="8"/>
      <c r="J7" s="8"/>
      <c r="K7" s="8"/>
      <c r="L7" s="8"/>
      <c r="M7" s="8"/>
      <c r="N7" s="8"/>
      <c r="O7" s="8"/>
      <c r="P7" s="8"/>
      <c r="Q7" s="17"/>
      <c r="R7" s="8"/>
      <c r="S7" s="8"/>
      <c r="T7" s="8">
        <f>SUM(E7:S7)</f>
        <v>9647.7900000000009</v>
      </c>
    </row>
    <row r="8" spans="1:20" ht="20.25" customHeight="1" x14ac:dyDescent="0.3">
      <c r="A8" s="12">
        <v>45356</v>
      </c>
      <c r="B8" s="1" t="s">
        <v>39</v>
      </c>
      <c r="C8" s="8"/>
      <c r="D8" s="8">
        <v>723.82</v>
      </c>
      <c r="E8" s="8"/>
      <c r="F8" s="8">
        <f>SUM(D8:E8)</f>
        <v>723.82</v>
      </c>
      <c r="G8" s="8"/>
      <c r="H8" s="8"/>
      <c r="I8" s="8"/>
      <c r="J8" s="8"/>
      <c r="K8" s="8"/>
      <c r="L8" s="8"/>
      <c r="M8" s="8"/>
      <c r="N8" s="8"/>
      <c r="O8" s="8"/>
      <c r="P8" s="8"/>
      <c r="Q8" s="17"/>
      <c r="R8" s="8"/>
      <c r="S8" s="8"/>
      <c r="T8" s="8">
        <f>SUM(F8:S8)</f>
        <v>723.82</v>
      </c>
    </row>
    <row r="9" spans="1:20" ht="20.25" customHeight="1" x14ac:dyDescent="0.3">
      <c r="A9" s="12">
        <v>45373</v>
      </c>
      <c r="B9" s="1" t="s">
        <v>40</v>
      </c>
      <c r="C9" s="8"/>
      <c r="D9" s="8">
        <v>2000</v>
      </c>
      <c r="E9" s="8"/>
      <c r="G9" s="8"/>
      <c r="H9" s="8"/>
      <c r="I9" s="8"/>
      <c r="J9" s="8"/>
      <c r="K9" s="8"/>
      <c r="L9" s="8"/>
      <c r="M9" s="8"/>
      <c r="N9" s="8"/>
      <c r="O9" s="8"/>
      <c r="P9" s="8"/>
      <c r="Q9" s="17"/>
      <c r="R9" s="8"/>
      <c r="S9" s="8"/>
      <c r="T9" s="8">
        <f t="shared" ref="T9:T40" si="0">SUM(F9:S9)</f>
        <v>0</v>
      </c>
    </row>
    <row r="10" spans="1:20" ht="20.25" customHeight="1" x14ac:dyDescent="0.3">
      <c r="A10" s="12">
        <v>45379</v>
      </c>
      <c r="B10" s="1" t="s">
        <v>40</v>
      </c>
      <c r="C10" s="8"/>
      <c r="D10" s="8">
        <v>500</v>
      </c>
      <c r="E10" s="8"/>
      <c r="G10" s="8">
        <f>SUM(D9:D10)</f>
        <v>2500</v>
      </c>
      <c r="H10" s="8"/>
      <c r="I10" s="8"/>
      <c r="J10" s="8"/>
      <c r="K10" s="8"/>
      <c r="L10" s="8"/>
      <c r="M10" s="8"/>
      <c r="N10" s="8"/>
      <c r="O10" s="8"/>
      <c r="P10" s="8"/>
      <c r="Q10" s="17"/>
      <c r="R10" s="8"/>
      <c r="S10" s="8"/>
      <c r="T10" s="8">
        <f t="shared" si="0"/>
        <v>2500</v>
      </c>
    </row>
    <row r="11" spans="1:20" ht="21.75" customHeight="1" x14ac:dyDescent="0.3">
      <c r="A11" s="12">
        <v>45405</v>
      </c>
      <c r="B11" s="1" t="s">
        <v>33</v>
      </c>
      <c r="C11" s="8"/>
      <c r="D11" s="8">
        <v>965</v>
      </c>
      <c r="E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17"/>
      <c r="R11" s="8"/>
      <c r="S11" s="8"/>
      <c r="T11" s="8">
        <f t="shared" si="0"/>
        <v>0</v>
      </c>
    </row>
    <row r="12" spans="1:20" x14ac:dyDescent="0.3">
      <c r="A12" s="12">
        <v>45422</v>
      </c>
      <c r="B12" s="1" t="s">
        <v>33</v>
      </c>
      <c r="C12" s="8"/>
      <c r="D12" s="8">
        <v>32.630000000000003</v>
      </c>
      <c r="E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17"/>
      <c r="R12" s="8"/>
      <c r="S12" s="8"/>
      <c r="T12" s="8">
        <f t="shared" si="0"/>
        <v>0</v>
      </c>
    </row>
    <row r="13" spans="1:20" x14ac:dyDescent="0.3">
      <c r="A13" s="12">
        <v>45422</v>
      </c>
      <c r="B13" s="1" t="s">
        <v>34</v>
      </c>
      <c r="C13" s="8"/>
      <c r="D13" s="8">
        <v>20</v>
      </c>
      <c r="E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17"/>
      <c r="R13" s="8"/>
      <c r="S13" s="8"/>
      <c r="T13" s="8">
        <f t="shared" si="0"/>
        <v>0</v>
      </c>
    </row>
    <row r="14" spans="1:20" x14ac:dyDescent="0.3">
      <c r="A14" s="12">
        <v>45422</v>
      </c>
      <c r="B14" s="1" t="s">
        <v>64</v>
      </c>
      <c r="C14" s="8"/>
      <c r="D14" s="8">
        <v>40</v>
      </c>
      <c r="E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17"/>
      <c r="R14" s="8"/>
      <c r="S14" s="8">
        <f>SUM(D11:D14)</f>
        <v>1057.6300000000001</v>
      </c>
      <c r="T14" s="8">
        <f t="shared" si="0"/>
        <v>1057.6300000000001</v>
      </c>
    </row>
    <row r="15" spans="1:20" x14ac:dyDescent="0.3">
      <c r="A15" s="12">
        <v>45429</v>
      </c>
      <c r="B15" s="1" t="s">
        <v>35</v>
      </c>
      <c r="C15" s="8"/>
      <c r="D15" s="8">
        <v>5000</v>
      </c>
      <c r="E15" s="8"/>
      <c r="G15" s="8"/>
      <c r="H15" s="8">
        <v>5000</v>
      </c>
      <c r="I15" s="8"/>
      <c r="J15" s="8"/>
      <c r="K15" s="8"/>
      <c r="L15" s="8"/>
      <c r="M15" s="8"/>
      <c r="N15" s="8"/>
      <c r="O15" s="8"/>
      <c r="P15" s="8"/>
      <c r="Q15" s="17"/>
      <c r="R15" s="8"/>
      <c r="S15" s="8"/>
      <c r="T15" s="8">
        <f t="shared" si="0"/>
        <v>5000</v>
      </c>
    </row>
    <row r="16" spans="1:20" x14ac:dyDescent="0.3">
      <c r="A16" s="12">
        <v>45429</v>
      </c>
      <c r="B16" s="1" t="s">
        <v>36</v>
      </c>
      <c r="C16" s="8"/>
      <c r="D16" s="8">
        <v>100</v>
      </c>
      <c r="E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17"/>
      <c r="R16" s="8"/>
      <c r="S16" s="8"/>
      <c r="T16" s="8">
        <f t="shared" si="0"/>
        <v>0</v>
      </c>
    </row>
    <row r="17" spans="1:20" x14ac:dyDescent="0.3">
      <c r="A17" s="12">
        <v>45447</v>
      </c>
      <c r="B17" s="1" t="s">
        <v>37</v>
      </c>
      <c r="C17" s="8"/>
      <c r="D17" s="8">
        <v>50</v>
      </c>
      <c r="E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17"/>
      <c r="R17" s="8">
        <f>SUM(D16:D17)</f>
        <v>150</v>
      </c>
      <c r="S17" s="8"/>
      <c r="T17" s="8">
        <f t="shared" si="0"/>
        <v>150</v>
      </c>
    </row>
    <row r="18" spans="1:20" x14ac:dyDescent="0.3">
      <c r="A18" s="23">
        <v>45485</v>
      </c>
      <c r="B18" s="1" t="s">
        <v>50</v>
      </c>
      <c r="C18" s="8"/>
      <c r="D18" s="8">
        <v>8500</v>
      </c>
      <c r="E18" s="8"/>
      <c r="G18" s="8"/>
      <c r="H18" s="8"/>
      <c r="I18" s="8">
        <v>8500</v>
      </c>
      <c r="J18" s="8"/>
      <c r="K18" s="8"/>
      <c r="L18" s="8"/>
      <c r="M18" s="8"/>
      <c r="N18" s="8"/>
      <c r="O18" s="8"/>
      <c r="P18" s="8"/>
      <c r="Q18" s="17"/>
      <c r="R18" s="8"/>
      <c r="S18" s="8"/>
      <c r="T18" s="8">
        <f t="shared" si="0"/>
        <v>8500</v>
      </c>
    </row>
    <row r="19" spans="1:20" x14ac:dyDescent="0.3">
      <c r="A19" s="12">
        <v>45498</v>
      </c>
      <c r="B19" s="1" t="s">
        <v>38</v>
      </c>
      <c r="C19" s="8"/>
      <c r="D19" s="30">
        <v>32</v>
      </c>
      <c r="E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17"/>
      <c r="R19" s="8">
        <f>SUM(D19:J19)</f>
        <v>32</v>
      </c>
      <c r="S19" s="8"/>
      <c r="T19" s="8">
        <f t="shared" si="0"/>
        <v>32</v>
      </c>
    </row>
    <row r="20" spans="1:20" x14ac:dyDescent="0.3">
      <c r="A20" s="12">
        <v>45498</v>
      </c>
      <c r="B20" s="1" t="s">
        <v>34</v>
      </c>
      <c r="C20" s="8"/>
      <c r="D20" s="30">
        <v>5</v>
      </c>
      <c r="E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17"/>
      <c r="R20" s="8"/>
      <c r="S20" s="8"/>
      <c r="T20" s="8">
        <f t="shared" si="0"/>
        <v>0</v>
      </c>
    </row>
    <row r="21" spans="1:20" x14ac:dyDescent="0.3">
      <c r="A21" s="12">
        <v>45498</v>
      </c>
      <c r="B21" s="1" t="s">
        <v>65</v>
      </c>
      <c r="C21" s="8"/>
      <c r="D21" s="30">
        <v>200.2</v>
      </c>
      <c r="E21" s="8"/>
      <c r="G21" s="8"/>
      <c r="H21" s="8"/>
      <c r="I21" s="8"/>
      <c r="J21" s="8"/>
      <c r="K21" s="8">
        <f>SUM(D20:D21)</f>
        <v>205.2</v>
      </c>
      <c r="L21" s="8"/>
      <c r="M21" s="8"/>
      <c r="N21" s="8"/>
      <c r="O21" s="8"/>
      <c r="P21" s="8"/>
      <c r="Q21" s="17"/>
      <c r="R21" s="8"/>
      <c r="S21" s="8"/>
      <c r="T21" s="8">
        <f t="shared" si="0"/>
        <v>205.2</v>
      </c>
    </row>
    <row r="22" spans="1:20" x14ac:dyDescent="0.3">
      <c r="A22" s="12">
        <v>45510</v>
      </c>
      <c r="B22" s="1" t="s">
        <v>66</v>
      </c>
      <c r="C22" s="8"/>
      <c r="D22" s="8">
        <v>500</v>
      </c>
      <c r="E22" s="8"/>
      <c r="G22" s="8"/>
      <c r="H22" s="8"/>
      <c r="I22" s="8"/>
      <c r="J22" s="8">
        <f>SUM(D22:I22)</f>
        <v>500</v>
      </c>
      <c r="K22" s="8"/>
      <c r="L22" s="8"/>
      <c r="M22" s="8"/>
      <c r="N22" s="8"/>
      <c r="O22" s="8"/>
      <c r="P22" s="8"/>
      <c r="Q22" s="17"/>
      <c r="R22" s="8"/>
      <c r="S22" s="8"/>
      <c r="T22" s="8">
        <f t="shared" si="0"/>
        <v>500</v>
      </c>
    </row>
    <row r="23" spans="1:20" ht="21.75" customHeight="1" x14ac:dyDescent="0.3">
      <c r="A23" s="12">
        <v>45531</v>
      </c>
      <c r="B23" s="1" t="s">
        <v>53</v>
      </c>
      <c r="C23" s="8"/>
      <c r="D23" s="8">
        <v>1125</v>
      </c>
      <c r="E23" s="8"/>
      <c r="G23" s="8"/>
      <c r="H23" s="8"/>
      <c r="I23" s="8"/>
      <c r="J23" s="8"/>
      <c r="K23" s="8"/>
      <c r="L23" s="8">
        <f>SUM(D23:K23)</f>
        <v>1125</v>
      </c>
      <c r="M23" s="8"/>
      <c r="N23" s="8"/>
      <c r="O23" s="8"/>
      <c r="P23" s="8"/>
      <c r="Q23" s="17"/>
      <c r="R23" s="8"/>
      <c r="S23" s="8"/>
      <c r="T23" s="8">
        <f t="shared" si="0"/>
        <v>1125</v>
      </c>
    </row>
    <row r="24" spans="1:20" ht="21.75" customHeight="1" x14ac:dyDescent="0.3">
      <c r="A24" s="12">
        <v>45531</v>
      </c>
      <c r="B24" s="1" t="s">
        <v>67</v>
      </c>
      <c r="C24" s="8"/>
      <c r="D24" s="8">
        <v>224.9</v>
      </c>
      <c r="E24" s="8"/>
      <c r="G24" s="8"/>
      <c r="H24" s="8"/>
      <c r="I24" s="8"/>
      <c r="J24" s="8"/>
      <c r="K24" s="8"/>
      <c r="L24" s="8"/>
      <c r="M24" s="8">
        <f>SUM(D24:L24)</f>
        <v>224.9</v>
      </c>
      <c r="N24" s="8"/>
      <c r="O24" s="8"/>
      <c r="P24" s="8"/>
      <c r="Q24" s="17"/>
      <c r="R24" s="8"/>
      <c r="S24" s="8"/>
      <c r="T24" s="8">
        <f t="shared" si="0"/>
        <v>224.9</v>
      </c>
    </row>
    <row r="25" spans="1:20" ht="21.75" customHeight="1" x14ac:dyDescent="0.3">
      <c r="A25" s="12">
        <v>45587</v>
      </c>
      <c r="B25" s="1" t="s">
        <v>68</v>
      </c>
      <c r="C25" s="8"/>
      <c r="D25" s="8">
        <v>145.5</v>
      </c>
      <c r="E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17"/>
      <c r="R25" s="8">
        <f>SUM(D25:M25)</f>
        <v>145.5</v>
      </c>
      <c r="S25" s="8"/>
      <c r="T25" s="8">
        <f t="shared" si="0"/>
        <v>145.5</v>
      </c>
    </row>
    <row r="26" spans="1:20" x14ac:dyDescent="0.3">
      <c r="A26" s="12">
        <v>45597</v>
      </c>
      <c r="B26" s="1" t="s">
        <v>51</v>
      </c>
      <c r="C26" s="8"/>
      <c r="D26" s="8">
        <v>1080.5999999999999</v>
      </c>
      <c r="E26" s="8"/>
      <c r="F26" s="8">
        <f>SUM(D26:E26)</f>
        <v>1080.5999999999999</v>
      </c>
      <c r="G26" s="8"/>
      <c r="H26" s="8"/>
      <c r="I26" s="8"/>
      <c r="J26" s="8"/>
      <c r="K26" s="8"/>
      <c r="L26" s="8"/>
      <c r="M26" s="8"/>
      <c r="N26" s="8"/>
      <c r="O26" s="8"/>
      <c r="P26" s="8"/>
      <c r="Q26" s="17"/>
      <c r="R26" s="8"/>
      <c r="S26" s="8"/>
      <c r="T26" s="8">
        <f t="shared" si="0"/>
        <v>1080.5999999999999</v>
      </c>
    </row>
    <row r="27" spans="1:20" x14ac:dyDescent="0.3">
      <c r="A27" s="12">
        <v>45618</v>
      </c>
      <c r="B27" s="1" t="s">
        <v>52</v>
      </c>
      <c r="C27" s="8"/>
      <c r="D27" s="8">
        <v>500</v>
      </c>
      <c r="E27" s="8"/>
      <c r="G27" s="8"/>
      <c r="H27" s="8"/>
      <c r="I27" s="8"/>
      <c r="J27" s="8"/>
      <c r="K27" s="8"/>
      <c r="L27" s="8"/>
      <c r="M27" s="8"/>
      <c r="N27" s="8">
        <f>SUM(D27:M27)</f>
        <v>500</v>
      </c>
      <c r="O27" s="8"/>
      <c r="P27" s="8"/>
      <c r="Q27" s="17"/>
      <c r="R27" s="8"/>
      <c r="S27" s="8"/>
      <c r="T27" s="8">
        <f t="shared" si="0"/>
        <v>500</v>
      </c>
    </row>
    <row r="28" spans="1:20" x14ac:dyDescent="0.3">
      <c r="A28" s="12">
        <v>45622</v>
      </c>
      <c r="B28" s="1" t="s">
        <v>69</v>
      </c>
      <c r="C28" s="8"/>
      <c r="D28" s="8">
        <v>100</v>
      </c>
      <c r="E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17"/>
      <c r="R28" s="8">
        <f>SUM(D28:M28)</f>
        <v>100</v>
      </c>
      <c r="S28" s="8"/>
      <c r="T28" s="8">
        <f t="shared" si="0"/>
        <v>100</v>
      </c>
    </row>
    <row r="29" spans="1:20" x14ac:dyDescent="0.3">
      <c r="A29" s="12">
        <v>45632</v>
      </c>
      <c r="B29" s="1" t="s">
        <v>70</v>
      </c>
      <c r="C29" s="8"/>
      <c r="D29" s="8">
        <v>40</v>
      </c>
      <c r="E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17"/>
      <c r="R29" s="8"/>
      <c r="S29" s="8"/>
      <c r="T29" s="8">
        <f t="shared" si="0"/>
        <v>0</v>
      </c>
    </row>
    <row r="30" spans="1:20" x14ac:dyDescent="0.3">
      <c r="A30" s="12">
        <v>45637</v>
      </c>
      <c r="B30" s="1" t="s">
        <v>70</v>
      </c>
      <c r="C30" s="8"/>
      <c r="D30" s="8">
        <v>200</v>
      </c>
      <c r="E30" s="8"/>
      <c r="G30" s="8"/>
      <c r="H30" s="8"/>
      <c r="I30" s="8"/>
      <c r="J30" s="8"/>
      <c r="K30" s="8"/>
      <c r="L30" s="8"/>
      <c r="M30" s="8"/>
      <c r="N30" s="8"/>
      <c r="O30" s="8">
        <f>SUM(D29:D30)</f>
        <v>240</v>
      </c>
      <c r="P30" s="8"/>
      <c r="Q30" s="17"/>
      <c r="R30" s="8"/>
      <c r="S30" s="8"/>
      <c r="T30" s="8">
        <f t="shared" si="0"/>
        <v>240</v>
      </c>
    </row>
    <row r="31" spans="1:20" x14ac:dyDescent="0.3">
      <c r="B31" s="1" t="s">
        <v>93</v>
      </c>
      <c r="C31" s="8"/>
      <c r="D31" s="8">
        <v>120</v>
      </c>
      <c r="E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>
        <f>SUM(C31:L31)</f>
        <v>120</v>
      </c>
      <c r="R31" s="8"/>
      <c r="S31" s="8"/>
      <c r="T31" s="8">
        <f t="shared" si="0"/>
        <v>120</v>
      </c>
    </row>
    <row r="32" spans="1:20" x14ac:dyDescent="0.3">
      <c r="A32" s="12">
        <v>45691</v>
      </c>
      <c r="B32" s="1" t="s">
        <v>77</v>
      </c>
      <c r="C32" s="8"/>
      <c r="D32" s="8">
        <v>18.989999999999998</v>
      </c>
      <c r="E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17"/>
      <c r="R32" s="8">
        <f>SUM(D32:M32)</f>
        <v>18.989999999999998</v>
      </c>
      <c r="S32" s="8"/>
      <c r="T32" s="8">
        <f t="shared" si="0"/>
        <v>18.989999999999998</v>
      </c>
    </row>
    <row r="33" spans="1:20" x14ac:dyDescent="0.3">
      <c r="A33" s="12">
        <v>45715</v>
      </c>
      <c r="B33" s="1" t="s">
        <v>76</v>
      </c>
      <c r="C33" s="8"/>
      <c r="D33" s="8">
        <v>55</v>
      </c>
      <c r="E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17"/>
      <c r="R33" s="8">
        <f>SUM(D33:M33)</f>
        <v>55</v>
      </c>
      <c r="S33" s="8"/>
      <c r="T33" s="8">
        <f t="shared" si="0"/>
        <v>55</v>
      </c>
    </row>
    <row r="34" spans="1:20" x14ac:dyDescent="0.3">
      <c r="A34" s="12">
        <v>45716</v>
      </c>
      <c r="B34" s="1" t="s">
        <v>78</v>
      </c>
      <c r="C34" s="8">
        <v>25.49</v>
      </c>
      <c r="D34" s="8"/>
      <c r="E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17"/>
      <c r="R34" s="8">
        <f>SUM(C34)</f>
        <v>25.49</v>
      </c>
      <c r="S34" s="8"/>
      <c r="T34" s="8">
        <f t="shared" si="0"/>
        <v>25.49</v>
      </c>
    </row>
    <row r="35" spans="1:20" x14ac:dyDescent="0.3">
      <c r="B35" s="3" t="s">
        <v>79</v>
      </c>
      <c r="C35" s="8"/>
      <c r="D35" s="8"/>
      <c r="E35" s="8"/>
      <c r="G35" s="8"/>
      <c r="H35" s="8"/>
      <c r="I35" s="8"/>
      <c r="J35" s="8"/>
      <c r="K35" s="8"/>
      <c r="L35" s="8"/>
      <c r="M35" s="8"/>
      <c r="N35" s="8"/>
      <c r="O35" s="8"/>
      <c r="P35" s="8">
        <f>SUM(C36:C39)</f>
        <v>73.81</v>
      </c>
      <c r="Q35" s="17"/>
      <c r="R35" s="8"/>
      <c r="S35" s="8"/>
      <c r="T35" s="8">
        <f t="shared" si="0"/>
        <v>73.81</v>
      </c>
    </row>
    <row r="36" spans="1:20" x14ac:dyDescent="0.3">
      <c r="B36" s="1" t="s">
        <v>80</v>
      </c>
      <c r="C36" s="8">
        <v>28.03</v>
      </c>
      <c r="D36" s="8"/>
      <c r="E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17"/>
      <c r="R36" s="8"/>
      <c r="S36" s="8"/>
      <c r="T36" s="8">
        <f t="shared" si="0"/>
        <v>0</v>
      </c>
    </row>
    <row r="37" spans="1:20" x14ac:dyDescent="0.3">
      <c r="B37" s="1" t="s">
        <v>81</v>
      </c>
      <c r="C37" s="8">
        <v>21.45</v>
      </c>
      <c r="D37" s="8"/>
      <c r="E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17"/>
      <c r="R37" s="8"/>
      <c r="S37" s="8"/>
      <c r="T37" s="8">
        <f t="shared" si="0"/>
        <v>0</v>
      </c>
    </row>
    <row r="38" spans="1:20" x14ac:dyDescent="0.3">
      <c r="B38" s="1" t="s">
        <v>82</v>
      </c>
      <c r="C38" s="8">
        <v>7.14</v>
      </c>
      <c r="D38" s="8"/>
      <c r="E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17"/>
      <c r="R38" s="8"/>
      <c r="S38" s="8"/>
      <c r="T38" s="8">
        <f t="shared" si="0"/>
        <v>0</v>
      </c>
    </row>
    <row r="39" spans="1:20" x14ac:dyDescent="0.3">
      <c r="B39" s="1" t="s">
        <v>83</v>
      </c>
      <c r="C39" s="8">
        <v>17.190000000000001</v>
      </c>
      <c r="D39" s="8">
        <f>SUM(C34:C39)</f>
        <v>99.3</v>
      </c>
      <c r="E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17"/>
      <c r="R39" s="8"/>
      <c r="S39" s="8"/>
      <c r="T39" s="8">
        <f t="shared" si="0"/>
        <v>0</v>
      </c>
    </row>
    <row r="40" spans="1:20" x14ac:dyDescent="0.3">
      <c r="C40" s="8"/>
      <c r="D40" s="8"/>
      <c r="E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17"/>
      <c r="R40" s="8"/>
      <c r="S40" s="8"/>
      <c r="T40" s="8">
        <f t="shared" si="0"/>
        <v>0</v>
      </c>
    </row>
    <row r="41" spans="1:20" ht="19.5" thickBot="1" x14ac:dyDescent="0.35">
      <c r="C41" s="8"/>
      <c r="D41" s="28">
        <f>SUM(D6:D40)</f>
        <v>22377.940000000002</v>
      </c>
      <c r="E41" s="28">
        <f>SUM(E6:E40)</f>
        <v>9647.7900000000009</v>
      </c>
      <c r="F41" s="28">
        <f t="shared" ref="F41" si="1">SUM(F6:F40)</f>
        <v>1804.42</v>
      </c>
      <c r="G41" s="28">
        <f t="shared" ref="G41" si="2">SUM(G6:G40)</f>
        <v>2500</v>
      </c>
      <c r="H41" s="28">
        <f>SUM(H6:H40)</f>
        <v>5000</v>
      </c>
      <c r="I41" s="28">
        <f t="shared" ref="I41" si="3">SUM(I6:I40)</f>
        <v>8500</v>
      </c>
      <c r="J41" s="28">
        <f t="shared" ref="J41" si="4">SUM(J6:J40)</f>
        <v>500</v>
      </c>
      <c r="K41" s="28">
        <f t="shared" ref="K41" si="5">SUM(K6:K40)</f>
        <v>205.2</v>
      </c>
      <c r="L41" s="28">
        <f t="shared" ref="L41" si="6">SUM(L6:L40)</f>
        <v>1125</v>
      </c>
      <c r="M41" s="28">
        <f t="shared" ref="M41" si="7">SUM(M6:M40)</f>
        <v>224.9</v>
      </c>
      <c r="N41" s="28">
        <f t="shared" ref="N41" si="8">SUM(N6:N40)</f>
        <v>500</v>
      </c>
      <c r="O41" s="28">
        <f t="shared" ref="O41" si="9">SUM(O6:O40)</f>
        <v>240</v>
      </c>
      <c r="P41" s="28">
        <f t="shared" ref="P41" si="10">SUM(P6:P40)</f>
        <v>73.81</v>
      </c>
      <c r="Q41" s="28">
        <f t="shared" ref="Q41" si="11">SUM(Q6:Q40)</f>
        <v>120</v>
      </c>
      <c r="R41" s="28">
        <f t="shared" ref="R41" si="12">SUM(R6:R40)</f>
        <v>526.98</v>
      </c>
      <c r="S41" s="28">
        <f t="shared" ref="S41" si="13">SUM(S6:S40)</f>
        <v>1057.6300000000001</v>
      </c>
      <c r="T41" s="28">
        <f>SUM(T6:T40)</f>
        <v>32025.730000000007</v>
      </c>
    </row>
    <row r="42" spans="1:20" ht="19.5" thickTop="1" x14ac:dyDescent="0.3"/>
  </sheetData>
  <phoneticPr fontId="4" type="noConversion"/>
  <printOptions verticalCentered="1"/>
  <pageMargins left="0.23622047244094491" right="0.23622047244094491" top="0.74803149606299213" bottom="0.74803149606299213" header="0.31496062992125984" footer="0.31496062992125984"/>
  <pageSetup paperSize="9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52487-098B-497F-B19D-7966563ACC15}">
  <sheetPr>
    <pageSetUpPr fitToPage="1"/>
  </sheetPr>
  <dimension ref="C3:T183"/>
  <sheetViews>
    <sheetView topLeftCell="E1" workbookViewId="0">
      <pane ySplit="8" topLeftCell="A9" activePane="bottomLeft" state="frozen"/>
      <selection activeCell="B1" sqref="B1"/>
      <selection pane="bottomLeft" activeCell="E13" sqref="A13:XFD13"/>
    </sheetView>
  </sheetViews>
  <sheetFormatPr defaultRowHeight="18.75" x14ac:dyDescent="0.3"/>
  <cols>
    <col min="1" max="1" width="1.140625" style="1" customWidth="1"/>
    <col min="2" max="2" width="1" style="1" customWidth="1"/>
    <col min="3" max="3" width="14.85546875" style="1" bestFit="1" customWidth="1"/>
    <col min="4" max="4" width="9.85546875" style="14" bestFit="1" customWidth="1"/>
    <col min="5" max="5" width="39.5703125" style="1" bestFit="1" customWidth="1"/>
    <col min="6" max="6" width="9.85546875" style="14" bestFit="1" customWidth="1"/>
    <col min="7" max="12" width="12.7109375" style="1" customWidth="1"/>
    <col min="13" max="14" width="12.5703125" style="1" customWidth="1"/>
    <col min="15" max="16" width="12.7109375" style="1" customWidth="1"/>
    <col min="17" max="17" width="11.140625" style="1" customWidth="1"/>
    <col min="18" max="18" width="12.7109375" style="1" bestFit="1" customWidth="1"/>
    <col min="19" max="19" width="12.5703125" style="1" bestFit="1" customWidth="1"/>
    <col min="20" max="20" width="14.28515625" style="8" bestFit="1" customWidth="1"/>
    <col min="21" max="16384" width="9.140625" style="1"/>
  </cols>
  <sheetData>
    <row r="3" spans="3:18" x14ac:dyDescent="0.3">
      <c r="E3" s="2" t="s">
        <v>15</v>
      </c>
    </row>
    <row r="5" spans="3:18" x14ac:dyDescent="0.3">
      <c r="C5" s="3" t="s">
        <v>3</v>
      </c>
      <c r="E5" s="2" t="s">
        <v>137</v>
      </c>
    </row>
    <row r="6" spans="3:18" x14ac:dyDescent="0.3">
      <c r="J6" s="3" t="s">
        <v>115</v>
      </c>
      <c r="K6" s="3" t="s">
        <v>122</v>
      </c>
      <c r="L6" s="3" t="s">
        <v>119</v>
      </c>
      <c r="O6" s="3" t="s">
        <v>117</v>
      </c>
      <c r="P6" s="2" t="s">
        <v>18</v>
      </c>
    </row>
    <row r="7" spans="3:18" x14ac:dyDescent="0.3">
      <c r="C7" s="4" t="s">
        <v>5</v>
      </c>
      <c r="D7" s="4" t="s">
        <v>13</v>
      </c>
      <c r="E7" s="4" t="s">
        <v>6</v>
      </c>
      <c r="F7" s="4" t="s">
        <v>11</v>
      </c>
      <c r="G7" s="4" t="s">
        <v>7</v>
      </c>
      <c r="H7" s="4" t="s">
        <v>113</v>
      </c>
      <c r="I7" s="4" t="s">
        <v>114</v>
      </c>
      <c r="J7" s="4" t="s">
        <v>116</v>
      </c>
      <c r="K7" s="4" t="s">
        <v>123</v>
      </c>
      <c r="L7" s="4" t="s">
        <v>120</v>
      </c>
      <c r="M7" s="4" t="s">
        <v>121</v>
      </c>
      <c r="N7" s="4" t="s">
        <v>124</v>
      </c>
      <c r="O7" s="4" t="s">
        <v>118</v>
      </c>
      <c r="P7" s="4" t="s">
        <v>9</v>
      </c>
      <c r="Q7" s="4" t="s">
        <v>10</v>
      </c>
      <c r="R7" s="4" t="s">
        <v>8</v>
      </c>
    </row>
    <row r="8" spans="3:18" x14ac:dyDescent="0.3">
      <c r="D8" s="2" t="s">
        <v>12</v>
      </c>
      <c r="F8" s="14" t="s">
        <v>12</v>
      </c>
      <c r="G8" s="2" t="s">
        <v>4</v>
      </c>
      <c r="H8" s="2" t="s">
        <v>4</v>
      </c>
      <c r="I8" s="2" t="s">
        <v>4</v>
      </c>
      <c r="J8" s="2" t="s">
        <v>4</v>
      </c>
      <c r="K8" s="2" t="s">
        <v>4</v>
      </c>
      <c r="L8" s="2" t="s">
        <v>4</v>
      </c>
      <c r="M8" s="2" t="s">
        <v>4</v>
      </c>
      <c r="N8" s="2" t="s">
        <v>4</v>
      </c>
      <c r="O8" s="2" t="s">
        <v>4</v>
      </c>
      <c r="P8" s="2" t="s">
        <v>4</v>
      </c>
      <c r="Q8" s="2" t="s">
        <v>4</v>
      </c>
      <c r="R8" s="2" t="s">
        <v>4</v>
      </c>
    </row>
    <row r="9" spans="3:18" x14ac:dyDescent="0.3"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3:18" x14ac:dyDescent="0.3">
      <c r="C10" s="5">
        <v>45358</v>
      </c>
      <c r="D10" s="15">
        <v>1</v>
      </c>
      <c r="E10" s="1" t="s">
        <v>21</v>
      </c>
      <c r="F10" s="15"/>
      <c r="G10" s="20"/>
      <c r="H10" s="20"/>
      <c r="I10" s="20">
        <v>197.88</v>
      </c>
      <c r="J10" s="20"/>
      <c r="K10" s="20"/>
      <c r="L10" s="20"/>
      <c r="M10" s="8"/>
      <c r="N10" s="8"/>
      <c r="O10" s="20"/>
      <c r="P10" s="18"/>
      <c r="Q10" s="8"/>
      <c r="R10" s="8">
        <f t="shared" ref="R10:R40" si="0">SUM(G10:Q10)</f>
        <v>197.88</v>
      </c>
    </row>
    <row r="11" spans="3:18" x14ac:dyDescent="0.3">
      <c r="C11" s="5">
        <v>45368</v>
      </c>
      <c r="D11" s="15">
        <v>2</v>
      </c>
      <c r="E11" s="1" t="s">
        <v>29</v>
      </c>
      <c r="F11" s="15"/>
      <c r="G11" s="20"/>
      <c r="H11" s="20"/>
      <c r="I11" s="20"/>
      <c r="J11" s="20">
        <v>1956</v>
      </c>
      <c r="K11" s="20"/>
      <c r="L11" s="20"/>
      <c r="M11" s="8"/>
      <c r="N11" s="8"/>
      <c r="O11" s="20"/>
      <c r="P11" s="18"/>
      <c r="Q11" s="8"/>
      <c r="R11" s="8">
        <f t="shared" si="0"/>
        <v>1956</v>
      </c>
    </row>
    <row r="12" spans="3:18" x14ac:dyDescent="0.3">
      <c r="C12" s="5">
        <v>45370</v>
      </c>
      <c r="D12" s="14">
        <v>3</v>
      </c>
      <c r="E12" s="1" t="s">
        <v>22</v>
      </c>
      <c r="F12" s="15"/>
      <c r="G12" s="20"/>
      <c r="H12" s="20"/>
      <c r="I12" s="20"/>
      <c r="J12" s="20"/>
      <c r="K12" s="20"/>
      <c r="L12" s="20"/>
      <c r="M12" s="8"/>
      <c r="N12" s="8"/>
      <c r="O12" s="20">
        <v>102.11</v>
      </c>
      <c r="P12" s="18"/>
      <c r="Q12" s="8"/>
      <c r="R12" s="8">
        <f t="shared" si="0"/>
        <v>102.11</v>
      </c>
    </row>
    <row r="13" spans="3:18" x14ac:dyDescent="0.3">
      <c r="C13" s="5">
        <v>45379</v>
      </c>
      <c r="D13" s="14">
        <v>4</v>
      </c>
      <c r="E13" s="1" t="s">
        <v>23</v>
      </c>
      <c r="F13" s="15"/>
      <c r="G13" s="20"/>
      <c r="H13" s="20"/>
      <c r="I13" s="20"/>
      <c r="J13" s="20"/>
      <c r="K13" s="20"/>
      <c r="L13" s="20">
        <v>1056</v>
      </c>
      <c r="M13" s="8"/>
      <c r="N13" s="8"/>
      <c r="O13" s="20"/>
      <c r="P13" s="18"/>
      <c r="Q13" s="8"/>
      <c r="R13" s="8">
        <f t="shared" si="0"/>
        <v>1056</v>
      </c>
    </row>
    <row r="14" spans="3:18" x14ac:dyDescent="0.3">
      <c r="C14" s="5">
        <v>45379</v>
      </c>
      <c r="D14" s="15">
        <v>5</v>
      </c>
      <c r="E14" s="1" t="s">
        <v>20</v>
      </c>
      <c r="F14" s="15"/>
      <c r="G14" s="20"/>
      <c r="H14" s="20"/>
      <c r="I14" s="20"/>
      <c r="J14" s="20"/>
      <c r="K14" s="20"/>
      <c r="L14" s="20">
        <v>3576</v>
      </c>
      <c r="M14" s="8"/>
      <c r="N14" s="8"/>
      <c r="O14" s="20"/>
      <c r="P14" s="18"/>
      <c r="Q14" s="8"/>
      <c r="R14" s="8">
        <f t="shared" si="0"/>
        <v>3576</v>
      </c>
    </row>
    <row r="15" spans="3:18" x14ac:dyDescent="0.3">
      <c r="C15" s="5">
        <v>45390</v>
      </c>
      <c r="D15" s="15" t="s">
        <v>44</v>
      </c>
      <c r="E15" s="1" t="s">
        <v>24</v>
      </c>
      <c r="F15" s="15"/>
      <c r="G15" s="20">
        <v>21.84</v>
      </c>
      <c r="H15" s="20"/>
      <c r="I15" s="20"/>
      <c r="J15" s="20"/>
      <c r="K15" s="20"/>
      <c r="L15" s="20"/>
      <c r="M15" s="8"/>
      <c r="N15" s="8"/>
      <c r="O15" s="20"/>
      <c r="P15" s="18"/>
      <c r="Q15" s="8"/>
      <c r="R15" s="8">
        <f t="shared" si="0"/>
        <v>21.84</v>
      </c>
    </row>
    <row r="16" spans="3:18" x14ac:dyDescent="0.3">
      <c r="C16" s="5">
        <v>45394</v>
      </c>
      <c r="D16" s="15">
        <v>6</v>
      </c>
      <c r="E16" s="1" t="s">
        <v>25</v>
      </c>
      <c r="F16" s="15"/>
      <c r="G16" s="20"/>
      <c r="H16" s="20">
        <v>60</v>
      </c>
      <c r="I16" s="20"/>
      <c r="J16" s="20"/>
      <c r="K16" s="20"/>
      <c r="L16" s="20"/>
      <c r="M16" s="8"/>
      <c r="N16" s="8"/>
      <c r="O16" s="20"/>
      <c r="P16" s="18"/>
      <c r="Q16" s="8"/>
      <c r="R16" s="8">
        <f t="shared" si="0"/>
        <v>60</v>
      </c>
    </row>
    <row r="17" spans="3:18" x14ac:dyDescent="0.3">
      <c r="C17" s="5">
        <v>45405</v>
      </c>
      <c r="D17" s="15">
        <v>7</v>
      </c>
      <c r="E17" s="1" t="s">
        <v>26</v>
      </c>
      <c r="F17" s="15"/>
      <c r="G17" s="20"/>
      <c r="H17" s="20"/>
      <c r="I17" s="20"/>
      <c r="J17" s="20"/>
      <c r="K17" s="20"/>
      <c r="L17" s="20"/>
      <c r="M17" s="8"/>
      <c r="N17" s="8"/>
      <c r="O17" s="20"/>
      <c r="P17" s="8">
        <v>22.22</v>
      </c>
      <c r="Q17" s="8"/>
      <c r="R17" s="8">
        <f t="shared" si="0"/>
        <v>22.22</v>
      </c>
    </row>
    <row r="18" spans="3:18" x14ac:dyDescent="0.3">
      <c r="C18" s="5">
        <v>45408</v>
      </c>
      <c r="D18" s="15">
        <v>8</v>
      </c>
      <c r="E18" s="1" t="s">
        <v>31</v>
      </c>
      <c r="F18" s="15"/>
      <c r="G18" s="20"/>
      <c r="H18" s="20"/>
      <c r="I18" s="20"/>
      <c r="J18" s="20"/>
      <c r="K18" s="20"/>
      <c r="L18" s="20"/>
      <c r="M18" s="8"/>
      <c r="N18" s="8"/>
      <c r="O18" s="20"/>
      <c r="P18" s="8"/>
      <c r="Q18" s="8">
        <v>38.78</v>
      </c>
      <c r="R18" s="8">
        <f t="shared" si="0"/>
        <v>38.78</v>
      </c>
    </row>
    <row r="19" spans="3:18" x14ac:dyDescent="0.3">
      <c r="C19" s="5">
        <v>45447</v>
      </c>
      <c r="D19" s="14" t="s">
        <v>44</v>
      </c>
      <c r="E19" s="1" t="s">
        <v>32</v>
      </c>
      <c r="F19" s="15"/>
      <c r="G19" s="20"/>
      <c r="H19" s="20">
        <v>48.27</v>
      </c>
      <c r="I19" s="20"/>
      <c r="J19" s="20"/>
      <c r="K19" s="20"/>
      <c r="L19" s="20"/>
      <c r="M19" s="8"/>
      <c r="N19" s="8"/>
      <c r="O19" s="20"/>
      <c r="P19" s="8"/>
      <c r="Q19" s="8"/>
      <c r="R19" s="8">
        <f t="shared" si="0"/>
        <v>48.27</v>
      </c>
    </row>
    <row r="20" spans="3:18" x14ac:dyDescent="0.3">
      <c r="C20" s="5">
        <v>45447</v>
      </c>
      <c r="D20" s="14">
        <v>10</v>
      </c>
      <c r="E20" s="1" t="s">
        <v>27</v>
      </c>
      <c r="F20" s="15"/>
      <c r="G20" s="20"/>
      <c r="H20" s="20"/>
      <c r="I20" s="20"/>
      <c r="J20" s="20"/>
      <c r="K20" s="20"/>
      <c r="L20" s="20"/>
      <c r="M20" s="8"/>
      <c r="N20" s="8"/>
      <c r="O20" s="20"/>
      <c r="P20" s="8"/>
      <c r="Q20" s="8">
        <v>30</v>
      </c>
      <c r="R20" s="8">
        <f t="shared" si="0"/>
        <v>30</v>
      </c>
    </row>
    <row r="21" spans="3:18" x14ac:dyDescent="0.3">
      <c r="C21" s="5">
        <v>45463</v>
      </c>
      <c r="D21" s="15">
        <v>11</v>
      </c>
      <c r="E21" s="1" t="s">
        <v>30</v>
      </c>
      <c r="F21" s="15"/>
      <c r="G21" s="20"/>
      <c r="H21" s="20"/>
      <c r="I21" s="20"/>
      <c r="J21" s="20"/>
      <c r="K21" s="20"/>
      <c r="L21" s="20"/>
      <c r="M21" s="8"/>
      <c r="N21" s="8"/>
      <c r="O21" s="20"/>
      <c r="P21" s="8"/>
      <c r="Q21" s="8">
        <v>75</v>
      </c>
      <c r="R21" s="8">
        <f t="shared" si="0"/>
        <v>75</v>
      </c>
    </row>
    <row r="22" spans="3:18" x14ac:dyDescent="0.3">
      <c r="C22" s="5">
        <v>45457</v>
      </c>
      <c r="D22" s="14">
        <v>12</v>
      </c>
      <c r="E22" s="1" t="s">
        <v>28</v>
      </c>
      <c r="F22" s="15">
        <v>19</v>
      </c>
      <c r="G22" s="20"/>
      <c r="H22" s="20"/>
      <c r="I22" s="20"/>
      <c r="J22" s="20"/>
      <c r="K22" s="20"/>
      <c r="L22" s="20">
        <v>2592</v>
      </c>
      <c r="M22" s="8"/>
      <c r="N22" s="8"/>
      <c r="O22" s="20"/>
      <c r="P22" s="8"/>
      <c r="Q22" s="8"/>
      <c r="R22" s="8">
        <f t="shared" si="0"/>
        <v>2592</v>
      </c>
    </row>
    <row r="23" spans="3:18" x14ac:dyDescent="0.3">
      <c r="C23" s="5">
        <v>45457</v>
      </c>
      <c r="D23" s="14">
        <v>13</v>
      </c>
      <c r="E23" s="1" t="s">
        <v>28</v>
      </c>
      <c r="F23" s="15">
        <v>19</v>
      </c>
      <c r="G23" s="20"/>
      <c r="H23" s="20"/>
      <c r="I23" s="20"/>
      <c r="J23" s="20"/>
      <c r="K23" s="20"/>
      <c r="L23" s="20">
        <v>4826.16</v>
      </c>
      <c r="M23" s="8"/>
      <c r="N23" s="8"/>
      <c r="O23" s="20"/>
      <c r="P23" s="8"/>
      <c r="Q23" s="8"/>
      <c r="R23" s="8">
        <f t="shared" si="0"/>
        <v>4826.16</v>
      </c>
    </row>
    <row r="24" spans="3:18" x14ac:dyDescent="0.3">
      <c r="C24" s="5">
        <v>45477</v>
      </c>
      <c r="D24" s="14">
        <v>14</v>
      </c>
      <c r="E24" s="1" t="s">
        <v>26</v>
      </c>
      <c r="F24" s="15"/>
      <c r="G24" s="20"/>
      <c r="H24" s="20"/>
      <c r="I24" s="20"/>
      <c r="J24" s="20"/>
      <c r="K24" s="20"/>
      <c r="L24" s="20"/>
      <c r="M24" s="8"/>
      <c r="N24" s="8"/>
      <c r="O24" s="20"/>
      <c r="P24" s="8">
        <v>22.92</v>
      </c>
      <c r="Q24" s="8"/>
      <c r="R24" s="8">
        <f t="shared" si="0"/>
        <v>22.92</v>
      </c>
    </row>
    <row r="25" spans="3:18" x14ac:dyDescent="0.3">
      <c r="C25" s="5">
        <v>45475</v>
      </c>
      <c r="D25" s="15" t="s">
        <v>44</v>
      </c>
      <c r="E25" s="1" t="s">
        <v>32</v>
      </c>
      <c r="F25" s="15"/>
      <c r="G25" s="20"/>
      <c r="H25" s="20">
        <v>48.19</v>
      </c>
      <c r="I25" s="20"/>
      <c r="J25" s="20"/>
      <c r="K25" s="20"/>
      <c r="L25" s="20"/>
      <c r="M25" s="8"/>
      <c r="N25" s="8"/>
      <c r="O25" s="20"/>
      <c r="P25" s="27"/>
      <c r="Q25" s="8"/>
      <c r="R25" s="8">
        <f t="shared" si="0"/>
        <v>48.19</v>
      </c>
    </row>
    <row r="26" spans="3:18" x14ac:dyDescent="0.3">
      <c r="C26" s="5">
        <v>45477</v>
      </c>
      <c r="D26" s="15" t="s">
        <v>44</v>
      </c>
      <c r="E26" s="1" t="s">
        <v>24</v>
      </c>
      <c r="F26" s="15"/>
      <c r="G26" s="20">
        <v>74.77</v>
      </c>
      <c r="H26" s="20"/>
      <c r="I26" s="20"/>
      <c r="J26" s="20"/>
      <c r="K26" s="20"/>
      <c r="L26" s="20"/>
      <c r="M26" s="8"/>
      <c r="N26" s="8"/>
      <c r="O26" s="20"/>
      <c r="P26" s="27"/>
      <c r="Q26" s="8"/>
      <c r="R26" s="8">
        <f t="shared" si="0"/>
        <v>74.77</v>
      </c>
    </row>
    <row r="27" spans="3:18" x14ac:dyDescent="0.3">
      <c r="C27" s="5">
        <v>45492</v>
      </c>
      <c r="D27" s="15" t="s">
        <v>44</v>
      </c>
      <c r="E27" s="1" t="s">
        <v>24</v>
      </c>
      <c r="F27" s="15"/>
      <c r="G27" s="20">
        <v>6.74</v>
      </c>
      <c r="H27" s="20"/>
      <c r="I27" s="20"/>
      <c r="J27" s="20"/>
      <c r="K27" s="20"/>
      <c r="L27" s="20"/>
      <c r="M27" s="8"/>
      <c r="N27" s="8"/>
      <c r="O27" s="20"/>
      <c r="P27" s="8"/>
      <c r="Q27" s="8"/>
      <c r="R27" s="8">
        <f t="shared" si="0"/>
        <v>6.74</v>
      </c>
    </row>
    <row r="28" spans="3:18" x14ac:dyDescent="0.3">
      <c r="C28" s="5">
        <v>45498</v>
      </c>
      <c r="D28" s="14">
        <v>15</v>
      </c>
      <c r="E28" s="1" t="s">
        <v>55</v>
      </c>
      <c r="F28" s="15">
        <v>20</v>
      </c>
      <c r="G28" s="20"/>
      <c r="H28" s="20"/>
      <c r="I28" s="20"/>
      <c r="J28" s="20"/>
      <c r="K28" s="20"/>
      <c r="L28" s="20"/>
      <c r="M28" s="8"/>
      <c r="N28" s="8"/>
      <c r="O28" s="20"/>
      <c r="P28" s="8">
        <v>50</v>
      </c>
      <c r="Q28" s="8"/>
      <c r="R28" s="8">
        <f t="shared" si="0"/>
        <v>50</v>
      </c>
    </row>
    <row r="29" spans="3:18" x14ac:dyDescent="0.3">
      <c r="C29" s="5">
        <v>45506</v>
      </c>
      <c r="D29" s="15" t="s">
        <v>44</v>
      </c>
      <c r="E29" s="1" t="s">
        <v>32</v>
      </c>
      <c r="F29" s="15"/>
      <c r="G29" s="20"/>
      <c r="H29" s="20">
        <v>48.19</v>
      </c>
      <c r="I29" s="20"/>
      <c r="J29" s="20"/>
      <c r="K29" s="20"/>
      <c r="L29" s="20"/>
      <c r="M29" s="8"/>
      <c r="N29" s="8"/>
      <c r="O29" s="20"/>
      <c r="P29" s="8"/>
      <c r="Q29" s="8"/>
      <c r="R29" s="8">
        <f t="shared" si="0"/>
        <v>48.19</v>
      </c>
    </row>
    <row r="30" spans="3:18" x14ac:dyDescent="0.3">
      <c r="C30" s="5">
        <v>45510</v>
      </c>
      <c r="D30" s="14">
        <v>16</v>
      </c>
      <c r="E30" s="1" t="s">
        <v>56</v>
      </c>
      <c r="F30" s="15">
        <v>21</v>
      </c>
      <c r="G30" s="20"/>
      <c r="H30" s="20"/>
      <c r="I30" s="20"/>
      <c r="J30" s="20"/>
      <c r="K30" s="20"/>
      <c r="L30" s="20"/>
      <c r="M30" s="8"/>
      <c r="N30" s="8"/>
      <c r="O30" s="20"/>
      <c r="P30" s="8">
        <v>107.42</v>
      </c>
      <c r="Q30" s="8"/>
      <c r="R30" s="8">
        <f t="shared" si="0"/>
        <v>107.42</v>
      </c>
    </row>
    <row r="31" spans="3:18" x14ac:dyDescent="0.3">
      <c r="C31" s="5">
        <v>45520</v>
      </c>
      <c r="D31" s="14" t="s">
        <v>44</v>
      </c>
      <c r="E31" s="1" t="s">
        <v>24</v>
      </c>
      <c r="F31" s="15"/>
      <c r="G31" s="20">
        <v>19.71</v>
      </c>
      <c r="H31" s="20"/>
      <c r="I31" s="20"/>
      <c r="J31" s="20"/>
      <c r="K31" s="20"/>
      <c r="L31" s="20"/>
      <c r="M31" s="8"/>
      <c r="N31" s="8"/>
      <c r="O31" s="20"/>
      <c r="P31" s="8"/>
      <c r="Q31" s="8"/>
      <c r="R31" s="8">
        <f t="shared" si="0"/>
        <v>19.71</v>
      </c>
    </row>
    <row r="32" spans="3:18" x14ac:dyDescent="0.3">
      <c r="C32" s="5">
        <v>45538</v>
      </c>
      <c r="D32" s="15" t="s">
        <v>44</v>
      </c>
      <c r="E32" s="1" t="s">
        <v>45</v>
      </c>
      <c r="F32" s="15"/>
      <c r="G32" s="20"/>
      <c r="H32" s="20">
        <v>48.19</v>
      </c>
      <c r="I32" s="20"/>
      <c r="J32" s="20"/>
      <c r="K32" s="20"/>
      <c r="L32" s="20"/>
      <c r="M32" s="8"/>
      <c r="N32" s="8"/>
      <c r="O32" s="20"/>
      <c r="P32" s="8"/>
      <c r="Q32" s="8"/>
      <c r="R32" s="8">
        <f t="shared" si="0"/>
        <v>48.19</v>
      </c>
    </row>
    <row r="33" spans="3:19" x14ac:dyDescent="0.3">
      <c r="C33" s="5">
        <v>45547</v>
      </c>
      <c r="D33" s="15">
        <v>17</v>
      </c>
      <c r="E33" s="1" t="s">
        <v>57</v>
      </c>
      <c r="F33" s="15">
        <v>22</v>
      </c>
      <c r="G33" s="20"/>
      <c r="H33" s="20"/>
      <c r="I33" s="20"/>
      <c r="J33" s="20"/>
      <c r="K33" s="20"/>
      <c r="L33" s="20"/>
      <c r="M33" s="8"/>
      <c r="N33" s="8"/>
      <c r="O33" s="20"/>
      <c r="P33" s="8"/>
      <c r="Q33" s="8">
        <v>14</v>
      </c>
      <c r="R33" s="8">
        <f t="shared" si="0"/>
        <v>14</v>
      </c>
    </row>
    <row r="34" spans="3:19" x14ac:dyDescent="0.3">
      <c r="C34" s="5">
        <v>45552</v>
      </c>
      <c r="D34" s="15">
        <v>18</v>
      </c>
      <c r="E34" s="1" t="s">
        <v>46</v>
      </c>
      <c r="F34" s="15"/>
      <c r="G34" s="20">
        <v>12.08</v>
      </c>
      <c r="H34" s="20"/>
      <c r="I34" s="20"/>
      <c r="J34" s="20"/>
      <c r="K34" s="20"/>
      <c r="L34" s="20"/>
      <c r="M34" s="8"/>
      <c r="N34" s="8"/>
      <c r="O34" s="20"/>
      <c r="P34" s="8"/>
      <c r="Q34" s="8"/>
      <c r="R34" s="8">
        <f t="shared" si="0"/>
        <v>12.08</v>
      </c>
    </row>
    <row r="35" spans="3:19" x14ac:dyDescent="0.3">
      <c r="C35" s="5">
        <v>45554</v>
      </c>
      <c r="D35" s="15">
        <v>19</v>
      </c>
      <c r="E35" s="1" t="s">
        <v>71</v>
      </c>
      <c r="F35" s="15"/>
      <c r="G35" s="20"/>
      <c r="H35" s="20"/>
      <c r="I35" s="20"/>
      <c r="J35" s="20"/>
      <c r="K35" s="20"/>
      <c r="L35" s="20"/>
      <c r="M35" s="8"/>
      <c r="N35" s="8"/>
      <c r="O35" s="20"/>
      <c r="P35" s="8">
        <v>30</v>
      </c>
      <c r="Q35" s="8"/>
      <c r="R35" s="8">
        <f t="shared" si="0"/>
        <v>30</v>
      </c>
    </row>
    <row r="36" spans="3:19" x14ac:dyDescent="0.3">
      <c r="C36" s="5">
        <v>45561</v>
      </c>
      <c r="D36" s="15">
        <v>20</v>
      </c>
      <c r="E36" s="1" t="s">
        <v>47</v>
      </c>
      <c r="F36" s="15"/>
      <c r="G36" s="20"/>
      <c r="H36" s="20"/>
      <c r="I36" s="20"/>
      <c r="J36" s="20"/>
      <c r="K36" s="20"/>
      <c r="L36" s="20"/>
      <c r="M36" s="8">
        <v>59.99</v>
      </c>
      <c r="N36" s="8"/>
      <c r="O36" s="20"/>
      <c r="P36" s="8"/>
      <c r="Q36" s="8"/>
      <c r="R36" s="8">
        <f t="shared" si="0"/>
        <v>59.99</v>
      </c>
    </row>
    <row r="37" spans="3:19" x14ac:dyDescent="0.3">
      <c r="C37" s="5">
        <v>45566</v>
      </c>
      <c r="D37" s="15">
        <v>21</v>
      </c>
      <c r="E37" s="1" t="s">
        <v>26</v>
      </c>
      <c r="F37" s="15"/>
      <c r="G37" s="20"/>
      <c r="H37" s="20"/>
      <c r="I37" s="20"/>
      <c r="J37" s="20"/>
      <c r="K37" s="20"/>
      <c r="L37" s="20"/>
      <c r="M37" s="8"/>
      <c r="N37" s="8"/>
      <c r="O37" s="20"/>
      <c r="P37" s="8">
        <v>16.2</v>
      </c>
      <c r="Q37" s="8"/>
      <c r="R37" s="8">
        <f t="shared" si="0"/>
        <v>16.2</v>
      </c>
    </row>
    <row r="38" spans="3:19" x14ac:dyDescent="0.3">
      <c r="C38" s="5">
        <v>45567</v>
      </c>
      <c r="D38" s="15"/>
      <c r="E38" s="1" t="s">
        <v>75</v>
      </c>
      <c r="F38" s="15">
        <v>23</v>
      </c>
      <c r="G38" s="20"/>
      <c r="H38" s="20"/>
      <c r="I38" s="20"/>
      <c r="J38" s="20"/>
      <c r="K38" s="20"/>
      <c r="L38" s="20"/>
      <c r="M38" s="8"/>
      <c r="N38" s="8"/>
      <c r="O38" s="20"/>
      <c r="P38" s="8"/>
      <c r="Q38" s="8"/>
      <c r="R38" s="8">
        <f t="shared" si="0"/>
        <v>0</v>
      </c>
    </row>
    <row r="39" spans="3:19" x14ac:dyDescent="0.3">
      <c r="C39" s="5">
        <v>45567</v>
      </c>
      <c r="D39" s="15">
        <v>22</v>
      </c>
      <c r="E39" s="1" t="s">
        <v>58</v>
      </c>
      <c r="F39" s="15">
        <v>24</v>
      </c>
      <c r="G39" s="20"/>
      <c r="H39" s="20"/>
      <c r="I39" s="20"/>
      <c r="J39" s="20"/>
      <c r="K39" s="20">
        <v>10296</v>
      </c>
      <c r="L39" s="20"/>
      <c r="M39" s="8"/>
      <c r="N39" s="8"/>
      <c r="O39" s="20"/>
      <c r="P39" s="8"/>
      <c r="Q39" s="8"/>
      <c r="R39" s="8">
        <f t="shared" si="0"/>
        <v>10296</v>
      </c>
    </row>
    <row r="40" spans="3:19" x14ac:dyDescent="0.3">
      <c r="C40" s="5">
        <v>45568</v>
      </c>
      <c r="D40" s="15" t="s">
        <v>44</v>
      </c>
      <c r="E40" s="1" t="s">
        <v>45</v>
      </c>
      <c r="F40" s="15"/>
      <c r="G40" s="20"/>
      <c r="H40" s="20">
        <v>48.19</v>
      </c>
      <c r="I40" s="20"/>
      <c r="J40" s="20"/>
      <c r="K40" s="20"/>
      <c r="L40" s="20"/>
      <c r="M40" s="8"/>
      <c r="N40" s="8"/>
      <c r="O40" s="20"/>
      <c r="P40" s="8"/>
      <c r="Q40" s="8"/>
      <c r="R40" s="8">
        <f t="shared" si="0"/>
        <v>48.19</v>
      </c>
    </row>
    <row r="41" spans="3:19" x14ac:dyDescent="0.3">
      <c r="C41" s="5">
        <v>45568</v>
      </c>
      <c r="D41" s="15">
        <v>23</v>
      </c>
      <c r="E41" s="1" t="s">
        <v>72</v>
      </c>
      <c r="F41" s="15"/>
      <c r="G41" s="20"/>
      <c r="H41" s="20"/>
      <c r="I41" s="20"/>
      <c r="J41" s="20"/>
      <c r="K41" s="20"/>
      <c r="L41" s="20"/>
      <c r="M41" s="8"/>
      <c r="N41" s="8"/>
      <c r="O41" s="20"/>
      <c r="P41" s="8"/>
      <c r="Q41" s="8">
        <v>28.29</v>
      </c>
      <c r="R41" s="8">
        <f t="shared" ref="R41:R67" si="1">SUM(G41:Q41)</f>
        <v>28.29</v>
      </c>
      <c r="S41" s="1" t="s">
        <v>16</v>
      </c>
    </row>
    <row r="42" spans="3:19" x14ac:dyDescent="0.3">
      <c r="C42" s="5">
        <v>45575</v>
      </c>
      <c r="D42" s="15">
        <v>24</v>
      </c>
      <c r="E42" s="1" t="s">
        <v>59</v>
      </c>
      <c r="F42" s="33">
        <v>25</v>
      </c>
      <c r="G42" s="34"/>
      <c r="H42" s="34"/>
      <c r="I42" s="34"/>
      <c r="J42" s="34"/>
      <c r="K42" s="34"/>
      <c r="L42" s="34"/>
      <c r="M42" s="35"/>
      <c r="N42" s="35"/>
      <c r="O42" s="34"/>
      <c r="P42" s="35">
        <v>67</v>
      </c>
      <c r="Q42" s="35"/>
      <c r="R42" s="35">
        <f t="shared" si="1"/>
        <v>67</v>
      </c>
    </row>
    <row r="43" spans="3:19" x14ac:dyDescent="0.3">
      <c r="C43" s="5">
        <v>45566</v>
      </c>
      <c r="D43" s="15">
        <v>25</v>
      </c>
      <c r="E43" s="1" t="s">
        <v>60</v>
      </c>
      <c r="F43" s="15"/>
      <c r="G43" s="20"/>
      <c r="H43" s="20"/>
      <c r="I43" s="20"/>
      <c r="J43" s="20"/>
      <c r="K43" s="20"/>
      <c r="L43" s="20"/>
      <c r="M43" s="8"/>
      <c r="N43" s="8"/>
      <c r="O43" s="20"/>
      <c r="P43" s="8">
        <v>82.95</v>
      </c>
      <c r="Q43" s="8"/>
      <c r="R43" s="8">
        <f t="shared" si="1"/>
        <v>82.95</v>
      </c>
    </row>
    <row r="44" spans="3:19" x14ac:dyDescent="0.3">
      <c r="C44" s="5">
        <v>45581</v>
      </c>
      <c r="D44" s="15" t="s">
        <v>44</v>
      </c>
      <c r="E44" s="1" t="s">
        <v>46</v>
      </c>
      <c r="F44" s="15"/>
      <c r="G44" s="20">
        <v>14.62</v>
      </c>
      <c r="H44" s="20"/>
      <c r="I44" s="20"/>
      <c r="J44" s="20"/>
      <c r="K44" s="20"/>
      <c r="L44" s="20"/>
      <c r="M44" s="8"/>
      <c r="N44" s="8"/>
      <c r="O44" s="20"/>
      <c r="P44" s="8"/>
      <c r="Q44" s="8"/>
      <c r="R44" s="8">
        <f t="shared" si="1"/>
        <v>14.62</v>
      </c>
    </row>
    <row r="45" spans="3:19" x14ac:dyDescent="0.3">
      <c r="C45" s="5">
        <v>45600</v>
      </c>
      <c r="D45" s="14" t="s">
        <v>44</v>
      </c>
      <c r="E45" s="1" t="s">
        <v>45</v>
      </c>
      <c r="F45" s="15"/>
      <c r="G45" s="20"/>
      <c r="H45" s="20">
        <v>48.19</v>
      </c>
      <c r="I45" s="20"/>
      <c r="J45" s="20"/>
      <c r="K45" s="20"/>
      <c r="L45" s="20"/>
      <c r="M45" s="8"/>
      <c r="N45" s="8"/>
      <c r="O45" s="20"/>
      <c r="P45" s="8"/>
      <c r="Q45" s="8"/>
      <c r="R45" s="8">
        <f t="shared" si="1"/>
        <v>48.19</v>
      </c>
    </row>
    <row r="46" spans="3:19" x14ac:dyDescent="0.3">
      <c r="C46" s="5">
        <v>45604</v>
      </c>
      <c r="D46" s="14">
        <v>26</v>
      </c>
      <c r="E46" s="1" t="s">
        <v>26</v>
      </c>
      <c r="F46" s="15">
        <v>26</v>
      </c>
      <c r="G46" s="20"/>
      <c r="H46" s="20"/>
      <c r="I46" s="20"/>
      <c r="J46" s="20"/>
      <c r="K46" s="20"/>
      <c r="L46" s="20"/>
      <c r="M46" s="8"/>
      <c r="N46" s="8"/>
      <c r="O46" s="20"/>
      <c r="P46" s="8">
        <v>81.650000000000006</v>
      </c>
      <c r="Q46" s="8"/>
      <c r="R46" s="8">
        <f t="shared" si="1"/>
        <v>81.650000000000006</v>
      </c>
    </row>
    <row r="47" spans="3:19" x14ac:dyDescent="0.3">
      <c r="C47" s="5">
        <v>45615</v>
      </c>
      <c r="D47" s="14" t="s">
        <v>44</v>
      </c>
      <c r="E47" s="1" t="s">
        <v>46</v>
      </c>
      <c r="F47" s="15"/>
      <c r="G47" s="20">
        <v>27.01</v>
      </c>
      <c r="H47" s="20"/>
      <c r="I47" s="20"/>
      <c r="J47" s="20"/>
      <c r="K47" s="20"/>
      <c r="L47" s="20"/>
      <c r="M47" s="8"/>
      <c r="N47" s="8"/>
      <c r="O47" s="20"/>
      <c r="P47" s="8"/>
      <c r="Q47" s="8"/>
      <c r="R47" s="8">
        <f t="shared" si="1"/>
        <v>27.01</v>
      </c>
    </row>
    <row r="48" spans="3:19" x14ac:dyDescent="0.3">
      <c r="C48" s="5">
        <v>45625</v>
      </c>
      <c r="D48" s="14">
        <v>27</v>
      </c>
      <c r="E48" s="1" t="s">
        <v>61</v>
      </c>
      <c r="F48" s="15">
        <v>27</v>
      </c>
      <c r="G48" s="20"/>
      <c r="H48" s="20"/>
      <c r="I48" s="20"/>
      <c r="J48" s="20"/>
      <c r="K48" s="20"/>
      <c r="L48" s="20"/>
      <c r="M48" s="8"/>
      <c r="N48" s="8">
        <v>840</v>
      </c>
      <c r="O48" s="20"/>
      <c r="P48" s="8"/>
      <c r="Q48" s="8"/>
      <c r="R48" s="8">
        <f t="shared" si="1"/>
        <v>840</v>
      </c>
    </row>
    <row r="49" spans="3:18" x14ac:dyDescent="0.3">
      <c r="C49" s="5">
        <v>45629</v>
      </c>
      <c r="D49" s="14" t="s">
        <v>44</v>
      </c>
      <c r="E49" s="1" t="s">
        <v>45</v>
      </c>
      <c r="F49" s="15"/>
      <c r="G49" s="20"/>
      <c r="H49" s="20">
        <v>48.19</v>
      </c>
      <c r="I49" s="20"/>
      <c r="J49" s="20"/>
      <c r="K49" s="20"/>
      <c r="L49" s="20"/>
      <c r="M49" s="8"/>
      <c r="N49" s="8"/>
      <c r="O49" s="20"/>
      <c r="P49" s="8"/>
      <c r="Q49" s="8"/>
      <c r="R49" s="8">
        <f t="shared" si="1"/>
        <v>48.19</v>
      </c>
    </row>
    <row r="50" spans="3:18" x14ac:dyDescent="0.3">
      <c r="C50" s="5">
        <v>45631</v>
      </c>
      <c r="D50" s="14">
        <v>28</v>
      </c>
      <c r="E50" s="1" t="s">
        <v>62</v>
      </c>
      <c r="F50" s="15">
        <v>28</v>
      </c>
      <c r="G50" s="20"/>
      <c r="H50" s="20"/>
      <c r="I50" s="20"/>
      <c r="J50" s="20"/>
      <c r="K50" s="20"/>
      <c r="L50" s="20"/>
      <c r="M50" s="8"/>
      <c r="N50" s="8"/>
      <c r="O50" s="20"/>
      <c r="P50" s="8">
        <v>43.98</v>
      </c>
      <c r="Q50" s="8"/>
      <c r="R50" s="8">
        <f t="shared" si="1"/>
        <v>43.98</v>
      </c>
    </row>
    <row r="51" spans="3:18" x14ac:dyDescent="0.3">
      <c r="C51" s="5">
        <v>45635</v>
      </c>
      <c r="D51" s="14">
        <v>29</v>
      </c>
      <c r="E51" s="1" t="s">
        <v>56</v>
      </c>
      <c r="F51" s="15">
        <v>29</v>
      </c>
      <c r="G51" s="20"/>
      <c r="H51" s="20"/>
      <c r="I51" s="20"/>
      <c r="J51" s="20"/>
      <c r="K51" s="20"/>
      <c r="L51" s="20"/>
      <c r="M51" s="8">
        <v>274.99</v>
      </c>
      <c r="N51" s="8"/>
      <c r="O51" s="20"/>
      <c r="P51" s="8"/>
      <c r="Q51" s="8"/>
      <c r="R51" s="8">
        <f t="shared" si="1"/>
        <v>274.99</v>
      </c>
    </row>
    <row r="52" spans="3:18" x14ac:dyDescent="0.3">
      <c r="C52" s="5">
        <v>45632</v>
      </c>
      <c r="D52" s="14">
        <v>30</v>
      </c>
      <c r="E52" s="1" t="s">
        <v>48</v>
      </c>
      <c r="F52" s="15"/>
      <c r="G52" s="20"/>
      <c r="H52" s="20"/>
      <c r="I52" s="20"/>
      <c r="J52" s="20"/>
      <c r="K52" s="20"/>
      <c r="L52" s="20"/>
      <c r="M52" s="8"/>
      <c r="N52" s="8">
        <v>184.99</v>
      </c>
      <c r="O52" s="20"/>
      <c r="P52" s="8"/>
      <c r="Q52" s="8"/>
      <c r="R52" s="8">
        <f t="shared" si="1"/>
        <v>184.99</v>
      </c>
    </row>
    <row r="53" spans="3:18" x14ac:dyDescent="0.3">
      <c r="C53" s="5">
        <v>45637</v>
      </c>
      <c r="D53" s="14">
        <v>31</v>
      </c>
      <c r="E53" s="1" t="s">
        <v>49</v>
      </c>
      <c r="F53" s="15"/>
      <c r="G53" s="20"/>
      <c r="H53" s="20"/>
      <c r="I53" s="20"/>
      <c r="J53" s="20"/>
      <c r="K53" s="20"/>
      <c r="L53" s="20">
        <v>2037.6</v>
      </c>
      <c r="M53" s="8"/>
      <c r="N53" s="8"/>
      <c r="O53" s="20"/>
      <c r="P53" s="8"/>
      <c r="Q53" s="8"/>
      <c r="R53" s="8">
        <f t="shared" si="1"/>
        <v>2037.6</v>
      </c>
    </row>
    <row r="54" spans="3:18" x14ac:dyDescent="0.3">
      <c r="C54" s="5">
        <v>46008</v>
      </c>
      <c r="D54" s="14" t="s">
        <v>44</v>
      </c>
      <c r="E54" s="1" t="s">
        <v>46</v>
      </c>
      <c r="F54" s="15"/>
      <c r="G54" s="20">
        <v>29.15</v>
      </c>
      <c r="H54" s="20"/>
      <c r="I54" s="20"/>
      <c r="J54" s="20"/>
      <c r="K54" s="20"/>
      <c r="L54" s="20"/>
      <c r="M54" s="8"/>
      <c r="N54" s="8"/>
      <c r="O54" s="20"/>
      <c r="P54" s="8"/>
      <c r="Q54" s="8"/>
      <c r="R54" s="8">
        <f t="shared" si="1"/>
        <v>29.15</v>
      </c>
    </row>
    <row r="55" spans="3:18" x14ac:dyDescent="0.3">
      <c r="C55" s="5">
        <v>45660</v>
      </c>
      <c r="D55" s="14" t="s">
        <v>44</v>
      </c>
      <c r="E55" s="1" t="s">
        <v>45</v>
      </c>
      <c r="F55" s="15"/>
      <c r="G55" s="20"/>
      <c r="H55" s="20">
        <v>48.19</v>
      </c>
      <c r="I55" s="20"/>
      <c r="J55" s="20"/>
      <c r="K55" s="20"/>
      <c r="L55" s="20"/>
      <c r="M55" s="8"/>
      <c r="N55" s="8"/>
      <c r="O55" s="20"/>
      <c r="P55" s="8"/>
      <c r="Q55" s="8"/>
      <c r="R55" s="8">
        <f t="shared" si="1"/>
        <v>48.19</v>
      </c>
    </row>
    <row r="56" spans="3:18" x14ac:dyDescent="0.3">
      <c r="C56" s="5">
        <v>45663</v>
      </c>
      <c r="D56" s="14">
        <v>32</v>
      </c>
      <c r="E56" s="1" t="s">
        <v>63</v>
      </c>
      <c r="F56" s="15">
        <v>30</v>
      </c>
      <c r="G56" s="20"/>
      <c r="H56" s="20"/>
      <c r="I56" s="20"/>
      <c r="J56" s="20"/>
      <c r="K56" s="20"/>
      <c r="L56" s="20"/>
      <c r="M56" s="8"/>
      <c r="N56" s="8"/>
      <c r="O56" s="20"/>
      <c r="P56" s="8"/>
      <c r="Q56" s="8">
        <v>25</v>
      </c>
      <c r="R56" s="8">
        <f t="shared" si="1"/>
        <v>25</v>
      </c>
    </row>
    <row r="57" spans="3:18" x14ac:dyDescent="0.3">
      <c r="C57" s="5">
        <v>45663</v>
      </c>
      <c r="D57" s="14">
        <v>33</v>
      </c>
      <c r="E57" s="36" t="s">
        <v>74</v>
      </c>
      <c r="F57" s="15"/>
      <c r="G57" s="20"/>
      <c r="H57" s="20"/>
      <c r="I57" s="20"/>
      <c r="J57" s="20"/>
      <c r="K57" s="20"/>
      <c r="L57" s="20"/>
      <c r="M57" s="8"/>
      <c r="N57" s="8"/>
      <c r="O57" s="20"/>
      <c r="P57" s="8"/>
      <c r="Q57" s="8">
        <v>27.35</v>
      </c>
      <c r="R57" s="8">
        <f t="shared" si="1"/>
        <v>27.35</v>
      </c>
    </row>
    <row r="58" spans="3:18" x14ac:dyDescent="0.3">
      <c r="C58" s="5">
        <v>45667</v>
      </c>
      <c r="D58" s="14">
        <v>34</v>
      </c>
      <c r="E58" s="1" t="s">
        <v>135</v>
      </c>
      <c r="F58" s="15"/>
      <c r="G58" s="20"/>
      <c r="H58" s="20"/>
      <c r="I58" s="20"/>
      <c r="J58" s="20"/>
      <c r="K58" s="20"/>
      <c r="L58" s="20"/>
      <c r="M58" s="8"/>
      <c r="N58" s="8"/>
      <c r="O58" s="20"/>
      <c r="P58" s="8">
        <v>14.99</v>
      </c>
      <c r="Q58" s="8"/>
      <c r="R58" s="8">
        <f t="shared" si="1"/>
        <v>14.99</v>
      </c>
    </row>
    <row r="59" spans="3:18" x14ac:dyDescent="0.3">
      <c r="C59" s="5">
        <v>45674</v>
      </c>
      <c r="D59" s="14" t="s">
        <v>44</v>
      </c>
      <c r="E59" s="1" t="s">
        <v>46</v>
      </c>
      <c r="F59" s="15"/>
      <c r="G59" s="20">
        <v>18.739999999999998</v>
      </c>
      <c r="H59" s="20"/>
      <c r="I59" s="20"/>
      <c r="J59" s="20"/>
      <c r="K59" s="20"/>
      <c r="L59" s="20"/>
      <c r="M59" s="8"/>
      <c r="N59" s="8"/>
      <c r="O59" s="20"/>
      <c r="P59" s="8"/>
      <c r="Q59" s="8"/>
      <c r="R59" s="8">
        <f t="shared" si="1"/>
        <v>18.739999999999998</v>
      </c>
    </row>
    <row r="60" spans="3:18" x14ac:dyDescent="0.3">
      <c r="C60" s="5">
        <v>45674</v>
      </c>
      <c r="D60" s="14">
        <v>35</v>
      </c>
      <c r="E60" s="1" t="s">
        <v>73</v>
      </c>
      <c r="F60" s="15"/>
      <c r="G60" s="20"/>
      <c r="H60" s="20"/>
      <c r="I60" s="20"/>
      <c r="J60" s="20"/>
      <c r="K60" s="20"/>
      <c r="L60" s="20"/>
      <c r="M60" s="8"/>
      <c r="N60" s="8"/>
      <c r="O60" s="20"/>
      <c r="P60" s="8"/>
      <c r="Q60" s="8">
        <v>39.99</v>
      </c>
      <c r="R60" s="8">
        <f t="shared" si="1"/>
        <v>39.99</v>
      </c>
    </row>
    <row r="61" spans="3:18" x14ac:dyDescent="0.3">
      <c r="C61" s="5">
        <v>45677</v>
      </c>
      <c r="D61" s="14">
        <v>36</v>
      </c>
      <c r="E61" s="1" t="s">
        <v>47</v>
      </c>
      <c r="F61" s="15"/>
      <c r="G61" s="20"/>
      <c r="H61" s="20"/>
      <c r="I61" s="20"/>
      <c r="J61" s="20"/>
      <c r="K61" s="20"/>
      <c r="L61" s="20"/>
      <c r="M61" s="8"/>
      <c r="N61" s="8"/>
      <c r="O61" s="20"/>
      <c r="P61" s="8"/>
      <c r="Q61" s="8">
        <v>82.87</v>
      </c>
      <c r="R61" s="8">
        <f t="shared" si="1"/>
        <v>82.87</v>
      </c>
    </row>
    <row r="62" spans="3:18" x14ac:dyDescent="0.3">
      <c r="C62" s="5">
        <v>45687</v>
      </c>
      <c r="D62" s="14">
        <v>37</v>
      </c>
      <c r="E62" s="1" t="s">
        <v>54</v>
      </c>
      <c r="F62" s="15"/>
      <c r="G62" s="20"/>
      <c r="H62" s="20"/>
      <c r="I62" s="20"/>
      <c r="J62" s="20"/>
      <c r="K62" s="20"/>
      <c r="L62" s="20"/>
      <c r="M62" s="8"/>
      <c r="N62" s="8"/>
      <c r="O62" s="20"/>
      <c r="P62" s="8"/>
      <c r="Q62" s="8">
        <v>5</v>
      </c>
      <c r="R62" s="8">
        <f t="shared" si="1"/>
        <v>5</v>
      </c>
    </row>
    <row r="63" spans="3:18" x14ac:dyDescent="0.3">
      <c r="C63" s="5">
        <v>45691</v>
      </c>
      <c r="D63" s="14">
        <v>38</v>
      </c>
      <c r="E63" s="1" t="s">
        <v>134</v>
      </c>
      <c r="F63" s="15"/>
      <c r="G63" s="20"/>
      <c r="H63" s="20"/>
      <c r="I63" s="20"/>
      <c r="J63" s="20"/>
      <c r="K63" s="20"/>
      <c r="L63" s="20"/>
      <c r="M63" s="8"/>
      <c r="N63" s="8"/>
      <c r="O63" s="20"/>
      <c r="P63" s="8">
        <v>29.9</v>
      </c>
      <c r="Q63" s="8"/>
      <c r="R63" s="8">
        <f t="shared" si="1"/>
        <v>29.9</v>
      </c>
    </row>
    <row r="64" spans="3:18" x14ac:dyDescent="0.3">
      <c r="C64" s="5">
        <v>45692</v>
      </c>
      <c r="D64" s="14" t="s">
        <v>44</v>
      </c>
      <c r="E64" s="1" t="s">
        <v>45</v>
      </c>
      <c r="F64" s="15"/>
      <c r="G64" s="20"/>
      <c r="H64" s="20">
        <v>48.19</v>
      </c>
      <c r="I64" s="20"/>
      <c r="J64" s="20"/>
      <c r="K64" s="20"/>
      <c r="L64" s="20"/>
      <c r="M64" s="8"/>
      <c r="N64" s="8"/>
      <c r="O64" s="20"/>
      <c r="P64" s="8"/>
      <c r="Q64" s="8"/>
      <c r="R64" s="8">
        <f t="shared" si="1"/>
        <v>48.19</v>
      </c>
    </row>
    <row r="65" spans="3:19" x14ac:dyDescent="0.3">
      <c r="C65" s="5">
        <v>45698</v>
      </c>
      <c r="D65" s="14">
        <v>39</v>
      </c>
      <c r="E65" s="1" t="s">
        <v>26</v>
      </c>
      <c r="F65" s="15">
        <v>31</v>
      </c>
      <c r="G65" s="20"/>
      <c r="H65" s="20"/>
      <c r="I65" s="20"/>
      <c r="J65" s="20"/>
      <c r="K65" s="20"/>
      <c r="L65" s="20"/>
      <c r="M65" s="8"/>
      <c r="N65" s="8"/>
      <c r="O65" s="20"/>
      <c r="P65" s="8">
        <v>120.41</v>
      </c>
      <c r="Q65" s="8"/>
      <c r="R65" s="8">
        <f t="shared" si="1"/>
        <v>120.41</v>
      </c>
    </row>
    <row r="66" spans="3:19" x14ac:dyDescent="0.3">
      <c r="C66" s="5">
        <v>45706</v>
      </c>
      <c r="D66" s="14" t="s">
        <v>44</v>
      </c>
      <c r="E66" s="1" t="s">
        <v>46</v>
      </c>
      <c r="F66" s="15"/>
      <c r="G66" s="20">
        <v>25.69</v>
      </c>
      <c r="H66" s="20"/>
      <c r="I66" s="20"/>
      <c r="J66" s="20"/>
      <c r="K66" s="20"/>
      <c r="L66" s="20"/>
      <c r="M66" s="8"/>
      <c r="N66" s="8"/>
      <c r="O66" s="20"/>
      <c r="P66" s="24"/>
      <c r="Q66" s="8"/>
      <c r="R66" s="8">
        <f t="shared" si="1"/>
        <v>25.69</v>
      </c>
    </row>
    <row r="67" spans="3:19" x14ac:dyDescent="0.3">
      <c r="C67" s="5"/>
      <c r="F67" s="15"/>
      <c r="G67" s="20"/>
      <c r="H67" s="20"/>
      <c r="I67" s="20"/>
      <c r="J67" s="20"/>
      <c r="K67" s="20"/>
      <c r="L67" s="20"/>
      <c r="M67" s="8"/>
      <c r="N67" s="8"/>
      <c r="O67" s="20"/>
      <c r="P67" s="8"/>
      <c r="Q67" s="8"/>
      <c r="R67" s="8">
        <f t="shared" si="1"/>
        <v>0</v>
      </c>
    </row>
    <row r="68" spans="3:19" ht="19.5" thickBot="1" x14ac:dyDescent="0.35">
      <c r="C68" s="5"/>
      <c r="F68" s="15"/>
      <c r="G68" s="31">
        <f>SUM(G10:G67)</f>
        <v>250.35000000000002</v>
      </c>
      <c r="H68" s="31">
        <f>SUM(H10:H67)</f>
        <v>493.78999999999996</v>
      </c>
      <c r="I68" s="31">
        <f>SUM(I10:I67)</f>
        <v>197.88</v>
      </c>
      <c r="J68" s="31">
        <f>SUM(J10:J67)</f>
        <v>1956</v>
      </c>
      <c r="K68" s="31">
        <f>SUM(K10:K67)</f>
        <v>10296</v>
      </c>
      <c r="L68" s="31">
        <f>SUM(L10:L67)</f>
        <v>14087.76</v>
      </c>
      <c r="M68" s="31">
        <f>SUM(M10:M67)</f>
        <v>334.98</v>
      </c>
      <c r="N68" s="31">
        <f>SUM(N10:N67)</f>
        <v>1024.99</v>
      </c>
      <c r="O68" s="31">
        <f>SUM(O10:O67)</f>
        <v>102.11</v>
      </c>
      <c r="P68" s="31">
        <f>SUM(P10:P67)</f>
        <v>689.64</v>
      </c>
      <c r="Q68" s="31">
        <f t="shared" ref="Q68" si="2">SUM(Q10:Q67)</f>
        <v>366.28</v>
      </c>
      <c r="R68" s="31">
        <f>SUM(R10:R67)</f>
        <v>29799.780000000002</v>
      </c>
    </row>
    <row r="69" spans="3:19" ht="19.5" thickTop="1" x14ac:dyDescent="0.3">
      <c r="C69" s="5"/>
      <c r="F69" s="15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</row>
    <row r="70" spans="3:19" x14ac:dyDescent="0.3">
      <c r="C70" s="5"/>
      <c r="F70" s="15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</row>
    <row r="71" spans="3:19" x14ac:dyDescent="0.3">
      <c r="C71" s="5"/>
      <c r="F71" s="15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1" t="s">
        <v>14</v>
      </c>
    </row>
    <row r="72" spans="3:19" x14ac:dyDescent="0.3">
      <c r="C72" s="5"/>
      <c r="F72" s="15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</row>
    <row r="73" spans="3:19" x14ac:dyDescent="0.3">
      <c r="C73" s="5"/>
      <c r="F73" s="15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</row>
    <row r="74" spans="3:19" x14ac:dyDescent="0.3">
      <c r="C74" s="5"/>
      <c r="D74" s="15"/>
      <c r="F74" s="15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</row>
    <row r="75" spans="3:19" x14ac:dyDescent="0.3">
      <c r="C75" s="5"/>
      <c r="D75" s="15"/>
      <c r="F75" s="15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</row>
    <row r="76" spans="3:19" x14ac:dyDescent="0.3">
      <c r="C76" s="5"/>
      <c r="D76" s="15"/>
      <c r="F76" s="15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1" t="s">
        <v>16</v>
      </c>
    </row>
    <row r="77" spans="3:19" x14ac:dyDescent="0.3">
      <c r="C77" s="5"/>
      <c r="F77" s="15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</row>
    <row r="78" spans="3:19" x14ac:dyDescent="0.3">
      <c r="C78" s="5"/>
      <c r="F78" s="15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</row>
    <row r="79" spans="3:19" x14ac:dyDescent="0.3">
      <c r="C79" s="5"/>
      <c r="F79" s="15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</row>
    <row r="80" spans="3:19" x14ac:dyDescent="0.3">
      <c r="C80" s="5"/>
      <c r="F80" s="15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</row>
    <row r="81" spans="3:19" x14ac:dyDescent="0.3">
      <c r="C81" s="5"/>
      <c r="F81" s="15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</row>
    <row r="82" spans="3:19" x14ac:dyDescent="0.3">
      <c r="C82" s="5"/>
      <c r="F82" s="15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</row>
    <row r="83" spans="3:19" x14ac:dyDescent="0.3">
      <c r="C83" s="5"/>
      <c r="F83" s="15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</row>
    <row r="84" spans="3:19" x14ac:dyDescent="0.3">
      <c r="C84" s="5"/>
      <c r="F84" s="15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</row>
    <row r="85" spans="3:19" ht="19.5" thickBot="1" x14ac:dyDescent="0.35">
      <c r="G85" s="9">
        <f>SUM(G10:G84)</f>
        <v>500.70000000000005</v>
      </c>
      <c r="H85" s="9"/>
      <c r="I85" s="9"/>
      <c r="J85" s="9"/>
      <c r="K85" s="9"/>
      <c r="L85" s="9"/>
      <c r="M85" s="9">
        <f>SUM(M10:M84)</f>
        <v>669.96</v>
      </c>
      <c r="N85" s="9"/>
      <c r="O85" s="9"/>
      <c r="P85" s="9">
        <f>SUM(P10:P84)</f>
        <v>1379.28</v>
      </c>
      <c r="Q85" s="9">
        <f>SUM(Q10:Q84)</f>
        <v>732.56</v>
      </c>
      <c r="R85" s="9">
        <f>SUM(R10:R84)</f>
        <v>59599.560000000005</v>
      </c>
      <c r="S85" s="7">
        <f>SUM(G85:Q85)</f>
        <v>3282.5</v>
      </c>
    </row>
    <row r="86" spans="3:19" ht="19.5" thickTop="1" x14ac:dyDescent="0.3"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</row>
    <row r="87" spans="3:19" x14ac:dyDescent="0.3"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</row>
    <row r="88" spans="3:19" x14ac:dyDescent="0.3"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</row>
    <row r="89" spans="3:19" x14ac:dyDescent="0.3"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</row>
    <row r="90" spans="3:19" x14ac:dyDescent="0.3"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</row>
    <row r="91" spans="3:19" x14ac:dyDescent="0.3"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</row>
    <row r="92" spans="3:19" x14ac:dyDescent="0.3"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</row>
    <row r="93" spans="3:19" x14ac:dyDescent="0.3"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</row>
    <row r="94" spans="3:19" x14ac:dyDescent="0.3"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</row>
    <row r="95" spans="3:19" x14ac:dyDescent="0.3"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</row>
    <row r="96" spans="3:19" x14ac:dyDescent="0.3"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</row>
    <row r="97" spans="7:18" x14ac:dyDescent="0.3"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</row>
    <row r="98" spans="7:18" x14ac:dyDescent="0.3"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</row>
    <row r="99" spans="7:18" x14ac:dyDescent="0.3"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</row>
    <row r="100" spans="7:18" x14ac:dyDescent="0.3"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</row>
    <row r="101" spans="7:18" x14ac:dyDescent="0.3"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</row>
    <row r="102" spans="7:18" x14ac:dyDescent="0.3"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</row>
    <row r="103" spans="7:18" x14ac:dyDescent="0.3"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</row>
    <row r="104" spans="7:18" x14ac:dyDescent="0.3"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</row>
    <row r="105" spans="7:18" x14ac:dyDescent="0.3"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</row>
    <row r="106" spans="7:18" x14ac:dyDescent="0.3"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</row>
    <row r="107" spans="7:18" x14ac:dyDescent="0.3"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</row>
    <row r="108" spans="7:18" x14ac:dyDescent="0.3"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</row>
    <row r="109" spans="7:18" x14ac:dyDescent="0.3"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</row>
    <row r="110" spans="7:18" x14ac:dyDescent="0.3"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</row>
    <row r="111" spans="7:18" x14ac:dyDescent="0.3"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</row>
    <row r="112" spans="7:18" x14ac:dyDescent="0.3"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</row>
    <row r="113" spans="7:18" x14ac:dyDescent="0.3"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</row>
    <row r="114" spans="7:18" x14ac:dyDescent="0.3"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</row>
    <row r="115" spans="7:18" x14ac:dyDescent="0.3"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</row>
    <row r="116" spans="7:18" x14ac:dyDescent="0.3"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</row>
    <row r="117" spans="7:18" x14ac:dyDescent="0.3"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</row>
    <row r="118" spans="7:18" x14ac:dyDescent="0.3"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</row>
    <row r="119" spans="7:18" x14ac:dyDescent="0.3"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</row>
    <row r="120" spans="7:18" x14ac:dyDescent="0.3"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</row>
    <row r="121" spans="7:18" x14ac:dyDescent="0.3"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</row>
    <row r="122" spans="7:18" x14ac:dyDescent="0.3"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</row>
    <row r="123" spans="7:18" x14ac:dyDescent="0.3"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</row>
    <row r="124" spans="7:18" x14ac:dyDescent="0.3"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</row>
    <row r="125" spans="7:18" x14ac:dyDescent="0.3"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</row>
    <row r="126" spans="7:18" x14ac:dyDescent="0.3"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</row>
    <row r="127" spans="7:18" x14ac:dyDescent="0.3"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</row>
    <row r="128" spans="7:18" x14ac:dyDescent="0.3"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</row>
    <row r="129" spans="7:18" x14ac:dyDescent="0.3"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</row>
    <row r="130" spans="7:18" x14ac:dyDescent="0.3"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</row>
    <row r="131" spans="7:18" x14ac:dyDescent="0.3"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</row>
    <row r="132" spans="7:18" x14ac:dyDescent="0.3"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</row>
    <row r="133" spans="7:18" x14ac:dyDescent="0.3"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</row>
    <row r="134" spans="7:18" x14ac:dyDescent="0.3"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</row>
    <row r="135" spans="7:18" x14ac:dyDescent="0.3"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</row>
    <row r="136" spans="7:18" x14ac:dyDescent="0.3"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</row>
    <row r="137" spans="7:18" x14ac:dyDescent="0.3"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</row>
    <row r="138" spans="7:18" x14ac:dyDescent="0.3"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</row>
    <row r="139" spans="7:18" x14ac:dyDescent="0.3"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</row>
    <row r="140" spans="7:18" x14ac:dyDescent="0.3"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</row>
    <row r="141" spans="7:18" x14ac:dyDescent="0.3"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</row>
    <row r="142" spans="7:18" x14ac:dyDescent="0.3"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</row>
    <row r="143" spans="7:18" x14ac:dyDescent="0.3"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</row>
    <row r="144" spans="7:18" x14ac:dyDescent="0.3"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</row>
    <row r="145" spans="7:18" x14ac:dyDescent="0.3"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</row>
    <row r="146" spans="7:18" x14ac:dyDescent="0.3"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</row>
    <row r="147" spans="7:18" x14ac:dyDescent="0.3"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</row>
    <row r="148" spans="7:18" x14ac:dyDescent="0.3"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</row>
    <row r="149" spans="7:18" x14ac:dyDescent="0.3"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</row>
    <row r="150" spans="7:18" x14ac:dyDescent="0.3"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</row>
    <row r="151" spans="7:18" x14ac:dyDescent="0.3"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</row>
    <row r="152" spans="7:18" x14ac:dyDescent="0.3"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</row>
    <row r="153" spans="7:18" x14ac:dyDescent="0.3"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</row>
    <row r="154" spans="7:18" x14ac:dyDescent="0.3"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</row>
    <row r="155" spans="7:18" x14ac:dyDescent="0.3"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</row>
    <row r="156" spans="7:18" x14ac:dyDescent="0.3"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</row>
    <row r="157" spans="7:18" x14ac:dyDescent="0.3"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</row>
    <row r="158" spans="7:18" x14ac:dyDescent="0.3"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</row>
    <row r="159" spans="7:18" x14ac:dyDescent="0.3"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</row>
    <row r="160" spans="7:18" x14ac:dyDescent="0.3"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</row>
    <row r="161" spans="7:18" x14ac:dyDescent="0.3"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</row>
    <row r="162" spans="7:18" x14ac:dyDescent="0.3"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</row>
    <row r="163" spans="7:18" x14ac:dyDescent="0.3"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</row>
    <row r="164" spans="7:18" x14ac:dyDescent="0.3"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</row>
    <row r="165" spans="7:18" x14ac:dyDescent="0.3"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</row>
    <row r="166" spans="7:18" x14ac:dyDescent="0.3"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</row>
    <row r="167" spans="7:18" x14ac:dyDescent="0.3"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</row>
    <row r="168" spans="7:18" x14ac:dyDescent="0.3"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</row>
    <row r="169" spans="7:18" x14ac:dyDescent="0.3"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</row>
    <row r="170" spans="7:18" x14ac:dyDescent="0.3"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</row>
    <row r="171" spans="7:18" x14ac:dyDescent="0.3"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</row>
    <row r="172" spans="7:18" x14ac:dyDescent="0.3"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</row>
    <row r="173" spans="7:18" x14ac:dyDescent="0.3"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</row>
    <row r="174" spans="7:18" x14ac:dyDescent="0.3"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</row>
    <row r="175" spans="7:18" x14ac:dyDescent="0.3"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</row>
    <row r="176" spans="7:18" x14ac:dyDescent="0.3"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</row>
    <row r="177" spans="7:18" x14ac:dyDescent="0.3"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</row>
    <row r="178" spans="7:18" x14ac:dyDescent="0.3"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</row>
    <row r="179" spans="7:18" x14ac:dyDescent="0.3"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</row>
    <row r="180" spans="7:18" x14ac:dyDescent="0.3"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</row>
    <row r="181" spans="7:18" x14ac:dyDescent="0.3"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</row>
    <row r="182" spans="7:18" x14ac:dyDescent="0.3"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</row>
    <row r="183" spans="7:18" x14ac:dyDescent="0.3"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</row>
  </sheetData>
  <phoneticPr fontId="4" type="noConversion"/>
  <pageMargins left="0.23622047244094491" right="0.23622047244094491" top="0.74803149606299213" bottom="0.74803149606299213" header="0.31496062992125984" footer="0.31496062992125984"/>
  <pageSetup paperSize="9" scale="6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ED659-D079-4A61-8F32-8D41B409F3CC}">
  <dimension ref="F10:I17"/>
  <sheetViews>
    <sheetView workbookViewId="0">
      <selection activeCell="I14" sqref="I14"/>
    </sheetView>
  </sheetViews>
  <sheetFormatPr defaultRowHeight="15" x14ac:dyDescent="0.25"/>
  <cols>
    <col min="7" max="7" width="12.5703125" bestFit="1" customWidth="1"/>
    <col min="9" max="9" width="9.140625" style="17"/>
  </cols>
  <sheetData>
    <row r="10" spans="6:9" x14ac:dyDescent="0.25">
      <c r="G10" t="s">
        <v>41</v>
      </c>
      <c r="I10" s="17">
        <v>11875.14</v>
      </c>
    </row>
    <row r="11" spans="6:9" x14ac:dyDescent="0.25">
      <c r="F11" s="16"/>
      <c r="G11" t="s">
        <v>42</v>
      </c>
      <c r="I11" s="17">
        <v>50</v>
      </c>
    </row>
    <row r="12" spans="6:9" x14ac:dyDescent="0.25">
      <c r="F12" s="17"/>
      <c r="G12" t="s">
        <v>43</v>
      </c>
      <c r="I12" s="17">
        <f>7418.16+30</f>
        <v>7448.16</v>
      </c>
    </row>
    <row r="13" spans="6:9" x14ac:dyDescent="0.25">
      <c r="F13" s="16"/>
      <c r="H13" s="16"/>
      <c r="I13" s="21">
        <f>SUM(I10+I11-I12)</f>
        <v>4476.9799999999996</v>
      </c>
    </row>
    <row r="15" spans="6:9" x14ac:dyDescent="0.25">
      <c r="G15" t="s">
        <v>42</v>
      </c>
      <c r="I15" s="17">
        <f>SUM(Income!D19:D21)</f>
        <v>237.2</v>
      </c>
    </row>
    <row r="16" spans="6:9" x14ac:dyDescent="0.25">
      <c r="G16" t="s">
        <v>43</v>
      </c>
      <c r="I16" s="17">
        <f>SUM(Expenditure!R24:R28)</f>
        <v>202.62</v>
      </c>
    </row>
    <row r="17" spans="9:9" x14ac:dyDescent="0.25">
      <c r="I17" s="22">
        <f>I13+I15-I16</f>
        <v>4511.5599999999995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8E0C80E4-784F-49D7-AE25-7198DAF7B7C9}"/>
</file>

<file path=customXml/itemProps2.xml><?xml version="1.0" encoding="utf-8"?>
<ds:datastoreItem xmlns:ds="http://schemas.openxmlformats.org/officeDocument/2006/customXml" ds:itemID="{310BB4E2-5A4E-4A06-BE2A-0A60CCB0AC72}"/>
</file>

<file path=customXml/itemProps3.xml><?xml version="1.0" encoding="utf-8"?>
<ds:datastoreItem xmlns:ds="http://schemas.openxmlformats.org/officeDocument/2006/customXml" ds:itemID="{FB31D2B1-AEA6-4A58-A4B9-917EEF96A3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Summary</vt:lpstr>
      <vt:lpstr>Income</vt:lpstr>
      <vt:lpstr>Expenditure</vt:lpstr>
      <vt:lpstr>Sheet1</vt:lpstr>
      <vt:lpstr>Expenditure!Print_Area</vt:lpstr>
      <vt:lpstr>Income!Print_Area</vt:lpstr>
      <vt:lpstr>Summary!Print_Area</vt:lpstr>
      <vt:lpstr>Expenditure!Print_Titles</vt:lpstr>
      <vt:lpstr>Income!Print_Titles</vt:lpstr>
      <vt:lpstr>Summary!Print_Titles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souter</dc:creator>
  <cp:lastModifiedBy>john souter</cp:lastModifiedBy>
  <cp:lastPrinted>2025-03-12T20:27:04Z</cp:lastPrinted>
  <dcterms:created xsi:type="dcterms:W3CDTF">2024-02-07T16:00:31Z</dcterms:created>
  <dcterms:modified xsi:type="dcterms:W3CDTF">2025-04-22T20:44:07Z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</Properties>
</file>