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JESV Garden Data SC049164\2025 - 2026 JESV Garden Annual Report\"/>
    </mc:Choice>
  </mc:AlternateContent>
  <xr:revisionPtr revIDLastSave="0" documentId="13_ncr:1_{BC63338A-18D6-4C77-BC82-387B3476A08F}" xr6:coauthVersionLast="47" xr6:coauthVersionMax="47" xr10:uidLastSave="{00000000-0000-0000-0000-000000000000}"/>
  <bookViews>
    <workbookView xWindow="75" yWindow="120" windowWidth="28245" windowHeight="15360" activeTab="3" xr2:uid="{27464E0A-94C1-4BF9-A9DD-90D5002359F2}"/>
  </bookViews>
  <sheets>
    <sheet name="2024 2025" sheetId="1" r:id="rId1"/>
    <sheet name="2024 - 2025 RBS" sheetId="3" r:id="rId2"/>
    <sheet name="2024 - 2025 Amended" sheetId="4" r:id="rId3"/>
    <sheet name="2025 - 2026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O19" i="2"/>
  <c r="O30" i="2"/>
  <c r="O31" i="2"/>
  <c r="O32" i="2"/>
  <c r="O33" i="2"/>
  <c r="O27" i="2"/>
  <c r="O41" i="2"/>
  <c r="O29" i="2"/>
  <c r="O39" i="2"/>
  <c r="O40" i="2"/>
  <c r="O42" i="2"/>
  <c r="O43" i="2"/>
  <c r="O37" i="2"/>
  <c r="O38" i="2"/>
  <c r="P31" i="4"/>
  <c r="O14" i="4"/>
  <c r="E51" i="4"/>
  <c r="E49" i="4"/>
  <c r="H48" i="4"/>
  <c r="O33" i="4"/>
  <c r="N31" i="4"/>
  <c r="M31" i="4"/>
  <c r="L31" i="4"/>
  <c r="K31" i="4"/>
  <c r="J31" i="4"/>
  <c r="I31" i="4"/>
  <c r="H31" i="4"/>
  <c r="G31" i="4"/>
  <c r="F31" i="4"/>
  <c r="E31" i="4"/>
  <c r="D31" i="4"/>
  <c r="C31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N14" i="4"/>
  <c r="M14" i="4"/>
  <c r="L14" i="4"/>
  <c r="K14" i="4"/>
  <c r="J14" i="4"/>
  <c r="I14" i="4"/>
  <c r="H14" i="4"/>
  <c r="G14" i="4"/>
  <c r="F14" i="4"/>
  <c r="E14" i="4"/>
  <c r="D14" i="4"/>
  <c r="C14" i="4"/>
  <c r="O8" i="4"/>
  <c r="O5" i="4"/>
  <c r="E24" i="3"/>
  <c r="F24" i="3" s="1"/>
  <c r="D24" i="3"/>
  <c r="N38" i="1"/>
  <c r="M38" i="1"/>
  <c r="L38" i="1"/>
  <c r="J38" i="1"/>
  <c r="K38" i="1"/>
  <c r="I38" i="1"/>
  <c r="H38" i="1"/>
  <c r="G38" i="1"/>
  <c r="F38" i="1"/>
  <c r="E38" i="1"/>
  <c r="O35" i="2"/>
  <c r="O28" i="2"/>
  <c r="P36" i="1"/>
  <c r="P38" i="1"/>
  <c r="D38" i="1"/>
  <c r="C38" i="1"/>
  <c r="O35" i="1"/>
  <c r="O31" i="1"/>
  <c r="O32" i="1"/>
  <c r="O33" i="1"/>
  <c r="O34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17" i="1"/>
  <c r="D36" i="1"/>
  <c r="E36" i="1"/>
  <c r="F36" i="1"/>
  <c r="G36" i="1"/>
  <c r="H36" i="1"/>
  <c r="I36" i="1"/>
  <c r="J36" i="1"/>
  <c r="K36" i="1"/>
  <c r="L36" i="1"/>
  <c r="M36" i="1"/>
  <c r="N36" i="1"/>
  <c r="C36" i="1"/>
  <c r="F52" i="4" l="1"/>
  <c r="O30" i="4"/>
  <c r="C33" i="4"/>
  <c r="D33" i="4" s="1"/>
  <c r="O34" i="2"/>
  <c r="O26" i="2"/>
  <c r="N46" i="2"/>
  <c r="M46" i="2"/>
  <c r="L46" i="2"/>
  <c r="K46" i="2"/>
  <c r="J46" i="2"/>
  <c r="I46" i="2"/>
  <c r="H46" i="2"/>
  <c r="G46" i="2"/>
  <c r="F46" i="2"/>
  <c r="E46" i="2"/>
  <c r="D46" i="2"/>
  <c r="C46" i="2"/>
  <c r="O36" i="2"/>
  <c r="O25" i="2"/>
  <c r="O24" i="2"/>
  <c r="O23" i="2"/>
  <c r="O22" i="2"/>
  <c r="O21" i="2"/>
  <c r="O20" i="2"/>
  <c r="O17" i="2"/>
  <c r="N14" i="2"/>
  <c r="M14" i="2"/>
  <c r="L14" i="2"/>
  <c r="K14" i="2"/>
  <c r="J14" i="2"/>
  <c r="I14" i="2"/>
  <c r="H14" i="2"/>
  <c r="G14" i="2"/>
  <c r="F14" i="2"/>
  <c r="E14" i="2"/>
  <c r="D14" i="2"/>
  <c r="C14" i="2"/>
  <c r="P13" i="2"/>
  <c r="P8" i="2"/>
  <c r="P5" i="2"/>
  <c r="D14" i="1"/>
  <c r="E14" i="1"/>
  <c r="F14" i="1"/>
  <c r="G14" i="1"/>
  <c r="H14" i="1"/>
  <c r="I14" i="1"/>
  <c r="J14" i="1"/>
  <c r="K14" i="1"/>
  <c r="L14" i="1"/>
  <c r="M14" i="1"/>
  <c r="N14" i="1"/>
  <c r="C14" i="1"/>
  <c r="H53" i="1"/>
  <c r="E56" i="1"/>
  <c r="E54" i="1"/>
  <c r="O13" i="1"/>
  <c r="O8" i="1"/>
  <c r="O5" i="1"/>
  <c r="O44" i="2" l="1"/>
  <c r="P14" i="2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E33" i="4"/>
  <c r="F33" i="4" s="1"/>
  <c r="G33" i="4" s="1"/>
  <c r="O14" i="1"/>
  <c r="F57" i="1"/>
  <c r="A48" i="2" l="1"/>
  <c r="C48" i="2" s="1"/>
  <c r="D48" i="2" s="1"/>
  <c r="E48" i="2" s="1"/>
  <c r="F48" i="2" s="1"/>
  <c r="G48" i="2" s="1"/>
  <c r="H48" i="2" s="1"/>
  <c r="I48" i="2" s="1"/>
  <c r="J48" i="2" s="1"/>
  <c r="K48" i="2" s="1"/>
  <c r="L48" i="2" s="1"/>
  <c r="M48" i="2" s="1"/>
  <c r="N48" i="2" s="1"/>
  <c r="H33" i="4"/>
  <c r="I33" i="4" s="1"/>
  <c r="J33" i="4" s="1"/>
  <c r="K33" i="4" s="1"/>
  <c r="L33" i="4" s="1"/>
  <c r="M33" i="4" s="1"/>
  <c r="N33" i="4" s="1"/>
  <c r="O38" i="1" l="1"/>
</calcChain>
</file>

<file path=xl/sharedStrings.xml><?xml version="1.0" encoding="utf-8"?>
<sst xmlns="http://schemas.openxmlformats.org/spreadsheetml/2006/main" count="144" uniqueCount="65">
  <si>
    <t>Appears on Bank Statement</t>
  </si>
  <si>
    <t>Donations</t>
  </si>
  <si>
    <t>Grants</t>
  </si>
  <si>
    <t>Other Income</t>
  </si>
  <si>
    <t>Deposits</t>
  </si>
  <si>
    <t>bank statement</t>
  </si>
  <si>
    <t>Payments</t>
  </si>
  <si>
    <t>Cash Withdrawls</t>
  </si>
  <si>
    <t>Amazon Credit</t>
  </si>
  <si>
    <t>Balance carried forward</t>
  </si>
  <si>
    <t>FOR Promotion</t>
  </si>
  <si>
    <t>Homebase</t>
  </si>
  <si>
    <t>Wolsey new watrer pipe</t>
  </si>
  <si>
    <t>Toolstation</t>
  </si>
  <si>
    <t>Goldings Gardening</t>
  </si>
  <si>
    <t>Bell printers</t>
  </si>
  <si>
    <t>From Receipts</t>
  </si>
  <si>
    <t>Screwfix</t>
  </si>
  <si>
    <t>Kirton Insurance</t>
  </si>
  <si>
    <t>Clyde Compost ltd</t>
  </si>
  <si>
    <t xml:space="preserve">Greenhouse repair Tape Amazon </t>
  </si>
  <si>
    <t>Altrad UK Raised Bed Wood</t>
  </si>
  <si>
    <t>Gardening Naturly</t>
  </si>
  <si>
    <t>Timpson Padlock keys</t>
  </si>
  <si>
    <t>Bell Printers</t>
  </si>
  <si>
    <t>Amazon</t>
  </si>
  <si>
    <t>Unknown</t>
  </si>
  <si>
    <t>Bank Statement</t>
  </si>
  <si>
    <t>Generator</t>
  </si>
  <si>
    <t>Rosebank Garden Centre</t>
  </si>
  <si>
    <t>Clyde Compost</t>
  </si>
  <si>
    <t>Date</t>
  </si>
  <si>
    <t>Details</t>
  </si>
  <si>
    <t>Description</t>
  </si>
  <si>
    <t>Withdrawn</t>
  </si>
  <si>
    <t>Paid in</t>
  </si>
  <si>
    <t>Balance</t>
  </si>
  <si>
    <t>Automated Credit</t>
  </si>
  <si>
    <t>Donation</t>
  </si>
  <si>
    <t>Card Transaction</t>
  </si>
  <si>
    <t>Universal Tanker Sol</t>
  </si>
  <si>
    <t>Main Grants</t>
  </si>
  <si>
    <t>Kirton Ins</t>
  </si>
  <si>
    <t>Brnach Single Payment</t>
  </si>
  <si>
    <t>Branch Single Payment</t>
  </si>
  <si>
    <t>JESVG</t>
  </si>
  <si>
    <t>Wolsley</t>
  </si>
  <si>
    <t>Trad skip hire</t>
  </si>
  <si>
    <t>Gardening Naturally</t>
  </si>
  <si>
    <t>Gouldings Garden Centre</t>
  </si>
  <si>
    <t xml:space="preserve">Timpsons </t>
  </si>
  <si>
    <t>Universal Tankers</t>
  </si>
  <si>
    <t>Balance BF</t>
  </si>
  <si>
    <t>RBLS Aylsford</t>
  </si>
  <si>
    <t>Wild Eyes Vision Las Palmas</t>
  </si>
  <si>
    <t>Dobbies Garden Centre</t>
  </si>
  <si>
    <t>B&amp;Q Glasgow</t>
  </si>
  <si>
    <t>Kirkton Ins Brokers</t>
  </si>
  <si>
    <t>Total Recycling</t>
  </si>
  <si>
    <t>Bothwell Building</t>
  </si>
  <si>
    <t>RBLS Reimbursement</t>
  </si>
  <si>
    <t>Ebay 35314369001</t>
  </si>
  <si>
    <t>Apple Com Bill 35314369001</t>
  </si>
  <si>
    <t>ALLNE LD LZTE 4029357733</t>
  </si>
  <si>
    <t>RBLS 03001239110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</si>
</sst>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8" fontId="0" fillId="0" borderId="1" xfId="0" applyNumberFormat="1" applyBorder="1" applyAlignment="1">
      <alignment vertical="center"/>
    </xf>
    <xf numFmtId="8" fontId="0" fillId="0" borderId="1" xfId="0" applyNumberFormat="1" applyBorder="1"/>
    <xf numFmtId="8" fontId="0" fillId="0" borderId="0" xfId="0" applyNumberFormat="1" applyAlignment="1">
      <alignment vertical="center"/>
    </xf>
    <xf numFmtId="8" fontId="0" fillId="3" borderId="1" xfId="0" applyNumberFormat="1" applyFill="1" applyBorder="1" applyAlignment="1">
      <alignment vertical="center"/>
    </xf>
    <xf numFmtId="8" fontId="0" fillId="3" borderId="1" xfId="0" applyNumberFormat="1" applyFill="1" applyBorder="1"/>
    <xf numFmtId="8" fontId="3" fillId="3" borderId="1" xfId="0" applyNumberFormat="1" applyFont="1" applyFill="1" applyBorder="1"/>
    <xf numFmtId="8" fontId="3" fillId="0" borderId="0" xfId="0" applyNumberFormat="1" applyFont="1" applyAlignment="1">
      <alignment vertical="center"/>
    </xf>
    <xf numFmtId="8" fontId="3" fillId="3" borderId="1" xfId="0" applyNumberFormat="1" applyFont="1" applyFill="1" applyBorder="1" applyAlignment="1">
      <alignment vertical="center"/>
    </xf>
    <xf numFmtId="8" fontId="0" fillId="0" borderId="1" xfId="0" applyNumberFormat="1" applyBorder="1" applyAlignment="1">
      <alignment horizontal="right" vertical="center"/>
    </xf>
    <xf numFmtId="8" fontId="0" fillId="0" borderId="2" xfId="0" applyNumberFormat="1" applyBorder="1" applyAlignment="1">
      <alignment horizontal="right" vertical="center"/>
    </xf>
    <xf numFmtId="8" fontId="3" fillId="0" borderId="1" xfId="0" applyNumberFormat="1" applyFont="1" applyBorder="1" applyAlignment="1">
      <alignment horizontal="right" vertical="center"/>
    </xf>
    <xf numFmtId="8" fontId="0" fillId="0" borderId="0" xfId="0" applyNumberFormat="1" applyAlignment="1">
      <alignment horizontal="right" vertical="center"/>
    </xf>
    <xf numFmtId="17" fontId="0" fillId="0" borderId="0" xfId="0" applyNumberFormat="1" applyAlignment="1">
      <alignment vertical="center"/>
    </xf>
    <xf numFmtId="44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8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44" fontId="0" fillId="0" borderId="0" xfId="0" applyNumberFormat="1" applyAlignment="1">
      <alignment vertical="center"/>
    </xf>
    <xf numFmtId="44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44" fontId="0" fillId="0" borderId="0" xfId="1" applyFont="1" applyBorder="1" applyAlignment="1">
      <alignment vertical="center"/>
    </xf>
    <xf numFmtId="0" fontId="0" fillId="0" borderId="7" xfId="0" applyBorder="1" applyAlignment="1">
      <alignment vertical="center"/>
    </xf>
    <xf numFmtId="8" fontId="3" fillId="0" borderId="7" xfId="0" applyNumberFormat="1" applyFont="1" applyBorder="1" applyAlignment="1">
      <alignment vertical="center"/>
    </xf>
    <xf numFmtId="8" fontId="0" fillId="3" borderId="0" xfId="0" applyNumberFormat="1" applyFill="1" applyAlignment="1">
      <alignment vertical="center"/>
    </xf>
    <xf numFmtId="8" fontId="0" fillId="3" borderId="0" xfId="0" applyNumberFormat="1" applyFill="1"/>
    <xf numFmtId="8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8" fontId="0" fillId="0" borderId="9" xfId="0" applyNumberFormat="1" applyBorder="1" applyAlignment="1">
      <alignment vertical="center"/>
    </xf>
    <xf numFmtId="8" fontId="3" fillId="0" borderId="10" xfId="0" applyNumberFormat="1" applyFont="1" applyBorder="1" applyAlignment="1">
      <alignment vertical="center"/>
    </xf>
    <xf numFmtId="8" fontId="0" fillId="0" borderId="11" xfId="0" applyNumberFormat="1" applyBorder="1" applyAlignment="1">
      <alignment horizontal="right" vertical="center"/>
    </xf>
    <xf numFmtId="8" fontId="3" fillId="0" borderId="0" xfId="1" applyNumberFormat="1" applyFont="1" applyAlignment="1">
      <alignment vertical="center"/>
    </xf>
    <xf numFmtId="14" fontId="0" fillId="0" borderId="0" xfId="0" applyNumberFormat="1"/>
    <xf numFmtId="44" fontId="0" fillId="0" borderId="0" xfId="1" applyFont="1"/>
    <xf numFmtId="44" fontId="6" fillId="0" borderId="0" xfId="1" applyFont="1"/>
    <xf numFmtId="8" fontId="0" fillId="2" borderId="1" xfId="0" applyNumberFormat="1" applyFill="1" applyBorder="1" applyAlignment="1">
      <alignment horizontal="right" vertical="center"/>
    </xf>
    <xf numFmtId="8" fontId="0" fillId="2" borderId="0" xfId="0" applyNumberFormat="1" applyFill="1" applyAlignment="1">
      <alignment horizontal="right" vertical="center"/>
    </xf>
    <xf numFmtId="8" fontId="0" fillId="2" borderId="2" xfId="0" applyNumberFormat="1" applyFill="1" applyBorder="1" applyAlignment="1">
      <alignment horizontal="right" vertical="center"/>
    </xf>
    <xf numFmtId="44" fontId="0" fillId="0" borderId="5" xfId="1" applyFont="1" applyBorder="1" applyAlignment="1">
      <alignment vertical="center"/>
    </xf>
    <xf numFmtId="44" fontId="3" fillId="0" borderId="1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4" fontId="7" fillId="0" borderId="5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DACD-20DA-4064-B0A3-500DA68B6877}">
  <sheetPr>
    <pageSetUpPr fitToPage="1"/>
  </sheetPr>
  <dimension ref="A1:Q57"/>
  <sheetViews>
    <sheetView zoomScale="80" zoomScaleNormal="80" workbookViewId="0">
      <selection activeCell="Q38" sqref="Q38"/>
    </sheetView>
  </sheetViews>
  <sheetFormatPr defaultColWidth="22.42578125" defaultRowHeight="15" x14ac:dyDescent="0.25"/>
  <cols>
    <col min="1" max="1" width="17.140625" style="1" bestFit="1" customWidth="1"/>
    <col min="2" max="2" width="30.7109375" style="2" bestFit="1" customWidth="1"/>
    <col min="3" max="3" width="14.85546875" style="2" bestFit="1" customWidth="1"/>
    <col min="4" max="5" width="12.85546875" style="2" bestFit="1" customWidth="1"/>
    <col min="6" max="7" width="13.140625" style="2" bestFit="1" customWidth="1"/>
    <col min="8" max="9" width="11.140625" style="2" bestFit="1" customWidth="1"/>
    <col min="10" max="14" width="13.140625" style="2" bestFit="1" customWidth="1"/>
    <col min="15" max="15" width="12.140625" style="2" bestFit="1" customWidth="1"/>
    <col min="16" max="16" width="14.42578125" style="2" bestFit="1" customWidth="1"/>
    <col min="17" max="17" width="53.5703125" style="2" bestFit="1" customWidth="1"/>
    <col min="18" max="16384" width="22.42578125" style="2"/>
  </cols>
  <sheetData>
    <row r="1" spans="1:16" x14ac:dyDescent="0.25">
      <c r="C1" s="3">
        <v>45383</v>
      </c>
      <c r="D1" s="3">
        <v>45413</v>
      </c>
      <c r="E1" s="3">
        <v>45444</v>
      </c>
      <c r="F1" s="3">
        <v>45474</v>
      </c>
      <c r="G1" s="3">
        <v>45505</v>
      </c>
      <c r="H1" s="3">
        <v>45536</v>
      </c>
      <c r="I1" s="3">
        <v>45566</v>
      </c>
      <c r="J1" s="3">
        <v>45597</v>
      </c>
      <c r="K1" s="3">
        <v>45627</v>
      </c>
      <c r="L1" s="3">
        <v>45658</v>
      </c>
      <c r="M1" s="3">
        <v>45689</v>
      </c>
      <c r="N1" s="3">
        <v>45717</v>
      </c>
      <c r="O1" s="3"/>
    </row>
    <row r="2" spans="1:16" ht="15.75" thickBot="1" x14ac:dyDescent="0.3">
      <c r="P2" s="4"/>
    </row>
    <row r="3" spans="1:16" ht="15.75" thickTop="1" x14ac:dyDescent="0.25">
      <c r="A3" s="30" t="s">
        <v>1</v>
      </c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6" x14ac:dyDescent="0.25">
      <c r="A4" s="33"/>
      <c r="B4" s="6"/>
      <c r="C4" s="7">
        <v>155</v>
      </c>
      <c r="D4" s="34">
        <v>14.95</v>
      </c>
      <c r="E4" s="34"/>
      <c r="F4" s="34"/>
      <c r="G4" s="34"/>
      <c r="H4" s="34">
        <v>50</v>
      </c>
      <c r="M4" s="8"/>
      <c r="N4" s="8"/>
      <c r="O4" s="35"/>
    </row>
    <row r="5" spans="1:16" x14ac:dyDescent="0.25">
      <c r="A5" s="33"/>
      <c r="B5" s="6"/>
      <c r="C5" s="7">
        <v>0</v>
      </c>
      <c r="D5" s="10">
        <v>0</v>
      </c>
      <c r="E5" s="10"/>
      <c r="F5" s="10"/>
      <c r="G5" s="10"/>
      <c r="H5" s="11">
        <v>0</v>
      </c>
      <c r="I5" s="12"/>
      <c r="J5" s="11"/>
      <c r="K5" s="8"/>
      <c r="L5" s="8"/>
      <c r="M5" s="8"/>
      <c r="N5" s="8"/>
      <c r="O5" s="36">
        <f>SUM(C4:N5)</f>
        <v>219.95</v>
      </c>
    </row>
    <row r="6" spans="1:16" x14ac:dyDescent="0.25">
      <c r="A6" s="33"/>
      <c r="C6" s="9"/>
      <c r="D6" s="37"/>
      <c r="E6" s="37"/>
      <c r="F6" s="37"/>
      <c r="G6" s="37"/>
      <c r="H6" s="38"/>
      <c r="I6" s="38"/>
      <c r="J6" s="38"/>
      <c r="K6" s="39"/>
      <c r="L6" s="39"/>
      <c r="M6" s="39"/>
      <c r="N6" s="39"/>
      <c r="O6" s="35"/>
    </row>
    <row r="7" spans="1:16" x14ac:dyDescent="0.25">
      <c r="A7" s="40" t="s">
        <v>2</v>
      </c>
      <c r="B7" s="2" t="s">
        <v>2</v>
      </c>
      <c r="C7" s="9"/>
      <c r="D7" s="37"/>
      <c r="E7" s="37"/>
      <c r="F7" s="37"/>
      <c r="G7" s="37"/>
      <c r="H7" s="41"/>
      <c r="I7" s="41"/>
      <c r="J7" s="41"/>
      <c r="O7" s="35"/>
    </row>
    <row r="8" spans="1:16" x14ac:dyDescent="0.25">
      <c r="A8" s="33"/>
      <c r="B8" s="6"/>
      <c r="C8" s="7"/>
      <c r="D8" s="10"/>
      <c r="E8" s="10"/>
      <c r="F8" s="14"/>
      <c r="G8" s="10">
        <v>8880</v>
      </c>
      <c r="H8" s="11"/>
      <c r="I8" s="11"/>
      <c r="J8" s="11"/>
      <c r="K8" s="8"/>
      <c r="L8" s="8"/>
      <c r="M8" s="8"/>
      <c r="N8" s="8"/>
      <c r="O8" s="36">
        <f>SUM(C8:G8)</f>
        <v>8880</v>
      </c>
    </row>
    <row r="9" spans="1:16" x14ac:dyDescent="0.25">
      <c r="A9" s="33"/>
      <c r="C9" s="9"/>
      <c r="D9" s="9"/>
      <c r="E9" s="9"/>
      <c r="F9" s="9"/>
      <c r="G9" s="9"/>
      <c r="H9" s="39"/>
      <c r="I9" s="39"/>
      <c r="J9" s="39"/>
      <c r="K9" s="39"/>
      <c r="L9" s="39"/>
      <c r="M9" s="39"/>
      <c r="N9" s="39"/>
      <c r="O9" s="35"/>
    </row>
    <row r="10" spans="1:16" x14ac:dyDescent="0.25">
      <c r="A10" s="33"/>
      <c r="C10" s="9"/>
      <c r="D10" s="9"/>
      <c r="E10" s="9"/>
      <c r="F10" s="9"/>
      <c r="G10" s="9"/>
      <c r="O10" s="35"/>
    </row>
    <row r="11" spans="1:16" x14ac:dyDescent="0.25">
      <c r="A11" s="40" t="s">
        <v>3</v>
      </c>
      <c r="C11" s="9"/>
      <c r="D11" s="9"/>
      <c r="E11" s="9"/>
      <c r="F11" s="9"/>
      <c r="G11" s="9"/>
      <c r="H11" s="39"/>
      <c r="I11" s="39"/>
      <c r="J11" s="39"/>
      <c r="K11" s="39"/>
      <c r="L11" s="39"/>
      <c r="M11" s="39"/>
      <c r="N11" s="39"/>
      <c r="O11" s="35"/>
    </row>
    <row r="12" spans="1:16" x14ac:dyDescent="0.25">
      <c r="A12" s="33"/>
      <c r="B12" s="2" t="s">
        <v>4</v>
      </c>
      <c r="C12" s="7"/>
      <c r="D12" s="10"/>
      <c r="E12" s="10"/>
      <c r="F12" s="10"/>
      <c r="G12" s="10"/>
      <c r="H12" s="12"/>
      <c r="I12" s="11"/>
      <c r="J12" s="11"/>
      <c r="K12" s="8"/>
      <c r="L12" s="8"/>
      <c r="M12" s="8"/>
      <c r="N12" s="8"/>
      <c r="O12" s="35"/>
    </row>
    <row r="13" spans="1:16" x14ac:dyDescent="0.25">
      <c r="A13" s="3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36">
        <f>SUM(C12:N13)</f>
        <v>0</v>
      </c>
    </row>
    <row r="14" spans="1:16" ht="15.75" thickBot="1" x14ac:dyDescent="0.3">
      <c r="A14" s="42"/>
      <c r="B14" s="43"/>
      <c r="C14" s="44">
        <f>SUM(C4:C13)</f>
        <v>155</v>
      </c>
      <c r="D14" s="44">
        <f t="shared" ref="D14:N14" si="0">SUM(D4:D13)</f>
        <v>14.95</v>
      </c>
      <c r="E14" s="44">
        <f t="shared" si="0"/>
        <v>0</v>
      </c>
      <c r="F14" s="44">
        <f t="shared" si="0"/>
        <v>0</v>
      </c>
      <c r="G14" s="44">
        <f t="shared" si="0"/>
        <v>8880</v>
      </c>
      <c r="H14" s="44">
        <f t="shared" si="0"/>
        <v>50</v>
      </c>
      <c r="I14" s="44">
        <f t="shared" si="0"/>
        <v>0</v>
      </c>
      <c r="J14" s="44">
        <f t="shared" si="0"/>
        <v>0</v>
      </c>
      <c r="K14" s="44">
        <f t="shared" si="0"/>
        <v>0</v>
      </c>
      <c r="L14" s="44">
        <f t="shared" si="0"/>
        <v>0</v>
      </c>
      <c r="M14" s="44">
        <f t="shared" si="0"/>
        <v>0</v>
      </c>
      <c r="N14" s="44">
        <f t="shared" si="0"/>
        <v>0</v>
      </c>
      <c r="O14" s="45">
        <f>SUM(C13:N14)</f>
        <v>9099.9500000000007</v>
      </c>
    </row>
    <row r="15" spans="1:16" ht="15.75" thickTop="1" x14ac:dyDescent="0.25">
      <c r="A15" s="1" t="s">
        <v>5</v>
      </c>
      <c r="B15" s="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A16" s="5" t="s">
        <v>6</v>
      </c>
      <c r="B16" s="6"/>
    </row>
    <row r="17" spans="1:16" x14ac:dyDescent="0.25">
      <c r="A17" s="1" t="s">
        <v>16</v>
      </c>
      <c r="B17" s="6" t="s">
        <v>18</v>
      </c>
      <c r="C17" s="15"/>
      <c r="D17" s="15"/>
      <c r="E17" s="15"/>
      <c r="F17" s="15"/>
      <c r="G17" s="15">
        <v>-638.88</v>
      </c>
      <c r="H17" s="17"/>
      <c r="I17" s="17"/>
      <c r="J17" s="17"/>
      <c r="K17" s="17"/>
      <c r="L17" s="17"/>
      <c r="M17" s="17"/>
      <c r="N17" s="17"/>
      <c r="O17" s="18">
        <f>SUM(C17:N17)</f>
        <v>-638.88</v>
      </c>
    </row>
    <row r="18" spans="1:16" x14ac:dyDescent="0.25">
      <c r="B18" s="6" t="s">
        <v>20</v>
      </c>
      <c r="C18" s="15"/>
      <c r="D18" s="15"/>
      <c r="E18" s="15"/>
      <c r="F18" s="15"/>
      <c r="G18" s="15"/>
      <c r="H18" s="15">
        <v>-25.78</v>
      </c>
      <c r="I18" s="15"/>
      <c r="J18" s="15"/>
      <c r="K18" s="15"/>
      <c r="L18" s="15"/>
      <c r="M18" s="15"/>
      <c r="N18" s="15"/>
      <c r="O18" s="18">
        <f t="shared" ref="O18:O34" si="1">SUM(C18:N18)</f>
        <v>-25.78</v>
      </c>
      <c r="P18" s="13"/>
    </row>
    <row r="19" spans="1:16" x14ac:dyDescent="0.25">
      <c r="B19" s="6" t="s">
        <v>19</v>
      </c>
      <c r="C19" s="15"/>
      <c r="D19" s="15"/>
      <c r="E19" s="15"/>
      <c r="F19" s="15"/>
      <c r="G19" s="15"/>
      <c r="H19" s="15">
        <v>-150</v>
      </c>
      <c r="I19" s="15"/>
      <c r="J19" s="15"/>
      <c r="K19" s="15"/>
      <c r="L19" s="15"/>
      <c r="M19" s="15"/>
      <c r="N19" s="15"/>
      <c r="O19" s="18">
        <f t="shared" si="1"/>
        <v>-150</v>
      </c>
      <c r="P19" s="13"/>
    </row>
    <row r="20" spans="1:16" x14ac:dyDescent="0.25">
      <c r="B20" s="6" t="s">
        <v>17</v>
      </c>
      <c r="C20" s="15"/>
      <c r="D20" s="15"/>
      <c r="E20" s="15"/>
      <c r="F20" s="15"/>
      <c r="G20" s="15"/>
      <c r="H20" s="15">
        <v>-249.99</v>
      </c>
      <c r="I20" s="15"/>
      <c r="J20" s="15"/>
      <c r="K20" s="15"/>
      <c r="L20" s="15"/>
      <c r="M20" s="15">
        <v>-50.96</v>
      </c>
      <c r="N20" s="15"/>
      <c r="O20" s="18">
        <f t="shared" si="1"/>
        <v>-300.95</v>
      </c>
      <c r="P20" s="13"/>
    </row>
    <row r="21" spans="1:16" x14ac:dyDescent="0.25">
      <c r="B21" s="6" t="s">
        <v>10</v>
      </c>
      <c r="C21" s="15"/>
      <c r="D21" s="15"/>
      <c r="E21" s="15"/>
      <c r="F21" s="15"/>
      <c r="G21" s="15"/>
      <c r="H21" s="15"/>
      <c r="I21" s="15">
        <v>-50</v>
      </c>
      <c r="J21" s="15"/>
      <c r="K21" s="15"/>
      <c r="L21" s="15"/>
      <c r="M21" s="15"/>
      <c r="N21" s="15"/>
      <c r="O21" s="18">
        <f t="shared" si="1"/>
        <v>-50</v>
      </c>
      <c r="P21" s="13"/>
    </row>
    <row r="22" spans="1:16" x14ac:dyDescent="0.25">
      <c r="B22" s="6" t="s">
        <v>11</v>
      </c>
      <c r="C22" s="15"/>
      <c r="D22" s="15"/>
      <c r="E22" s="15"/>
      <c r="F22" s="15"/>
      <c r="G22" s="15"/>
      <c r="H22" s="15"/>
      <c r="I22" s="15"/>
      <c r="J22" s="15"/>
      <c r="K22" s="15"/>
      <c r="L22" s="15">
        <v>-293.83999999999997</v>
      </c>
      <c r="M22" s="15">
        <v>-6.65</v>
      </c>
      <c r="N22" s="15">
        <v>-100</v>
      </c>
      <c r="O22" s="18">
        <f t="shared" si="1"/>
        <v>-400.48999999999995</v>
      </c>
      <c r="P22" s="13"/>
    </row>
    <row r="23" spans="1:16" x14ac:dyDescent="0.25">
      <c r="B23" s="6" t="s">
        <v>21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>
        <v>-492.12</v>
      </c>
      <c r="N23" s="15"/>
      <c r="O23" s="18">
        <f t="shared" si="1"/>
        <v>-492.12</v>
      </c>
      <c r="P23" s="13"/>
    </row>
    <row r="24" spans="1:16" x14ac:dyDescent="0.25">
      <c r="B24" s="6" t="s">
        <v>12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>
        <v>-37.06</v>
      </c>
      <c r="N24" s="15"/>
      <c r="O24" s="18">
        <f t="shared" si="1"/>
        <v>-37.06</v>
      </c>
      <c r="P24" s="13"/>
    </row>
    <row r="25" spans="1:16" x14ac:dyDescent="0.25">
      <c r="B25" s="6" t="s">
        <v>13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>
        <v>-42.94</v>
      </c>
      <c r="N25" s="15"/>
      <c r="O25" s="18">
        <f t="shared" si="1"/>
        <v>-42.94</v>
      </c>
      <c r="P25" s="13"/>
    </row>
    <row r="26" spans="1:16" x14ac:dyDescent="0.25">
      <c r="B26" s="6" t="s">
        <v>14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>
        <v>-75.89</v>
      </c>
      <c r="N26" s="15">
        <v>-75.89</v>
      </c>
      <c r="O26" s="18">
        <f t="shared" si="1"/>
        <v>-151.78</v>
      </c>
      <c r="P26" s="13"/>
    </row>
    <row r="27" spans="1:16" x14ac:dyDescent="0.25">
      <c r="B27" s="6" t="s">
        <v>22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>
        <v>-183.93</v>
      </c>
      <c r="N27" s="15">
        <v>-196.88</v>
      </c>
      <c r="O27" s="18">
        <f t="shared" si="1"/>
        <v>-380.81</v>
      </c>
      <c r="P27" s="13"/>
    </row>
    <row r="28" spans="1:16" x14ac:dyDescent="0.25">
      <c r="B28" s="6" t="s">
        <v>24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>
        <v>-29.7</v>
      </c>
      <c r="O28" s="18">
        <f t="shared" si="1"/>
        <v>-29.7</v>
      </c>
      <c r="P28" s="13"/>
    </row>
    <row r="29" spans="1:16" x14ac:dyDescent="0.25">
      <c r="B29" s="6" t="s">
        <v>15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-120.5</v>
      </c>
      <c r="O29" s="18">
        <f t="shared" si="1"/>
        <v>-120.5</v>
      </c>
      <c r="P29" s="13"/>
    </row>
    <row r="30" spans="1:16" x14ac:dyDescent="0.25">
      <c r="B30" s="6" t="s">
        <v>23</v>
      </c>
      <c r="C30" s="4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>
        <v>-18</v>
      </c>
      <c r="O30" s="18">
        <f t="shared" si="1"/>
        <v>-18</v>
      </c>
      <c r="P30" s="13"/>
    </row>
    <row r="31" spans="1:16" x14ac:dyDescent="0.25">
      <c r="B31" s="6" t="s">
        <v>28</v>
      </c>
      <c r="C31" s="18"/>
      <c r="D31" s="18"/>
      <c r="E31" s="18"/>
      <c r="F31" s="18"/>
      <c r="G31" s="18">
        <v>-597.19000000000005</v>
      </c>
      <c r="H31" s="18"/>
      <c r="I31" s="18"/>
      <c r="J31" s="18"/>
      <c r="K31" s="18"/>
      <c r="L31" s="18"/>
      <c r="M31" s="18"/>
      <c r="N31" s="18"/>
      <c r="O31" s="18">
        <f>SUM(C31:N31)</f>
        <v>-597.19000000000005</v>
      </c>
      <c r="P31" s="13"/>
    </row>
    <row r="32" spans="1:16" x14ac:dyDescent="0.25">
      <c r="B32" s="6" t="s">
        <v>25</v>
      </c>
      <c r="C32" s="18">
        <v>-25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>
        <f t="shared" si="1"/>
        <v>-25</v>
      </c>
      <c r="P32" s="13"/>
    </row>
    <row r="33" spans="1:17" x14ac:dyDescent="0.25">
      <c r="B33" s="6" t="s">
        <v>26</v>
      </c>
      <c r="C33" s="18"/>
      <c r="D33" s="18"/>
      <c r="E33" s="18">
        <v>-132</v>
      </c>
      <c r="F33" s="18"/>
      <c r="G33" s="18"/>
      <c r="H33" s="18"/>
      <c r="I33" s="18"/>
      <c r="J33" s="18"/>
      <c r="K33" s="18"/>
      <c r="L33" s="18"/>
      <c r="M33" s="18"/>
      <c r="N33" s="18"/>
      <c r="O33" s="18">
        <f t="shared" si="1"/>
        <v>-132</v>
      </c>
      <c r="P33" s="13"/>
    </row>
    <row r="34" spans="1:17" x14ac:dyDescent="0.25">
      <c r="B34" s="6" t="s">
        <v>7</v>
      </c>
      <c r="C34" s="18">
        <v>-5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>
        <f t="shared" si="1"/>
        <v>-5</v>
      </c>
    </row>
    <row r="35" spans="1:17" x14ac:dyDescent="0.25">
      <c r="B35" s="6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>
        <f>SUM(O17:O34)</f>
        <v>-3598.2</v>
      </c>
    </row>
    <row r="36" spans="1:17" x14ac:dyDescent="0.25">
      <c r="C36" s="9">
        <f t="shared" ref="C36:N36" si="2">SUM(C17:C35)</f>
        <v>-30</v>
      </c>
      <c r="D36" s="9">
        <f t="shared" si="2"/>
        <v>0</v>
      </c>
      <c r="E36" s="9">
        <f t="shared" si="2"/>
        <v>-132</v>
      </c>
      <c r="F36" s="9">
        <f t="shared" si="2"/>
        <v>0</v>
      </c>
      <c r="G36" s="9">
        <f t="shared" si="2"/>
        <v>-1236.0700000000002</v>
      </c>
      <c r="H36" s="9">
        <f t="shared" si="2"/>
        <v>-425.77</v>
      </c>
      <c r="I36" s="9">
        <f t="shared" si="2"/>
        <v>-50</v>
      </c>
      <c r="J36" s="9">
        <f t="shared" si="2"/>
        <v>0</v>
      </c>
      <c r="K36" s="9">
        <f t="shared" si="2"/>
        <v>0</v>
      </c>
      <c r="L36" s="9">
        <f t="shared" si="2"/>
        <v>-293.83999999999997</v>
      </c>
      <c r="M36" s="9">
        <f t="shared" si="2"/>
        <v>-889.55</v>
      </c>
      <c r="N36" s="9">
        <f t="shared" si="2"/>
        <v>-540.97</v>
      </c>
      <c r="O36" s="9"/>
      <c r="P36" s="9">
        <f>SUM(C36:N36)</f>
        <v>-3598.2000000000007</v>
      </c>
    </row>
    <row r="37" spans="1:17" x14ac:dyDescent="0.25">
      <c r="B37" s="2" t="s">
        <v>27</v>
      </c>
      <c r="C37" s="19">
        <v>45383</v>
      </c>
      <c r="D37" s="19">
        <v>45413</v>
      </c>
      <c r="E37" s="19">
        <v>45444</v>
      </c>
      <c r="F37" s="19">
        <v>45474</v>
      </c>
      <c r="G37" s="19">
        <v>45505</v>
      </c>
      <c r="H37" s="19">
        <v>45536</v>
      </c>
      <c r="I37" s="19">
        <v>45566</v>
      </c>
      <c r="J37" s="19">
        <v>45597</v>
      </c>
      <c r="K37" s="19">
        <v>45627</v>
      </c>
      <c r="L37" s="19">
        <v>45658</v>
      </c>
      <c r="M37" s="19">
        <v>45689</v>
      </c>
      <c r="N37" s="19">
        <v>45717</v>
      </c>
    </row>
    <row r="38" spans="1:17" x14ac:dyDescent="0.25">
      <c r="A38" s="20">
        <v>701.47</v>
      </c>
      <c r="B38" s="21" t="s">
        <v>9</v>
      </c>
      <c r="C38" s="27">
        <f>SUM(A38+C14+C36)</f>
        <v>826.47</v>
      </c>
      <c r="D38" s="27">
        <f>SUM(C38+D14+D36)</f>
        <v>841.42000000000007</v>
      </c>
      <c r="E38" s="27">
        <f>SUM(D38+E14)</f>
        <v>841.42000000000007</v>
      </c>
      <c r="F38" s="27">
        <f>SUM(E38+E36)</f>
        <v>709.42000000000007</v>
      </c>
      <c r="G38" s="27">
        <f>SUM(F38+G14+G36)</f>
        <v>8353.35</v>
      </c>
      <c r="H38" s="27">
        <f>SUM(G38+H14+H36)</f>
        <v>7977.58</v>
      </c>
      <c r="I38" s="27">
        <f>SUM(H38+I14+I36)</f>
        <v>7927.58</v>
      </c>
      <c r="J38" s="27">
        <f t="shared" ref="J38:K38" si="3">SUM(I38+J14+J36)</f>
        <v>7927.58</v>
      </c>
      <c r="K38" s="27">
        <f t="shared" si="3"/>
        <v>7927.58</v>
      </c>
      <c r="L38" s="27">
        <f>SUM(K38+L14+L36)</f>
        <v>7633.74</v>
      </c>
      <c r="M38" s="27">
        <f>SUM(L38+M14+M36)</f>
        <v>6744.19</v>
      </c>
      <c r="N38" s="27">
        <f>SUM(M38+N14+N36)</f>
        <v>6203.2199999999993</v>
      </c>
      <c r="O38" s="29">
        <f>SUM(N39+OO35)</f>
        <v>0</v>
      </c>
      <c r="P38" s="47">
        <f>SUM(O14+O35)</f>
        <v>5501.7500000000009</v>
      </c>
    </row>
    <row r="39" spans="1:17" x14ac:dyDescent="0.25">
      <c r="C39" s="28"/>
      <c r="E39" s="28"/>
      <c r="G39" s="29"/>
      <c r="H39" s="29"/>
      <c r="I39" s="29"/>
      <c r="J39" s="13"/>
      <c r="K39" s="13"/>
      <c r="L39" s="29"/>
      <c r="M39" s="29"/>
      <c r="N39" s="29"/>
      <c r="O39" s="13"/>
      <c r="P39" s="23"/>
      <c r="Q39" s="24"/>
    </row>
    <row r="40" spans="1:17" x14ac:dyDescent="0.25">
      <c r="C40" s="29"/>
      <c r="D40" s="13"/>
      <c r="E40" s="13"/>
      <c r="F40" s="13"/>
      <c r="G40" s="29"/>
      <c r="H40" s="13"/>
      <c r="I40" s="13"/>
      <c r="J40" s="13"/>
      <c r="K40" s="13"/>
      <c r="L40" s="13"/>
      <c r="M40" s="13"/>
      <c r="N40" s="13"/>
      <c r="O40" s="13"/>
      <c r="Q40" s="25"/>
    </row>
    <row r="41" spans="1:17" x14ac:dyDescent="0.25"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7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6"/>
      <c r="Q42" s="25"/>
    </row>
    <row r="43" spans="1:17" x14ac:dyDescent="0.25">
      <c r="G43" s="9"/>
      <c r="H43" s="9"/>
      <c r="I43" s="9"/>
      <c r="J43" s="9"/>
      <c r="K43" s="9"/>
      <c r="L43" s="9"/>
      <c r="M43" s="9"/>
      <c r="N43" s="9"/>
      <c r="O43" s="26"/>
      <c r="Q43" s="25"/>
    </row>
    <row r="46" spans="1:17" x14ac:dyDescent="0.25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7" x14ac:dyDescent="0.25"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50" spans="5:8" x14ac:dyDescent="0.25">
      <c r="E50" s="27">
        <v>1253.71</v>
      </c>
    </row>
    <row r="51" spans="5:8" x14ac:dyDescent="0.25">
      <c r="E51" s="27">
        <v>5</v>
      </c>
      <c r="H51" s="27">
        <v>597.19000000000005</v>
      </c>
    </row>
    <row r="52" spans="5:8" x14ac:dyDescent="0.25">
      <c r="E52" s="27">
        <v>14.95</v>
      </c>
      <c r="H52" s="27">
        <v>25</v>
      </c>
    </row>
    <row r="53" spans="5:8" x14ac:dyDescent="0.25">
      <c r="E53" s="27">
        <v>50</v>
      </c>
      <c r="H53" s="28">
        <f>SUM(H51:H52)</f>
        <v>622.19000000000005</v>
      </c>
    </row>
    <row r="54" spans="5:8" x14ac:dyDescent="0.25">
      <c r="E54" s="27">
        <f>SUM(E51:E53)</f>
        <v>69.95</v>
      </c>
    </row>
    <row r="55" spans="5:8" x14ac:dyDescent="0.25">
      <c r="E55" s="28"/>
    </row>
    <row r="56" spans="5:8" x14ac:dyDescent="0.25">
      <c r="E56" s="28">
        <f>SUM(E50+E55)</f>
        <v>1253.71</v>
      </c>
    </row>
    <row r="57" spans="5:8" x14ac:dyDescent="0.25">
      <c r="F57" s="28">
        <f>SUM(E56-H53)</f>
        <v>631.52</v>
      </c>
    </row>
  </sheetData>
  <pageMargins left="0.7" right="0.7" top="0.75" bottom="0.75" header="0.3" footer="0.3"/>
  <pageSetup paperSize="9" scale="5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E2ED-8338-493C-9F10-D07A8854CA3D}">
  <dimension ref="A1:F24"/>
  <sheetViews>
    <sheetView workbookViewId="0">
      <selection activeCell="F2" sqref="F2"/>
    </sheetView>
  </sheetViews>
  <sheetFormatPr defaultRowHeight="15" x14ac:dyDescent="0.25"/>
  <cols>
    <col min="1" max="1" width="10.42578125" bestFit="1" customWidth="1"/>
    <col min="2" max="2" width="21.42578125" bestFit="1" customWidth="1"/>
    <col min="3" max="3" width="23.28515625" bestFit="1" customWidth="1"/>
    <col min="4" max="6" width="10.5703125" bestFit="1" customWidth="1"/>
  </cols>
  <sheetData>
    <row r="1" spans="1:6" x14ac:dyDescent="0.25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</row>
    <row r="2" spans="1:6" x14ac:dyDescent="0.25">
      <c r="E2" s="49">
        <v>701.47</v>
      </c>
      <c r="F2" s="49">
        <v>701.47</v>
      </c>
    </row>
    <row r="3" spans="1:6" x14ac:dyDescent="0.25">
      <c r="A3" s="48">
        <v>45399</v>
      </c>
      <c r="B3" t="s">
        <v>37</v>
      </c>
      <c r="C3" t="s">
        <v>38</v>
      </c>
      <c r="D3" s="49"/>
      <c r="E3" s="49">
        <v>50</v>
      </c>
      <c r="F3" s="49">
        <v>751.47</v>
      </c>
    </row>
    <row r="4" spans="1:6" x14ac:dyDescent="0.25">
      <c r="A4" s="48">
        <v>45399</v>
      </c>
      <c r="B4" t="s">
        <v>37</v>
      </c>
      <c r="C4" t="s">
        <v>38</v>
      </c>
      <c r="D4" s="49"/>
      <c r="E4" s="49">
        <v>50</v>
      </c>
      <c r="F4" s="49">
        <v>801.47</v>
      </c>
    </row>
    <row r="5" spans="1:6" x14ac:dyDescent="0.25">
      <c r="A5" s="48">
        <v>45401</v>
      </c>
      <c r="B5" t="s">
        <v>37</v>
      </c>
      <c r="C5" t="s">
        <v>38</v>
      </c>
      <c r="D5" s="49"/>
      <c r="E5" s="49">
        <v>50</v>
      </c>
      <c r="F5" s="49">
        <v>851.47</v>
      </c>
    </row>
    <row r="6" spans="1:6" x14ac:dyDescent="0.25">
      <c r="A6" s="48">
        <v>45448</v>
      </c>
      <c r="B6" t="s">
        <v>39</v>
      </c>
      <c r="C6" t="s">
        <v>40</v>
      </c>
      <c r="D6" s="49">
        <v>132</v>
      </c>
      <c r="E6" s="49"/>
      <c r="F6" s="49">
        <v>719.47</v>
      </c>
    </row>
    <row r="7" spans="1:6" x14ac:dyDescent="0.25">
      <c r="A7" s="48">
        <v>45520</v>
      </c>
      <c r="B7" t="s">
        <v>37</v>
      </c>
      <c r="C7" t="s">
        <v>41</v>
      </c>
      <c r="D7" s="49"/>
      <c r="E7" s="49">
        <v>8880</v>
      </c>
      <c r="F7" s="49">
        <v>9599.4699999999993</v>
      </c>
    </row>
    <row r="8" spans="1:6" x14ac:dyDescent="0.25">
      <c r="A8" s="48">
        <v>45523</v>
      </c>
      <c r="B8" t="s">
        <v>39</v>
      </c>
      <c r="C8" t="s">
        <v>42</v>
      </c>
      <c r="D8" s="49">
        <v>638.88</v>
      </c>
      <c r="E8" s="49"/>
      <c r="F8" s="49">
        <v>8960.59</v>
      </c>
    </row>
    <row r="9" spans="1:6" x14ac:dyDescent="0.25">
      <c r="A9" s="48">
        <v>45546</v>
      </c>
      <c r="B9" t="s">
        <v>43</v>
      </c>
      <c r="C9" t="s">
        <v>30</v>
      </c>
      <c r="D9" s="49">
        <v>150</v>
      </c>
      <c r="E9" s="49"/>
      <c r="F9" s="49">
        <v>8810.59</v>
      </c>
    </row>
    <row r="10" spans="1:6" x14ac:dyDescent="0.25">
      <c r="A10" s="48">
        <v>45561</v>
      </c>
      <c r="B10" t="s">
        <v>39</v>
      </c>
      <c r="C10" t="s">
        <v>17</v>
      </c>
      <c r="D10" s="49">
        <v>249.99</v>
      </c>
      <c r="E10" s="49"/>
      <c r="F10" s="49">
        <v>8560.6</v>
      </c>
    </row>
    <row r="11" spans="1:6" x14ac:dyDescent="0.25">
      <c r="A11" s="48">
        <v>45583</v>
      </c>
      <c r="B11" t="s">
        <v>44</v>
      </c>
      <c r="C11" t="s">
        <v>45</v>
      </c>
      <c r="D11" s="49">
        <v>50</v>
      </c>
      <c r="E11" s="49"/>
      <c r="F11" s="49">
        <v>8510.6</v>
      </c>
    </row>
    <row r="12" spans="1:6" x14ac:dyDescent="0.25">
      <c r="A12" s="48">
        <v>45666</v>
      </c>
      <c r="B12" t="s">
        <v>39</v>
      </c>
      <c r="C12" t="s">
        <v>11</v>
      </c>
      <c r="D12" s="49">
        <v>293.83999999999997</v>
      </c>
      <c r="E12" s="49"/>
      <c r="F12" s="49">
        <v>8216.86</v>
      </c>
    </row>
    <row r="13" spans="1:6" x14ac:dyDescent="0.25">
      <c r="A13" s="48">
        <v>45694</v>
      </c>
      <c r="B13" t="s">
        <v>39</v>
      </c>
      <c r="C13" t="s">
        <v>46</v>
      </c>
      <c r="D13" s="49">
        <v>35.700000000000003</v>
      </c>
      <c r="E13" s="49"/>
      <c r="F13" s="49">
        <v>8181.06</v>
      </c>
    </row>
    <row r="14" spans="1:6" x14ac:dyDescent="0.25">
      <c r="A14" s="48">
        <v>45694</v>
      </c>
      <c r="B14" t="s">
        <v>39</v>
      </c>
      <c r="C14" t="s">
        <v>47</v>
      </c>
      <c r="D14" s="49">
        <v>492.12</v>
      </c>
      <c r="E14" s="49"/>
      <c r="F14" s="49">
        <v>7688.94</v>
      </c>
    </row>
    <row r="15" spans="1:6" x14ac:dyDescent="0.25">
      <c r="A15" s="48">
        <v>45694</v>
      </c>
      <c r="B15" t="s">
        <v>39</v>
      </c>
      <c r="C15" t="s">
        <v>17</v>
      </c>
      <c r="D15" s="49">
        <v>50.96</v>
      </c>
      <c r="E15" s="49"/>
      <c r="F15" s="49">
        <v>7637.98</v>
      </c>
    </row>
    <row r="16" spans="1:6" x14ac:dyDescent="0.25">
      <c r="A16" s="48">
        <v>45707</v>
      </c>
      <c r="B16" t="s">
        <v>39</v>
      </c>
      <c r="C16" t="s">
        <v>11</v>
      </c>
      <c r="D16" s="49">
        <v>6.65</v>
      </c>
      <c r="E16" s="49"/>
      <c r="F16" s="49">
        <v>7631.33</v>
      </c>
    </row>
    <row r="17" spans="1:6" x14ac:dyDescent="0.25">
      <c r="A17" s="48">
        <v>45709</v>
      </c>
      <c r="B17" t="s">
        <v>39</v>
      </c>
      <c r="C17" t="s">
        <v>13</v>
      </c>
      <c r="D17" s="49">
        <v>42.94</v>
      </c>
      <c r="E17" s="49"/>
      <c r="F17" s="49">
        <v>7588.39</v>
      </c>
    </row>
    <row r="18" spans="1:6" x14ac:dyDescent="0.25">
      <c r="A18" s="48">
        <v>45713</v>
      </c>
      <c r="B18" t="s">
        <v>39</v>
      </c>
      <c r="C18" t="s">
        <v>48</v>
      </c>
      <c r="D18" s="49">
        <v>183.93</v>
      </c>
      <c r="E18" s="49"/>
      <c r="F18" s="49">
        <v>7404.46</v>
      </c>
    </row>
    <row r="19" spans="1:6" x14ac:dyDescent="0.25">
      <c r="A19" s="48">
        <v>45720</v>
      </c>
      <c r="B19" t="s">
        <v>39</v>
      </c>
      <c r="C19" t="s">
        <v>48</v>
      </c>
      <c r="D19" s="49">
        <v>196.88</v>
      </c>
      <c r="E19" s="49"/>
      <c r="F19" s="49">
        <v>7207.58</v>
      </c>
    </row>
    <row r="20" spans="1:6" x14ac:dyDescent="0.25">
      <c r="A20" s="48">
        <v>45721</v>
      </c>
      <c r="B20" t="s">
        <v>39</v>
      </c>
      <c r="C20" t="s">
        <v>49</v>
      </c>
      <c r="D20" s="49">
        <v>75.89</v>
      </c>
      <c r="E20" s="49"/>
      <c r="F20" s="49">
        <v>7131.69</v>
      </c>
    </row>
    <row r="21" spans="1:6" x14ac:dyDescent="0.25">
      <c r="A21" s="48">
        <v>45736</v>
      </c>
      <c r="B21" t="s">
        <v>39</v>
      </c>
      <c r="C21" t="s">
        <v>11</v>
      </c>
      <c r="D21" s="49">
        <v>100</v>
      </c>
      <c r="E21" s="49"/>
      <c r="F21" s="49">
        <v>7031.69</v>
      </c>
    </row>
    <row r="22" spans="1:6" x14ac:dyDescent="0.25">
      <c r="A22" s="48">
        <v>45736</v>
      </c>
      <c r="B22" t="s">
        <v>39</v>
      </c>
      <c r="C22" t="s">
        <v>24</v>
      </c>
      <c r="D22" s="49">
        <v>29.7</v>
      </c>
      <c r="E22" s="49"/>
      <c r="F22" s="49">
        <v>7001.99</v>
      </c>
    </row>
    <row r="23" spans="1:6" x14ac:dyDescent="0.25">
      <c r="A23" s="48">
        <v>45742</v>
      </c>
      <c r="B23" t="s">
        <v>39</v>
      </c>
      <c r="C23" t="s">
        <v>50</v>
      </c>
      <c r="D23" s="49">
        <v>18</v>
      </c>
      <c r="E23" s="49"/>
      <c r="F23" s="49">
        <v>6983.99</v>
      </c>
    </row>
    <row r="24" spans="1:6" ht="17.25" x14ac:dyDescent="0.4">
      <c r="D24" s="50">
        <f>SUM(D3:D23)</f>
        <v>2747.4799999999996</v>
      </c>
      <c r="E24" s="50">
        <f>SUM(E2:E23)</f>
        <v>9731.4699999999993</v>
      </c>
      <c r="F24" s="49">
        <f>SUM(E24-D24)</f>
        <v>6983.99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A482-54A5-40BF-B426-9B36679AF174}">
  <sheetPr>
    <pageSetUpPr fitToPage="1"/>
  </sheetPr>
  <dimension ref="A1:Q52"/>
  <sheetViews>
    <sheetView zoomScale="90" zoomScaleNormal="90" workbookViewId="0">
      <selection activeCell="P31" sqref="P31"/>
    </sheetView>
  </sheetViews>
  <sheetFormatPr defaultColWidth="22.42578125" defaultRowHeight="15" x14ac:dyDescent="0.25"/>
  <cols>
    <col min="1" max="1" width="17.140625" style="1" bestFit="1" customWidth="1"/>
    <col min="2" max="2" width="30.7109375" style="2" bestFit="1" customWidth="1"/>
    <col min="3" max="3" width="14.85546875" style="2" bestFit="1" customWidth="1"/>
    <col min="4" max="5" width="12.85546875" style="2" bestFit="1" customWidth="1"/>
    <col min="6" max="7" width="13.140625" style="2" bestFit="1" customWidth="1"/>
    <col min="8" max="9" width="11.140625" style="2" bestFit="1" customWidth="1"/>
    <col min="10" max="14" width="13.140625" style="2" bestFit="1" customWidth="1"/>
    <col min="15" max="15" width="12.140625" style="2" bestFit="1" customWidth="1"/>
    <col min="16" max="16" width="14.42578125" style="2" bestFit="1" customWidth="1"/>
    <col min="17" max="17" width="53.5703125" style="2" bestFit="1" customWidth="1"/>
    <col min="18" max="16384" width="22.42578125" style="2"/>
  </cols>
  <sheetData>
    <row r="1" spans="1:16" x14ac:dyDescent="0.25">
      <c r="C1" s="3">
        <v>45383</v>
      </c>
      <c r="D1" s="3">
        <v>45413</v>
      </c>
      <c r="E1" s="3">
        <v>45444</v>
      </c>
      <c r="F1" s="3">
        <v>45474</v>
      </c>
      <c r="G1" s="3">
        <v>45505</v>
      </c>
      <c r="H1" s="3">
        <v>45536</v>
      </c>
      <c r="I1" s="3">
        <v>45566</v>
      </c>
      <c r="J1" s="3">
        <v>45597</v>
      </c>
      <c r="K1" s="3">
        <v>45627</v>
      </c>
      <c r="L1" s="3">
        <v>45658</v>
      </c>
      <c r="M1" s="3">
        <v>45689</v>
      </c>
      <c r="N1" s="3">
        <v>45717</v>
      </c>
      <c r="O1" s="3"/>
    </row>
    <row r="2" spans="1:16" ht="15.75" thickBot="1" x14ac:dyDescent="0.3">
      <c r="O2" s="56" t="s">
        <v>52</v>
      </c>
      <c r="P2" s="4"/>
    </row>
    <row r="3" spans="1:16" ht="15.75" thickTop="1" x14ac:dyDescent="0.25">
      <c r="A3" s="30" t="s">
        <v>1</v>
      </c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57">
        <v>701.47</v>
      </c>
    </row>
    <row r="4" spans="1:16" x14ac:dyDescent="0.25">
      <c r="A4" s="33"/>
      <c r="B4" s="6"/>
      <c r="C4" s="7">
        <v>150</v>
      </c>
      <c r="D4" s="34"/>
      <c r="E4" s="34"/>
      <c r="F4" s="34"/>
      <c r="G4" s="34"/>
      <c r="H4" s="34"/>
      <c r="M4" s="8"/>
      <c r="N4" s="8"/>
      <c r="O4" s="35"/>
    </row>
    <row r="5" spans="1:16" x14ac:dyDescent="0.25">
      <c r="A5" s="33"/>
      <c r="B5" s="6"/>
      <c r="C5" s="7">
        <v>0</v>
      </c>
      <c r="D5" s="10">
        <v>0</v>
      </c>
      <c r="E5" s="10"/>
      <c r="F5" s="10"/>
      <c r="G5" s="10"/>
      <c r="H5" s="11">
        <v>0</v>
      </c>
      <c r="I5" s="12"/>
      <c r="J5" s="11"/>
      <c r="K5" s="8"/>
      <c r="L5" s="8"/>
      <c r="M5" s="8"/>
      <c r="N5" s="8"/>
      <c r="O5" s="36">
        <f>SUM(C4:N5)</f>
        <v>150</v>
      </c>
    </row>
    <row r="6" spans="1:16" x14ac:dyDescent="0.25">
      <c r="A6" s="33"/>
      <c r="C6" s="9"/>
      <c r="D6" s="37"/>
      <c r="E6" s="37"/>
      <c r="F6" s="37"/>
      <c r="G6" s="37"/>
      <c r="H6" s="38"/>
      <c r="I6" s="38"/>
      <c r="J6" s="38"/>
      <c r="K6" s="39"/>
      <c r="L6" s="39"/>
      <c r="M6" s="39"/>
      <c r="N6" s="39"/>
      <c r="O6" s="35"/>
    </row>
    <row r="7" spans="1:16" x14ac:dyDescent="0.25">
      <c r="A7" s="40" t="s">
        <v>2</v>
      </c>
      <c r="B7" s="2" t="s">
        <v>2</v>
      </c>
      <c r="C7" s="9"/>
      <c r="D7" s="37"/>
      <c r="E7" s="37"/>
      <c r="F7" s="37"/>
      <c r="G7" s="37"/>
      <c r="H7" s="41"/>
      <c r="I7" s="41"/>
      <c r="J7" s="41"/>
      <c r="O7" s="35"/>
    </row>
    <row r="8" spans="1:16" x14ac:dyDescent="0.25">
      <c r="A8" s="33"/>
      <c r="B8" s="6"/>
      <c r="C8" s="7"/>
      <c r="D8" s="10"/>
      <c r="E8" s="10"/>
      <c r="F8" s="14"/>
      <c r="G8" s="10">
        <v>8880</v>
      </c>
      <c r="H8" s="11"/>
      <c r="I8" s="11"/>
      <c r="J8" s="11"/>
      <c r="K8" s="8"/>
      <c r="L8" s="8"/>
      <c r="M8" s="8"/>
      <c r="N8" s="8"/>
      <c r="O8" s="36">
        <f>SUM(C8:G8)</f>
        <v>8880</v>
      </c>
    </row>
    <row r="9" spans="1:16" x14ac:dyDescent="0.25">
      <c r="A9" s="33"/>
      <c r="C9" s="9"/>
      <c r="D9" s="9"/>
      <c r="E9" s="9"/>
      <c r="F9" s="9"/>
      <c r="G9" s="9"/>
      <c r="H9" s="39"/>
      <c r="I9" s="39"/>
      <c r="J9" s="39"/>
      <c r="K9" s="39"/>
      <c r="L9" s="39"/>
      <c r="M9" s="39"/>
      <c r="N9" s="39"/>
      <c r="O9" s="35"/>
    </row>
    <row r="10" spans="1:16" x14ac:dyDescent="0.25">
      <c r="A10" s="33"/>
      <c r="C10" s="9"/>
      <c r="D10" s="9"/>
      <c r="E10" s="9"/>
      <c r="F10" s="9"/>
      <c r="G10" s="9"/>
      <c r="O10" s="35"/>
    </row>
    <row r="11" spans="1:16" x14ac:dyDescent="0.25">
      <c r="A11" s="40" t="s">
        <v>3</v>
      </c>
      <c r="C11" s="9"/>
      <c r="D11" s="9"/>
      <c r="E11" s="9"/>
      <c r="F11" s="9"/>
      <c r="G11" s="9"/>
      <c r="H11" s="39"/>
      <c r="I11" s="39"/>
      <c r="J11" s="39"/>
      <c r="K11" s="39"/>
      <c r="L11" s="39"/>
      <c r="M11" s="39"/>
      <c r="N11" s="39"/>
      <c r="O11" s="35"/>
    </row>
    <row r="12" spans="1:16" x14ac:dyDescent="0.25">
      <c r="A12" s="33"/>
      <c r="B12" s="2" t="s">
        <v>4</v>
      </c>
      <c r="C12" s="7"/>
      <c r="D12" s="10"/>
      <c r="E12" s="10"/>
      <c r="F12" s="10"/>
      <c r="G12" s="10"/>
      <c r="H12" s="12"/>
      <c r="I12" s="11"/>
      <c r="J12" s="11"/>
      <c r="K12" s="8"/>
      <c r="L12" s="8"/>
      <c r="M12" s="8"/>
      <c r="N12" s="8"/>
      <c r="O12" s="35"/>
    </row>
    <row r="13" spans="1:16" x14ac:dyDescent="0.25">
      <c r="A13" s="3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36"/>
    </row>
    <row r="14" spans="1:16" ht="15.75" thickBot="1" x14ac:dyDescent="0.3">
      <c r="A14" s="42"/>
      <c r="B14" s="43"/>
      <c r="C14" s="44">
        <f>SUM(C4:C13)</f>
        <v>150</v>
      </c>
      <c r="D14" s="44">
        <f t="shared" ref="D14:N14" si="0">SUM(D4:D13)</f>
        <v>0</v>
      </c>
      <c r="E14" s="44">
        <f t="shared" si="0"/>
        <v>0</v>
      </c>
      <c r="F14" s="44">
        <f t="shared" si="0"/>
        <v>0</v>
      </c>
      <c r="G14" s="44">
        <f t="shared" si="0"/>
        <v>8880</v>
      </c>
      <c r="H14" s="44">
        <f t="shared" si="0"/>
        <v>0</v>
      </c>
      <c r="I14" s="44">
        <f t="shared" si="0"/>
        <v>0</v>
      </c>
      <c r="J14" s="44">
        <f t="shared" si="0"/>
        <v>0</v>
      </c>
      <c r="K14" s="44">
        <f t="shared" si="0"/>
        <v>0</v>
      </c>
      <c r="L14" s="44">
        <f t="shared" si="0"/>
        <v>0</v>
      </c>
      <c r="M14" s="44">
        <f t="shared" si="0"/>
        <v>0</v>
      </c>
      <c r="N14" s="44">
        <f t="shared" si="0"/>
        <v>0</v>
      </c>
      <c r="O14" s="55">
        <f>SUM(O3:O13)</f>
        <v>9731.4699999999993</v>
      </c>
    </row>
    <row r="15" spans="1:16" ht="15.75" thickTop="1" x14ac:dyDescent="0.25">
      <c r="A15" s="1" t="s">
        <v>5</v>
      </c>
      <c r="B15" s="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5">
      <c r="A16" s="5" t="s">
        <v>6</v>
      </c>
      <c r="B16" s="6"/>
    </row>
    <row r="17" spans="1:16" x14ac:dyDescent="0.25">
      <c r="A17" s="1" t="s">
        <v>16</v>
      </c>
      <c r="B17" s="6" t="s">
        <v>18</v>
      </c>
      <c r="C17" s="15"/>
      <c r="D17" s="15"/>
      <c r="E17" s="15"/>
      <c r="F17" s="15"/>
      <c r="G17" s="51">
        <v>-638.88</v>
      </c>
      <c r="H17" s="17"/>
      <c r="I17" s="17"/>
      <c r="J17" s="17"/>
      <c r="K17" s="17"/>
      <c r="L17" s="17"/>
      <c r="M17" s="17"/>
      <c r="N17" s="17"/>
      <c r="O17" s="18">
        <f>SUM(C17:N17)</f>
        <v>-638.88</v>
      </c>
    </row>
    <row r="18" spans="1:16" x14ac:dyDescent="0.25">
      <c r="B18" s="6" t="s">
        <v>19</v>
      </c>
      <c r="C18" s="15"/>
      <c r="D18" s="15"/>
      <c r="E18" s="15"/>
      <c r="F18" s="15"/>
      <c r="G18" s="15"/>
      <c r="H18" s="51">
        <v>-150</v>
      </c>
      <c r="I18" s="15"/>
      <c r="J18" s="15"/>
      <c r="K18" s="15"/>
      <c r="L18" s="15"/>
      <c r="M18" s="15"/>
      <c r="N18" s="15"/>
      <c r="O18" s="18">
        <f t="shared" ref="O18:O29" si="1">SUM(C18:N18)</f>
        <v>-150</v>
      </c>
      <c r="P18" s="13"/>
    </row>
    <row r="19" spans="1:16" x14ac:dyDescent="0.25">
      <c r="B19" s="6" t="s">
        <v>17</v>
      </c>
      <c r="C19" s="15"/>
      <c r="D19" s="15"/>
      <c r="E19" s="15"/>
      <c r="F19" s="15"/>
      <c r="G19" s="15"/>
      <c r="H19" s="51">
        <v>-249.99</v>
      </c>
      <c r="I19" s="15"/>
      <c r="J19" s="15"/>
      <c r="K19" s="15"/>
      <c r="L19" s="15"/>
      <c r="M19" s="51">
        <v>-50.96</v>
      </c>
      <c r="N19" s="15"/>
      <c r="O19" s="18">
        <f t="shared" si="1"/>
        <v>-300.95</v>
      </c>
      <c r="P19" s="13"/>
    </row>
    <row r="20" spans="1:16" x14ac:dyDescent="0.25">
      <c r="B20" s="6" t="s">
        <v>10</v>
      </c>
      <c r="C20" s="15"/>
      <c r="D20" s="15"/>
      <c r="E20" s="15"/>
      <c r="F20" s="15"/>
      <c r="G20" s="15"/>
      <c r="H20" s="15"/>
      <c r="I20" s="51">
        <v>-50</v>
      </c>
      <c r="J20" s="15"/>
      <c r="K20" s="15"/>
      <c r="L20" s="15"/>
      <c r="M20" s="15"/>
      <c r="N20" s="15"/>
      <c r="O20" s="18">
        <f t="shared" si="1"/>
        <v>-50</v>
      </c>
      <c r="P20" s="13"/>
    </row>
    <row r="21" spans="1:16" x14ac:dyDescent="0.25">
      <c r="B21" s="6" t="s">
        <v>11</v>
      </c>
      <c r="C21" s="15"/>
      <c r="D21" s="15"/>
      <c r="E21" s="15"/>
      <c r="F21" s="15"/>
      <c r="G21" s="15"/>
      <c r="H21" s="15"/>
      <c r="I21" s="15"/>
      <c r="J21" s="15"/>
      <c r="K21" s="15"/>
      <c r="L21" s="51">
        <v>-293.83999999999997</v>
      </c>
      <c r="M21" s="51">
        <v>-6.65</v>
      </c>
      <c r="N21" s="51">
        <v>-100</v>
      </c>
      <c r="O21" s="18">
        <f t="shared" si="1"/>
        <v>-400.48999999999995</v>
      </c>
      <c r="P21" s="13"/>
    </row>
    <row r="22" spans="1:16" x14ac:dyDescent="0.25">
      <c r="B22" s="6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51">
        <v>-492.12</v>
      </c>
      <c r="N22" s="15"/>
      <c r="O22" s="18">
        <f t="shared" si="1"/>
        <v>-492.12</v>
      </c>
      <c r="P22" s="13"/>
    </row>
    <row r="23" spans="1:16" x14ac:dyDescent="0.25">
      <c r="B23" s="6" t="s">
        <v>12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51">
        <v>-35.700000000000003</v>
      </c>
      <c r="N23" s="15"/>
      <c r="O23" s="18">
        <f t="shared" si="1"/>
        <v>-35.700000000000003</v>
      </c>
      <c r="P23" s="13"/>
    </row>
    <row r="24" spans="1:16" x14ac:dyDescent="0.25">
      <c r="B24" s="6" t="s">
        <v>13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51">
        <v>-42.94</v>
      </c>
      <c r="N24" s="15"/>
      <c r="O24" s="18">
        <f t="shared" si="1"/>
        <v>-42.94</v>
      </c>
      <c r="P24" s="13"/>
    </row>
    <row r="25" spans="1:16" x14ac:dyDescent="0.25">
      <c r="B25" s="6" t="s">
        <v>14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1">
        <v>-75.89</v>
      </c>
      <c r="O25" s="18">
        <f t="shared" si="1"/>
        <v>-75.89</v>
      </c>
      <c r="P25" s="13"/>
    </row>
    <row r="26" spans="1:16" x14ac:dyDescent="0.25">
      <c r="B26" s="6" t="s">
        <v>22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51">
        <v>-183.93</v>
      </c>
      <c r="N26" s="51">
        <v>-196.88</v>
      </c>
      <c r="O26" s="18">
        <f t="shared" si="1"/>
        <v>-380.81</v>
      </c>
      <c r="P26" s="13"/>
    </row>
    <row r="27" spans="1:16" x14ac:dyDescent="0.25">
      <c r="B27" s="6" t="s">
        <v>15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>
        <v>-29.7</v>
      </c>
      <c r="O27" s="18">
        <f t="shared" si="1"/>
        <v>-29.7</v>
      </c>
      <c r="P27" s="13"/>
    </row>
    <row r="28" spans="1:16" x14ac:dyDescent="0.25">
      <c r="B28" s="6" t="s">
        <v>23</v>
      </c>
      <c r="C28" s="4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3">
        <v>-18</v>
      </c>
      <c r="O28" s="18">
        <f t="shared" si="1"/>
        <v>-18</v>
      </c>
      <c r="P28" s="13"/>
    </row>
    <row r="29" spans="1:16" x14ac:dyDescent="0.25">
      <c r="B29" s="6" t="s">
        <v>51</v>
      </c>
      <c r="C29" s="18"/>
      <c r="D29" s="18"/>
      <c r="E29" s="52">
        <v>-132</v>
      </c>
      <c r="F29" s="18"/>
      <c r="G29" s="18"/>
      <c r="H29" s="18"/>
      <c r="I29" s="18"/>
      <c r="J29" s="18"/>
      <c r="K29" s="18"/>
      <c r="L29" s="18"/>
      <c r="M29" s="18"/>
      <c r="N29" s="18"/>
      <c r="O29" s="18">
        <f t="shared" si="1"/>
        <v>-132</v>
      </c>
      <c r="P29" s="13"/>
    </row>
    <row r="30" spans="1:16" x14ac:dyDescent="0.25">
      <c r="B30" s="6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>
        <f>SUM(O17:O29)</f>
        <v>-2747.4799999999996</v>
      </c>
    </row>
    <row r="31" spans="1:16" x14ac:dyDescent="0.25">
      <c r="C31" s="9">
        <f t="shared" ref="C31:N31" si="2">SUM(C17:C30)</f>
        <v>0</v>
      </c>
      <c r="D31" s="9">
        <f t="shared" si="2"/>
        <v>0</v>
      </c>
      <c r="E31" s="9">
        <f t="shared" si="2"/>
        <v>-132</v>
      </c>
      <c r="F31" s="9">
        <f t="shared" si="2"/>
        <v>0</v>
      </c>
      <c r="G31" s="9">
        <f t="shared" si="2"/>
        <v>-638.88</v>
      </c>
      <c r="H31" s="9">
        <f t="shared" si="2"/>
        <v>-399.99</v>
      </c>
      <c r="I31" s="9">
        <f t="shared" si="2"/>
        <v>-50</v>
      </c>
      <c r="J31" s="9">
        <f t="shared" si="2"/>
        <v>0</v>
      </c>
      <c r="K31" s="9">
        <f t="shared" si="2"/>
        <v>0</v>
      </c>
      <c r="L31" s="9">
        <f t="shared" si="2"/>
        <v>-293.83999999999997</v>
      </c>
      <c r="M31" s="9">
        <f t="shared" si="2"/>
        <v>-812.30000000000018</v>
      </c>
      <c r="N31" s="9">
        <f t="shared" si="2"/>
        <v>-420.46999999999997</v>
      </c>
      <c r="O31" s="9"/>
      <c r="P31" s="28">
        <f>SUM(O14+O30)</f>
        <v>6983.99</v>
      </c>
    </row>
    <row r="32" spans="1:16" x14ac:dyDescent="0.25">
      <c r="B32" s="2" t="s">
        <v>27</v>
      </c>
      <c r="C32" s="19">
        <v>45383</v>
      </c>
      <c r="D32" s="19">
        <v>45413</v>
      </c>
      <c r="E32" s="19">
        <v>45444</v>
      </c>
      <c r="F32" s="19">
        <v>45474</v>
      </c>
      <c r="G32" s="19">
        <v>45505</v>
      </c>
      <c r="H32" s="19">
        <v>45536</v>
      </c>
      <c r="I32" s="19">
        <v>45566</v>
      </c>
      <c r="J32" s="19">
        <v>45597</v>
      </c>
      <c r="K32" s="19">
        <v>45627</v>
      </c>
      <c r="L32" s="19">
        <v>45658</v>
      </c>
      <c r="M32" s="19">
        <v>45689</v>
      </c>
      <c r="N32" s="19">
        <v>45717</v>
      </c>
    </row>
    <row r="33" spans="1:17" x14ac:dyDescent="0.25">
      <c r="A33" s="20">
        <v>701.47</v>
      </c>
      <c r="B33" s="21" t="s">
        <v>9</v>
      </c>
      <c r="C33" s="27">
        <f>SUM(A33+C14+C31)</f>
        <v>851.47</v>
      </c>
      <c r="D33" s="27">
        <f>SUM(C33+D14+D31)</f>
        <v>851.47</v>
      </c>
      <c r="E33" s="27">
        <f>SUM(D33+E31)</f>
        <v>719.47</v>
      </c>
      <c r="F33" s="27">
        <f>SUM(E33+F31)</f>
        <v>719.47</v>
      </c>
      <c r="G33" s="27">
        <f>SUM(F33+G14+G31)</f>
        <v>8960.59</v>
      </c>
      <c r="H33" s="27">
        <f>SUM(G33+H31)</f>
        <v>8560.6</v>
      </c>
      <c r="I33" s="27">
        <f>SUM(H33+I31)</f>
        <v>8510.6</v>
      </c>
      <c r="J33" s="27">
        <f>SUM(I33+J14+J31)</f>
        <v>8510.6</v>
      </c>
      <c r="K33" s="27">
        <f>SUM(J33+K14+K31)</f>
        <v>8510.6</v>
      </c>
      <c r="L33" s="27">
        <f>SUM(K33+L14+L31)</f>
        <v>8216.76</v>
      </c>
      <c r="M33" s="27">
        <f>SUM(L33+M14+M31)</f>
        <v>7404.46</v>
      </c>
      <c r="N33" s="27">
        <f>SUM(M33+N14+N31)</f>
        <v>6983.99</v>
      </c>
      <c r="O33" s="29">
        <f>SUM(N34+OO30)</f>
        <v>0</v>
      </c>
      <c r="P33" s="47"/>
    </row>
    <row r="34" spans="1:17" x14ac:dyDescent="0.25">
      <c r="C34" s="28"/>
      <c r="E34" s="28"/>
      <c r="G34" s="29"/>
      <c r="H34" s="29"/>
      <c r="I34" s="29"/>
      <c r="J34" s="13"/>
      <c r="K34" s="13"/>
      <c r="L34" s="29"/>
      <c r="M34" s="29"/>
      <c r="N34" s="29"/>
      <c r="O34" s="13"/>
      <c r="P34" s="23"/>
      <c r="Q34" s="24"/>
    </row>
    <row r="35" spans="1:17" x14ac:dyDescent="0.25">
      <c r="C35" s="29"/>
      <c r="D35" s="13"/>
      <c r="E35" s="13"/>
      <c r="F35" s="13"/>
      <c r="G35" s="29"/>
      <c r="H35" s="13"/>
      <c r="I35" s="13"/>
      <c r="J35" s="13"/>
      <c r="K35" s="13"/>
      <c r="L35" s="13"/>
      <c r="M35" s="13"/>
      <c r="N35" s="13"/>
      <c r="O35" s="13"/>
      <c r="Q35" s="25"/>
    </row>
    <row r="36" spans="1:17" x14ac:dyDescent="0.25"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7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26"/>
      <c r="Q37" s="25"/>
    </row>
    <row r="38" spans="1:17" x14ac:dyDescent="0.25">
      <c r="G38" s="9"/>
      <c r="H38" s="9"/>
      <c r="I38" s="9"/>
      <c r="J38" s="9"/>
      <c r="K38" s="9"/>
      <c r="L38" s="9"/>
      <c r="M38" s="9"/>
      <c r="N38" s="9"/>
      <c r="O38" s="26"/>
      <c r="Q38" s="25"/>
    </row>
    <row r="41" spans="1:17" x14ac:dyDescent="0.25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7" x14ac:dyDescent="0.25"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5" spans="1:17" x14ac:dyDescent="0.25">
      <c r="E45" s="27">
        <v>1253.71</v>
      </c>
    </row>
    <row r="46" spans="1:17" x14ac:dyDescent="0.25">
      <c r="E46" s="27">
        <v>5</v>
      </c>
      <c r="H46" s="27">
        <v>597.19000000000005</v>
      </c>
    </row>
    <row r="47" spans="1:17" x14ac:dyDescent="0.25">
      <c r="E47" s="27">
        <v>14.95</v>
      </c>
      <c r="H47" s="27">
        <v>25</v>
      </c>
    </row>
    <row r="48" spans="1:17" x14ac:dyDescent="0.25">
      <c r="E48" s="27">
        <v>50</v>
      </c>
      <c r="H48" s="28">
        <f>SUM(H46:H47)</f>
        <v>622.19000000000005</v>
      </c>
    </row>
    <row r="49" spans="5:6" x14ac:dyDescent="0.25">
      <c r="E49" s="27">
        <f>SUM(E46:E48)</f>
        <v>69.95</v>
      </c>
    </row>
    <row r="50" spans="5:6" x14ac:dyDescent="0.25">
      <c r="E50" s="28"/>
    </row>
    <row r="51" spans="5:6" x14ac:dyDescent="0.25">
      <c r="E51" s="28">
        <f>SUM(E45+E50)</f>
        <v>1253.71</v>
      </c>
    </row>
    <row r="52" spans="5:6" x14ac:dyDescent="0.25">
      <c r="F52" s="28">
        <f>SUM(E51-H48)</f>
        <v>631.52</v>
      </c>
    </row>
  </sheetData>
  <pageMargins left="0.7" right="0.7" top="0.75" bottom="0.75" header="0.3" footer="0.3"/>
  <pageSetup paperSize="9" scale="5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F92A-108B-40A2-8401-F189646EEA5E}">
  <sheetPr>
    <pageSetUpPr fitToPage="1"/>
  </sheetPr>
  <dimension ref="A1:R67"/>
  <sheetViews>
    <sheetView tabSelected="1" zoomScale="70" zoomScaleNormal="70" workbookViewId="0">
      <selection activeCell="F35" sqref="F35"/>
    </sheetView>
  </sheetViews>
  <sheetFormatPr defaultColWidth="22.42578125" defaultRowHeight="15" x14ac:dyDescent="0.25"/>
  <cols>
    <col min="1" max="1" width="17.140625" style="1" bestFit="1" customWidth="1"/>
    <col min="2" max="2" width="33.85546875" style="2" bestFit="1" customWidth="1"/>
    <col min="3" max="3" width="14.85546875" style="2" bestFit="1" customWidth="1"/>
    <col min="4" max="5" width="12.85546875" style="2" bestFit="1" customWidth="1"/>
    <col min="6" max="14" width="13.140625" style="2" bestFit="1" customWidth="1"/>
    <col min="15" max="16" width="15.7109375" style="2" bestFit="1" customWidth="1"/>
    <col min="17" max="17" width="53.5703125" style="2" bestFit="1" customWidth="1"/>
    <col min="18" max="16384" width="22.42578125" style="2"/>
  </cols>
  <sheetData>
    <row r="1" spans="1:17" x14ac:dyDescent="0.25">
      <c r="C1" s="3">
        <v>45748</v>
      </c>
      <c r="D1" s="3">
        <v>45778</v>
      </c>
      <c r="E1" s="3">
        <v>45809</v>
      </c>
      <c r="F1" s="3">
        <v>45839</v>
      </c>
      <c r="G1" s="3">
        <v>45870</v>
      </c>
      <c r="H1" s="3">
        <v>45901</v>
      </c>
      <c r="I1" s="3">
        <v>45931</v>
      </c>
      <c r="J1" s="3">
        <v>45962</v>
      </c>
      <c r="K1" s="3">
        <v>45992</v>
      </c>
      <c r="L1" s="3">
        <v>46023</v>
      </c>
      <c r="M1" s="3">
        <v>46054</v>
      </c>
      <c r="N1" s="3">
        <v>46082</v>
      </c>
      <c r="O1" s="3"/>
    </row>
    <row r="2" spans="1:17" ht="15.75" thickBot="1" x14ac:dyDescent="0.3">
      <c r="P2" s="4" t="s">
        <v>52</v>
      </c>
      <c r="Q2" s="2" t="s">
        <v>0</v>
      </c>
    </row>
    <row r="3" spans="1:17" ht="15.75" thickTop="1" x14ac:dyDescent="0.25">
      <c r="A3" s="30" t="s">
        <v>1</v>
      </c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54">
        <v>6983.99</v>
      </c>
    </row>
    <row r="4" spans="1:17" x14ac:dyDescent="0.25">
      <c r="A4" s="33"/>
      <c r="B4" s="6"/>
      <c r="C4" s="7"/>
      <c r="D4" s="34"/>
      <c r="E4" s="34"/>
      <c r="F4" s="34"/>
      <c r="G4" s="34"/>
      <c r="H4" s="34"/>
      <c r="M4" s="8"/>
      <c r="N4" s="8"/>
      <c r="O4" s="9"/>
      <c r="P4" s="35"/>
      <c r="Q4" s="2" t="s">
        <v>8</v>
      </c>
    </row>
    <row r="5" spans="1:17" x14ac:dyDescent="0.25">
      <c r="A5" s="33"/>
      <c r="B5" s="6"/>
      <c r="C5" s="7">
        <v>0</v>
      </c>
      <c r="D5" s="10">
        <v>0</v>
      </c>
      <c r="E5" s="10"/>
      <c r="F5" s="10"/>
      <c r="G5" s="10"/>
      <c r="H5" s="11">
        <v>0</v>
      </c>
      <c r="I5" s="12"/>
      <c r="J5" s="11"/>
      <c r="K5" s="8"/>
      <c r="L5" s="8"/>
      <c r="M5" s="8"/>
      <c r="N5" s="8"/>
      <c r="O5" s="9"/>
      <c r="P5" s="36">
        <f>SUM(C4:N5)</f>
        <v>0</v>
      </c>
    </row>
    <row r="6" spans="1:17" x14ac:dyDescent="0.25">
      <c r="A6" s="33"/>
      <c r="C6" s="9"/>
      <c r="D6" s="37"/>
      <c r="E6" s="37"/>
      <c r="F6" s="37"/>
      <c r="G6" s="37"/>
      <c r="H6" s="38"/>
      <c r="I6" s="38"/>
      <c r="J6" s="38"/>
      <c r="K6" s="39"/>
      <c r="L6" s="39"/>
      <c r="M6" s="39"/>
      <c r="N6" s="39"/>
      <c r="O6" s="9"/>
      <c r="P6" s="35"/>
    </row>
    <row r="7" spans="1:17" x14ac:dyDescent="0.25">
      <c r="A7" s="40" t="s">
        <v>2</v>
      </c>
      <c r="B7" s="2" t="s">
        <v>2</v>
      </c>
      <c r="C7" s="9"/>
      <c r="D7" s="37"/>
      <c r="E7" s="37"/>
      <c r="F7" s="37"/>
      <c r="G7" s="37"/>
      <c r="H7" s="41"/>
      <c r="I7" s="41"/>
      <c r="J7" s="41"/>
      <c r="O7" s="9"/>
      <c r="P7" s="35"/>
    </row>
    <row r="8" spans="1:17" x14ac:dyDescent="0.25">
      <c r="A8" s="33"/>
      <c r="B8" s="6"/>
      <c r="C8" s="7"/>
      <c r="D8" s="10"/>
      <c r="E8" s="10"/>
      <c r="F8" s="14"/>
      <c r="G8" s="10"/>
      <c r="H8" s="11"/>
      <c r="I8" s="11"/>
      <c r="J8" s="11"/>
      <c r="K8" s="8"/>
      <c r="L8" s="8"/>
      <c r="M8" s="8"/>
      <c r="N8" s="8"/>
      <c r="O8" s="9"/>
      <c r="P8" s="36">
        <f>SUM(C8:G8)</f>
        <v>0</v>
      </c>
    </row>
    <row r="9" spans="1:17" x14ac:dyDescent="0.25">
      <c r="A9" s="33"/>
      <c r="C9" s="9"/>
      <c r="D9" s="9"/>
      <c r="E9" s="9"/>
      <c r="F9" s="9"/>
      <c r="G9" s="9"/>
      <c r="H9" s="39"/>
      <c r="I9" s="39"/>
      <c r="J9" s="39"/>
      <c r="K9" s="39"/>
      <c r="L9" s="39"/>
      <c r="M9" s="39"/>
      <c r="N9" s="39"/>
      <c r="O9" s="9"/>
      <c r="P9" s="35"/>
    </row>
    <row r="10" spans="1:17" x14ac:dyDescent="0.25">
      <c r="A10" s="33"/>
      <c r="C10" s="9"/>
      <c r="D10" s="9"/>
      <c r="E10" s="9"/>
      <c r="F10" s="9"/>
      <c r="G10" s="9"/>
      <c r="O10" s="9"/>
      <c r="P10" s="35"/>
    </row>
    <row r="11" spans="1:17" x14ac:dyDescent="0.25">
      <c r="A11" s="40" t="s">
        <v>3</v>
      </c>
      <c r="C11" s="9"/>
      <c r="D11" s="9"/>
      <c r="E11" s="9"/>
      <c r="F11" s="9"/>
      <c r="G11" s="9"/>
      <c r="H11" s="39"/>
      <c r="I11" s="39"/>
      <c r="J11" s="39"/>
      <c r="K11" s="39"/>
      <c r="L11" s="39"/>
      <c r="M11" s="39"/>
      <c r="N11" s="39"/>
      <c r="O11" s="9"/>
      <c r="P11" s="35"/>
    </row>
    <row r="12" spans="1:17" x14ac:dyDescent="0.25">
      <c r="A12" s="33"/>
      <c r="B12" s="2" t="s">
        <v>4</v>
      </c>
      <c r="C12" s="7"/>
      <c r="D12" s="10"/>
      <c r="E12" s="10"/>
      <c r="F12" s="10"/>
      <c r="G12" s="10"/>
      <c r="H12" s="12"/>
      <c r="I12" s="11"/>
      <c r="J12" s="11"/>
      <c r="K12" s="8"/>
      <c r="L12" s="8"/>
      <c r="M12" s="8"/>
      <c r="N12" s="8"/>
      <c r="O12" s="9"/>
      <c r="P12" s="35"/>
    </row>
    <row r="13" spans="1:17" x14ac:dyDescent="0.25">
      <c r="A13" s="33"/>
      <c r="B13" s="6" t="s">
        <v>60</v>
      </c>
      <c r="C13" s="7"/>
      <c r="D13" s="7"/>
      <c r="E13" s="7"/>
      <c r="F13" s="7"/>
      <c r="G13" s="7"/>
      <c r="H13" s="7"/>
      <c r="I13" s="7"/>
      <c r="J13" s="7"/>
      <c r="K13" s="7">
        <v>76</v>
      </c>
      <c r="L13" s="7"/>
      <c r="M13" s="7"/>
      <c r="N13" s="7"/>
      <c r="O13" s="9"/>
      <c r="P13" s="36">
        <f>SUM(C12:N13)</f>
        <v>76</v>
      </c>
    </row>
    <row r="14" spans="1:17" ht="15.75" thickBot="1" x14ac:dyDescent="0.3">
      <c r="A14" s="42"/>
      <c r="B14" s="43"/>
      <c r="C14" s="44">
        <f>SUM(C4:C13)</f>
        <v>0</v>
      </c>
      <c r="D14" s="44">
        <f t="shared" ref="D14:N14" si="0">SUM(D4:D13)</f>
        <v>0</v>
      </c>
      <c r="E14" s="44">
        <f t="shared" si="0"/>
        <v>0</v>
      </c>
      <c r="F14" s="44">
        <f t="shared" si="0"/>
        <v>0</v>
      </c>
      <c r="G14" s="44">
        <f t="shared" si="0"/>
        <v>0</v>
      </c>
      <c r="H14" s="44">
        <f t="shared" si="0"/>
        <v>0</v>
      </c>
      <c r="I14" s="44">
        <f t="shared" si="0"/>
        <v>0</v>
      </c>
      <c r="J14" s="44">
        <f t="shared" si="0"/>
        <v>0</v>
      </c>
      <c r="K14" s="44">
        <f t="shared" si="0"/>
        <v>76</v>
      </c>
      <c r="L14" s="44">
        <f t="shared" si="0"/>
        <v>0</v>
      </c>
      <c r="M14" s="44">
        <f t="shared" si="0"/>
        <v>0</v>
      </c>
      <c r="N14" s="44">
        <f t="shared" si="0"/>
        <v>0</v>
      </c>
      <c r="O14" s="44"/>
      <c r="P14" s="55">
        <f>SUM(P3:P13)</f>
        <v>7059.99</v>
      </c>
    </row>
    <row r="15" spans="1:17" ht="15.75" thickTop="1" x14ac:dyDescent="0.25">
      <c r="A15" s="1" t="s">
        <v>5</v>
      </c>
      <c r="B15" s="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x14ac:dyDescent="0.25">
      <c r="A16" s="5" t="s">
        <v>6</v>
      </c>
      <c r="B16" s="6"/>
    </row>
    <row r="17" spans="1:16" x14ac:dyDescent="0.25">
      <c r="A17" s="1" t="s">
        <v>16</v>
      </c>
      <c r="B17" s="6" t="s">
        <v>24</v>
      </c>
      <c r="C17" s="15">
        <v>-120.5</v>
      </c>
      <c r="D17" s="15"/>
      <c r="E17" s="15"/>
      <c r="F17" s="15"/>
      <c r="G17" s="15"/>
      <c r="H17" s="17"/>
      <c r="I17" s="17"/>
      <c r="J17" s="17"/>
      <c r="K17" s="17"/>
      <c r="L17" s="17"/>
      <c r="M17" s="17"/>
      <c r="N17" s="17"/>
      <c r="O17" s="18">
        <f t="shared" ref="O17:O43" si="1">SUM(C17:N17)</f>
        <v>-120.5</v>
      </c>
      <c r="P17" s="28">
        <f>SUM(P14--O17)</f>
        <v>6939.49</v>
      </c>
    </row>
    <row r="18" spans="1:16" x14ac:dyDescent="0.25">
      <c r="B18" s="6" t="s">
        <v>24</v>
      </c>
      <c r="C18" s="15">
        <v>-29.72</v>
      </c>
      <c r="D18" s="15"/>
      <c r="E18" s="15"/>
      <c r="F18" s="15"/>
      <c r="G18" s="15"/>
      <c r="H18" s="17"/>
      <c r="I18" s="17"/>
      <c r="J18" s="17"/>
      <c r="K18" s="17"/>
      <c r="L18" s="17"/>
      <c r="M18" s="17"/>
      <c r="N18" s="17"/>
      <c r="O18" s="18">
        <f t="shared" si="1"/>
        <v>-29.72</v>
      </c>
      <c r="P18" s="9">
        <f>SUM(P17--O18)</f>
        <v>6909.7699999999995</v>
      </c>
    </row>
    <row r="19" spans="1:16" x14ac:dyDescent="0.25">
      <c r="B19" s="6" t="s">
        <v>24</v>
      </c>
      <c r="C19" s="15">
        <v>-74.099999999999994</v>
      </c>
      <c r="D19" s="15"/>
      <c r="E19" s="15"/>
      <c r="F19" s="15"/>
      <c r="G19" s="15"/>
      <c r="H19" s="17"/>
      <c r="I19" s="17"/>
      <c r="J19" s="17"/>
      <c r="K19" s="17"/>
      <c r="L19" s="17"/>
      <c r="M19" s="17"/>
      <c r="N19" s="17"/>
      <c r="O19" s="18">
        <f t="shared" si="1"/>
        <v>-74.099999999999994</v>
      </c>
      <c r="P19" s="9">
        <f t="shared" ref="P19:P43" si="2">SUM(P18--O19)</f>
        <v>6835.6699999999992</v>
      </c>
    </row>
    <row r="20" spans="1:16" x14ac:dyDescent="0.25">
      <c r="B20" s="6" t="s">
        <v>53</v>
      </c>
      <c r="C20" s="15">
        <v>-29.97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8">
        <f t="shared" si="1"/>
        <v>-29.97</v>
      </c>
      <c r="P20" s="9">
        <f t="shared" si="2"/>
        <v>6805.6999999999989</v>
      </c>
    </row>
    <row r="21" spans="1:16" x14ac:dyDescent="0.25">
      <c r="B21" s="6" t="s">
        <v>29</v>
      </c>
      <c r="C21" s="15">
        <v>-90.41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f t="shared" si="1"/>
        <v>-90.41</v>
      </c>
      <c r="P21" s="9">
        <f t="shared" si="2"/>
        <v>6715.2899999999991</v>
      </c>
    </row>
    <row r="22" spans="1:16" x14ac:dyDescent="0.25">
      <c r="B22" s="6" t="s">
        <v>54</v>
      </c>
      <c r="C22" s="15">
        <v>-36.799999999999997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>
        <f t="shared" si="1"/>
        <v>-36.799999999999997</v>
      </c>
      <c r="P22" s="9">
        <f t="shared" si="2"/>
        <v>6678.4899999999989</v>
      </c>
    </row>
    <row r="23" spans="1:16" x14ac:dyDescent="0.25">
      <c r="B23" s="6" t="s">
        <v>55</v>
      </c>
      <c r="C23" s="15">
        <v>-40.93</v>
      </c>
      <c r="D23" s="15"/>
      <c r="E23" s="15"/>
      <c r="F23" s="15"/>
      <c r="G23" s="15"/>
      <c r="H23" s="15"/>
      <c r="I23" s="15"/>
      <c r="J23" s="15"/>
      <c r="K23" s="15">
        <v>-46.2</v>
      </c>
      <c r="L23" s="15"/>
      <c r="M23" s="15"/>
      <c r="N23" s="15"/>
      <c r="O23" s="18">
        <f t="shared" si="1"/>
        <v>-87.13</v>
      </c>
      <c r="P23" s="9">
        <f t="shared" si="2"/>
        <v>6591.3599999999988</v>
      </c>
    </row>
    <row r="24" spans="1:16" x14ac:dyDescent="0.25">
      <c r="B24" s="6" t="s">
        <v>56</v>
      </c>
      <c r="C24" s="15">
        <v>-40.1</v>
      </c>
      <c r="D24" s="15">
        <v>-61.15</v>
      </c>
      <c r="E24" s="15"/>
      <c r="F24" s="15">
        <v>-115.54</v>
      </c>
      <c r="G24" s="15"/>
      <c r="H24" s="15"/>
      <c r="I24" s="15"/>
      <c r="J24" s="15"/>
      <c r="K24" s="15"/>
      <c r="L24" s="15"/>
      <c r="M24" s="15">
        <v>-53</v>
      </c>
      <c r="N24" s="15">
        <v>-33.1</v>
      </c>
      <c r="O24" s="18">
        <f t="shared" si="1"/>
        <v>-302.89000000000004</v>
      </c>
      <c r="P24" s="9">
        <f t="shared" si="2"/>
        <v>6288.4699999999984</v>
      </c>
    </row>
    <row r="25" spans="1:16" x14ac:dyDescent="0.25">
      <c r="B25" s="6" t="s">
        <v>61</v>
      </c>
      <c r="C25" s="15">
        <v>-25.29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8">
        <f t="shared" si="1"/>
        <v>-25.29</v>
      </c>
      <c r="P25" s="9">
        <f t="shared" si="2"/>
        <v>6263.1799999999985</v>
      </c>
    </row>
    <row r="26" spans="1:16" x14ac:dyDescent="0.25">
      <c r="B26" s="6" t="s">
        <v>17</v>
      </c>
      <c r="C26" s="15">
        <v>-82.98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8">
        <f t="shared" si="1"/>
        <v>-82.98</v>
      </c>
      <c r="P26" s="9">
        <f t="shared" si="2"/>
        <v>6180.1999999999989</v>
      </c>
    </row>
    <row r="27" spans="1:16" x14ac:dyDescent="0.25">
      <c r="B27" s="6" t="s">
        <v>17</v>
      </c>
      <c r="C27" s="15">
        <v>-7.99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8">
        <f t="shared" si="1"/>
        <v>-7.99</v>
      </c>
      <c r="P27" s="9">
        <f t="shared" si="2"/>
        <v>6172.2099999999991</v>
      </c>
    </row>
    <row r="28" spans="1:16" x14ac:dyDescent="0.25">
      <c r="B28" s="6" t="s">
        <v>62</v>
      </c>
      <c r="C28" s="15">
        <v>-29.99</v>
      </c>
      <c r="D28" s="15">
        <v>-2.99</v>
      </c>
      <c r="E28" s="15">
        <v>-2.99</v>
      </c>
      <c r="F28" s="15"/>
      <c r="G28" s="15"/>
      <c r="H28" s="15"/>
      <c r="I28" s="15"/>
      <c r="J28" s="15"/>
      <c r="K28" s="15"/>
      <c r="L28" s="15"/>
      <c r="M28" s="15"/>
      <c r="N28" s="15"/>
      <c r="O28" s="18">
        <f t="shared" si="1"/>
        <v>-35.97</v>
      </c>
      <c r="P28" s="9">
        <f t="shared" si="2"/>
        <v>6136.2399999999989</v>
      </c>
    </row>
    <row r="29" spans="1:16" x14ac:dyDescent="0.25">
      <c r="B29" s="6" t="s">
        <v>61</v>
      </c>
      <c r="C29" s="15"/>
      <c r="D29" s="15">
        <v>-11.99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f t="shared" si="1"/>
        <v>-11.99</v>
      </c>
      <c r="P29" s="9">
        <f t="shared" si="2"/>
        <v>6124.2499999999991</v>
      </c>
    </row>
    <row r="30" spans="1:16" x14ac:dyDescent="0.25">
      <c r="B30" s="6" t="s">
        <v>61</v>
      </c>
      <c r="C30" s="15"/>
      <c r="D30" s="15">
        <v>-61.08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8">
        <f t="shared" si="1"/>
        <v>-61.08</v>
      </c>
      <c r="P30" s="9">
        <f t="shared" si="2"/>
        <v>6063.1699999999992</v>
      </c>
    </row>
    <row r="31" spans="1:16" x14ac:dyDescent="0.25">
      <c r="B31" s="6" t="s">
        <v>61</v>
      </c>
      <c r="C31" s="15"/>
      <c r="D31" s="15">
        <v>-11.39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8">
        <f t="shared" si="1"/>
        <v>-11.39</v>
      </c>
      <c r="P31" s="9">
        <f t="shared" si="2"/>
        <v>6051.7799999999988</v>
      </c>
    </row>
    <row r="32" spans="1:16" x14ac:dyDescent="0.25">
      <c r="B32" s="6" t="s">
        <v>61</v>
      </c>
      <c r="C32" s="15"/>
      <c r="D32" s="15">
        <v>-14.99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8">
        <f t="shared" si="1"/>
        <v>-14.99</v>
      </c>
      <c r="P32" s="9">
        <f t="shared" si="2"/>
        <v>6036.7899999999991</v>
      </c>
    </row>
    <row r="33" spans="1:18" x14ac:dyDescent="0.25">
      <c r="B33" s="6" t="s">
        <v>61</v>
      </c>
      <c r="C33" s="15"/>
      <c r="D33" s="15">
        <v>-49.26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8">
        <f t="shared" si="1"/>
        <v>-49.26</v>
      </c>
      <c r="P33" s="9">
        <f t="shared" si="2"/>
        <v>5987.5299999999988</v>
      </c>
    </row>
    <row r="34" spans="1:18" x14ac:dyDescent="0.25">
      <c r="B34" s="6" t="s">
        <v>63</v>
      </c>
      <c r="C34" s="15"/>
      <c r="D34" s="15">
        <v>-39.99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8">
        <f t="shared" si="1"/>
        <v>-39.99</v>
      </c>
      <c r="P34" s="9">
        <f t="shared" si="2"/>
        <v>5947.5399999999991</v>
      </c>
    </row>
    <row r="35" spans="1:18" x14ac:dyDescent="0.25">
      <c r="B35" s="6" t="s">
        <v>64</v>
      </c>
      <c r="C35" s="15"/>
      <c r="D35" s="15"/>
      <c r="E35" s="15"/>
      <c r="F35" s="15">
        <v>-79.97</v>
      </c>
      <c r="G35" s="15"/>
      <c r="H35" s="15"/>
      <c r="I35" s="15"/>
      <c r="J35" s="15"/>
      <c r="K35" s="15"/>
      <c r="L35" s="15"/>
      <c r="M35" s="15"/>
      <c r="N35" s="15"/>
      <c r="O35" s="18">
        <f t="shared" si="1"/>
        <v>-79.97</v>
      </c>
      <c r="P35" s="9">
        <f t="shared" si="2"/>
        <v>5867.5699999999988</v>
      </c>
    </row>
    <row r="36" spans="1:18" x14ac:dyDescent="0.25">
      <c r="B36" s="6" t="s">
        <v>30</v>
      </c>
      <c r="C36" s="15"/>
      <c r="D36" s="15"/>
      <c r="E36" s="15"/>
      <c r="F36" s="15">
        <v>-220</v>
      </c>
      <c r="G36" s="15"/>
      <c r="H36" s="15"/>
      <c r="I36" s="15"/>
      <c r="J36" s="15"/>
      <c r="K36" s="15"/>
      <c r="L36" s="15"/>
      <c r="M36" s="15"/>
      <c r="N36" s="15"/>
      <c r="O36" s="18">
        <f t="shared" si="1"/>
        <v>-220</v>
      </c>
      <c r="P36" s="9">
        <f t="shared" si="2"/>
        <v>5647.5699999999988</v>
      </c>
    </row>
    <row r="37" spans="1:18" x14ac:dyDescent="0.25">
      <c r="B37" s="6" t="s">
        <v>57</v>
      </c>
      <c r="C37" s="15"/>
      <c r="D37" s="15"/>
      <c r="E37" s="15"/>
      <c r="F37" s="15"/>
      <c r="G37" s="15">
        <v>-665.87</v>
      </c>
      <c r="H37" s="15"/>
      <c r="I37" s="15"/>
      <c r="J37" s="15"/>
      <c r="K37" s="15"/>
      <c r="L37" s="15"/>
      <c r="M37" s="15"/>
      <c r="N37" s="15"/>
      <c r="O37" s="18">
        <f t="shared" si="1"/>
        <v>-665.87</v>
      </c>
      <c r="P37" s="9">
        <f t="shared" si="2"/>
        <v>4981.6999999999989</v>
      </c>
    </row>
    <row r="38" spans="1:18" x14ac:dyDescent="0.25">
      <c r="B38" s="6" t="s">
        <v>58</v>
      </c>
      <c r="C38" s="15"/>
      <c r="D38" s="15"/>
      <c r="E38" s="15"/>
      <c r="F38" s="15"/>
      <c r="G38" s="15">
        <v>-330</v>
      </c>
      <c r="H38" s="15">
        <v>-330</v>
      </c>
      <c r="I38" s="15"/>
      <c r="J38" s="15"/>
      <c r="K38" s="15"/>
      <c r="L38" s="15"/>
      <c r="M38" s="15"/>
      <c r="N38" s="15"/>
      <c r="O38" s="18">
        <f t="shared" si="1"/>
        <v>-660</v>
      </c>
      <c r="P38" s="9">
        <f t="shared" si="2"/>
        <v>4321.6999999999989</v>
      </c>
    </row>
    <row r="39" spans="1:18" x14ac:dyDescent="0.25">
      <c r="B39" s="6" t="s">
        <v>59</v>
      </c>
      <c r="C39" s="15"/>
      <c r="D39" s="15"/>
      <c r="E39" s="15"/>
      <c r="F39" s="15"/>
      <c r="G39" s="15"/>
      <c r="H39" s="15">
        <v>-1555.2</v>
      </c>
      <c r="I39" s="15"/>
      <c r="J39" s="15"/>
      <c r="K39" s="15"/>
      <c r="L39" s="15"/>
      <c r="M39" s="15"/>
      <c r="N39" s="15"/>
      <c r="O39" s="18">
        <f t="shared" si="1"/>
        <v>-1555.2</v>
      </c>
      <c r="P39" s="9">
        <f t="shared" si="2"/>
        <v>2766.4999999999991</v>
      </c>
    </row>
    <row r="40" spans="1:18" x14ac:dyDescent="0.25">
      <c r="B40" s="6" t="s">
        <v>45</v>
      </c>
      <c r="C40" s="15"/>
      <c r="D40" s="15"/>
      <c r="E40" s="15"/>
      <c r="F40" s="15"/>
      <c r="G40" s="15"/>
      <c r="H40" s="15"/>
      <c r="I40" s="15"/>
      <c r="J40" s="15">
        <v>-50</v>
      </c>
      <c r="K40" s="15"/>
      <c r="L40" s="15"/>
      <c r="M40" s="15"/>
      <c r="N40" s="15"/>
      <c r="O40" s="18">
        <f t="shared" si="1"/>
        <v>-50</v>
      </c>
      <c r="P40" s="9">
        <f t="shared" si="2"/>
        <v>2716.4999999999991</v>
      </c>
    </row>
    <row r="41" spans="1:18" x14ac:dyDescent="0.25">
      <c r="B41" s="6" t="s">
        <v>13</v>
      </c>
      <c r="C41" s="15"/>
      <c r="D41" s="15"/>
      <c r="E41" s="15"/>
      <c r="F41" s="15"/>
      <c r="G41" s="15"/>
      <c r="H41" s="15"/>
      <c r="I41" s="15"/>
      <c r="J41" s="15"/>
      <c r="K41" s="15"/>
      <c r="L41" s="15">
        <v>-23.96</v>
      </c>
      <c r="M41" s="15"/>
      <c r="N41" s="15">
        <v>-23.96</v>
      </c>
      <c r="O41" s="18">
        <f t="shared" si="1"/>
        <v>-47.92</v>
      </c>
      <c r="P41" s="9">
        <f t="shared" si="2"/>
        <v>2668.579999999999</v>
      </c>
    </row>
    <row r="42" spans="1:18" x14ac:dyDescent="0.25">
      <c r="B42" s="6" t="s">
        <v>13</v>
      </c>
      <c r="C42" s="15"/>
      <c r="D42" s="15"/>
      <c r="E42" s="15"/>
      <c r="F42" s="15"/>
      <c r="G42" s="15"/>
      <c r="H42" s="15"/>
      <c r="I42" s="15"/>
      <c r="J42" s="15"/>
      <c r="K42" s="15"/>
      <c r="L42" s="15">
        <v>-47.93</v>
      </c>
      <c r="M42" s="15"/>
      <c r="N42" s="15"/>
      <c r="O42" s="18">
        <f t="shared" si="1"/>
        <v>-47.93</v>
      </c>
      <c r="P42" s="9">
        <f t="shared" si="2"/>
        <v>2620.6499999999992</v>
      </c>
    </row>
    <row r="43" spans="1:18" x14ac:dyDescent="0.25">
      <c r="B43" s="6" t="s">
        <v>13</v>
      </c>
      <c r="C43" s="15"/>
      <c r="D43" s="15"/>
      <c r="E43" s="15"/>
      <c r="F43" s="15"/>
      <c r="G43" s="15"/>
      <c r="H43" s="15"/>
      <c r="I43" s="15"/>
      <c r="J43" s="15"/>
      <c r="K43" s="15"/>
      <c r="L43" s="15">
        <v>-23.96</v>
      </c>
      <c r="M43" s="15"/>
      <c r="N43" s="15"/>
      <c r="O43" s="18">
        <f t="shared" si="1"/>
        <v>-23.96</v>
      </c>
      <c r="P43" s="9">
        <f t="shared" si="2"/>
        <v>2596.6899999999991</v>
      </c>
    </row>
    <row r="44" spans="1:18" x14ac:dyDescent="0.25">
      <c r="B44" s="6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>
        <f>SUM(O17:O43)</f>
        <v>-4463.3</v>
      </c>
      <c r="Q44" s="28"/>
      <c r="R44" s="27"/>
    </row>
    <row r="45" spans="1:18" x14ac:dyDescent="0.25">
      <c r="B45" s="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Q45" s="6"/>
      <c r="R45" s="28"/>
    </row>
    <row r="46" spans="1:18" x14ac:dyDescent="0.25">
      <c r="C46" s="9">
        <f t="shared" ref="C46:N46" si="3">SUM(C17:C45)</f>
        <v>-608.78000000000009</v>
      </c>
      <c r="D46" s="9">
        <f t="shared" si="3"/>
        <v>-252.83999999999997</v>
      </c>
      <c r="E46" s="9">
        <f t="shared" si="3"/>
        <v>-2.99</v>
      </c>
      <c r="F46" s="9">
        <f t="shared" si="3"/>
        <v>-415.51</v>
      </c>
      <c r="G46" s="9">
        <f t="shared" si="3"/>
        <v>-995.87</v>
      </c>
      <c r="H46" s="9">
        <f t="shared" si="3"/>
        <v>-1885.2</v>
      </c>
      <c r="I46" s="9">
        <f t="shared" si="3"/>
        <v>0</v>
      </c>
      <c r="J46" s="9">
        <f t="shared" si="3"/>
        <v>-50</v>
      </c>
      <c r="K46" s="9">
        <f t="shared" si="3"/>
        <v>-46.2</v>
      </c>
      <c r="L46" s="9">
        <f t="shared" si="3"/>
        <v>-95.85</v>
      </c>
      <c r="M46" s="9">
        <f t="shared" si="3"/>
        <v>-53</v>
      </c>
      <c r="N46" s="9">
        <f t="shared" si="3"/>
        <v>-57.06</v>
      </c>
      <c r="O46" s="9"/>
    </row>
    <row r="47" spans="1:18" x14ac:dyDescent="0.25">
      <c r="B47" s="2" t="s">
        <v>27</v>
      </c>
      <c r="C47" s="19">
        <v>45383</v>
      </c>
      <c r="D47" s="19">
        <v>45413</v>
      </c>
      <c r="E47" s="19">
        <v>45444</v>
      </c>
      <c r="F47" s="19">
        <v>45474</v>
      </c>
      <c r="G47" s="19">
        <v>45505</v>
      </c>
      <c r="H47" s="19">
        <v>45536</v>
      </c>
      <c r="I47" s="19">
        <v>45566</v>
      </c>
      <c r="J47" s="19">
        <v>45597</v>
      </c>
      <c r="K47" s="19">
        <v>45627</v>
      </c>
      <c r="L47" s="19">
        <v>45658</v>
      </c>
      <c r="M47" s="19">
        <v>45689</v>
      </c>
      <c r="N47" s="19">
        <v>45717</v>
      </c>
    </row>
    <row r="48" spans="1:18" x14ac:dyDescent="0.25">
      <c r="A48" s="20">
        <f>SUM(P14)</f>
        <v>7059.99</v>
      </c>
      <c r="B48" s="21" t="s">
        <v>9</v>
      </c>
      <c r="C48" s="27">
        <f>SUM(A48--C46)</f>
        <v>6451.21</v>
      </c>
      <c r="D48" s="27">
        <f>SUM(C48--D46)</f>
        <v>6198.37</v>
      </c>
      <c r="E48" s="27">
        <f>SUM(D48--E46)</f>
        <v>6195.38</v>
      </c>
      <c r="F48" s="27">
        <f t="shared" ref="F48:N48" si="4">SUM(E48--F46)</f>
        <v>5779.87</v>
      </c>
      <c r="G48" s="27">
        <f t="shared" si="4"/>
        <v>4784</v>
      </c>
      <c r="H48" s="27">
        <f t="shared" si="4"/>
        <v>2898.8</v>
      </c>
      <c r="I48" s="27">
        <f t="shared" si="4"/>
        <v>2898.8</v>
      </c>
      <c r="J48" s="27">
        <f t="shared" si="4"/>
        <v>2848.8</v>
      </c>
      <c r="K48" s="27">
        <f t="shared" si="4"/>
        <v>2802.6000000000004</v>
      </c>
      <c r="L48" s="27">
        <f t="shared" si="4"/>
        <v>2706.7500000000005</v>
      </c>
      <c r="M48" s="27">
        <f t="shared" si="4"/>
        <v>2653.7500000000005</v>
      </c>
      <c r="N48" s="27">
        <f t="shared" si="4"/>
        <v>2596.6900000000005</v>
      </c>
      <c r="O48" s="29"/>
      <c r="P48" s="22"/>
    </row>
    <row r="49" spans="3:17" x14ac:dyDescent="0.25">
      <c r="G49" s="13"/>
      <c r="H49" s="13"/>
      <c r="I49" s="13"/>
      <c r="J49" s="13"/>
      <c r="K49" s="13"/>
      <c r="L49" s="13"/>
      <c r="M49" s="13"/>
      <c r="N49" s="9"/>
      <c r="O49" s="13"/>
      <c r="P49" s="23"/>
      <c r="Q49" s="24"/>
    </row>
    <row r="50" spans="3:17" x14ac:dyDescent="0.25">
      <c r="C50" s="29"/>
      <c r="D50" s="13"/>
      <c r="E50" s="13"/>
      <c r="F50" s="13"/>
      <c r="G50" s="29"/>
      <c r="H50" s="13"/>
      <c r="I50" s="13"/>
      <c r="J50" s="13"/>
      <c r="K50" s="13"/>
      <c r="L50" s="13"/>
      <c r="M50" s="13"/>
      <c r="N50" s="13"/>
      <c r="O50" s="13"/>
      <c r="Q50" s="25"/>
    </row>
    <row r="51" spans="3:17" x14ac:dyDescent="0.25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3:17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26"/>
      <c r="Q52" s="25"/>
    </row>
    <row r="53" spans="3:17" x14ac:dyDescent="0.25">
      <c r="G53" s="9"/>
      <c r="H53" s="9"/>
      <c r="I53" s="9"/>
      <c r="J53" s="9"/>
      <c r="K53" s="9"/>
      <c r="L53" s="9"/>
      <c r="M53" s="9"/>
      <c r="N53" s="9"/>
      <c r="O53" s="26"/>
      <c r="Q53" s="25"/>
    </row>
    <row r="56" spans="3:17" x14ac:dyDescent="0.2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3:17" x14ac:dyDescent="0.25"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60" spans="3:17" x14ac:dyDescent="0.25">
      <c r="E60" s="27"/>
    </row>
    <row r="61" spans="3:17" x14ac:dyDescent="0.25">
      <c r="E61" s="27"/>
      <c r="H61" s="27"/>
    </row>
    <row r="62" spans="3:17" x14ac:dyDescent="0.25">
      <c r="E62" s="27"/>
      <c r="H62" s="27"/>
    </row>
    <row r="63" spans="3:17" x14ac:dyDescent="0.25">
      <c r="E63" s="27"/>
      <c r="H63" s="28"/>
    </row>
    <row r="64" spans="3:17" x14ac:dyDescent="0.25">
      <c r="E64" s="27"/>
    </row>
    <row r="65" spans="5:6" x14ac:dyDescent="0.25">
      <c r="E65" s="28"/>
    </row>
    <row r="66" spans="5:6" x14ac:dyDescent="0.25">
      <c r="E66" s="28"/>
    </row>
    <row r="67" spans="5:6" x14ac:dyDescent="0.25">
      <c r="F67" s="28"/>
    </row>
  </sheetData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47C524BA-5B7A-4166-B2A2-255CAFB1FA53}"/>
</file>

<file path=customXml/itemProps2.xml><?xml version="1.0" encoding="utf-8"?>
<ds:datastoreItem xmlns:ds="http://schemas.openxmlformats.org/officeDocument/2006/customXml" ds:itemID="{E95E4CCE-554A-402E-B4F3-E58D032D06D4}"/>
</file>

<file path=customXml/itemProps3.xml><?xml version="1.0" encoding="utf-8"?>
<ds:datastoreItem xmlns:ds="http://schemas.openxmlformats.org/officeDocument/2006/customXml" ds:itemID="{40F2CBB4-6635-40DE-B733-8F2218092B9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2024 2025</vt:lpstr>
      <vt:lpstr>2024 - 2025 RBS</vt:lpstr>
      <vt:lpstr>2024 - 2025 Amended</vt:lpstr>
      <vt:lpstr>2025 - 2026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Falconer</dc:creator>
  <cp:lastModifiedBy>Thomas Falconer</cp:lastModifiedBy>
  <cp:lastPrinted>2026-06-04T22:26:48Z</cp:lastPrinted>
  <dcterms:created xsi:type="dcterms:W3CDTF">2024-10-12T19:51:12Z</dcterms:created>
  <dcterms:modified xsi:type="dcterms:W3CDTF">2026-06-04T22:31:27Z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