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/>
  <mc:AlternateContent xmlns:mc="http://schemas.openxmlformats.org/markup-compatibility/2006">
    <mc:Choice Requires="x15">
      <x15ac:absPath xmlns:x15ac="http://schemas.microsoft.com/office/spreadsheetml/2010/11/ac" url="C:\Users\sidsa\Desktop\"/>
    </mc:Choice>
  </mc:AlternateContent>
  <xr:revisionPtr revIDLastSave="0" documentId="13_ncr:1_{BB7EE9D1-5FD4-48A9-8787-0F82104573C3}" xr6:coauthVersionLast="47" xr6:coauthVersionMax="47" xr10:uidLastSave="{00000000-0000-0000-0000-000000000000}"/>
  <bookViews>
    <workbookView xWindow="-108" yWindow="-108" windowWidth="23256" windowHeight="12456" tabRatio="601" firstSheet="7" activeTab="7" xr2:uid="{00000000-000D-0000-FFFF-FFFF00000000}"/>
  </bookViews>
  <sheets>
    <sheet name="title" sheetId="1" r:id="rId1"/>
    <sheet name="GENERAL INFORMATION" sheetId="2" r:id="rId2"/>
    <sheet name="CONTENTS" sheetId="3" r:id="rId3"/>
    <sheet name="TRUSTEES' REPORT" sheetId="4" r:id="rId4"/>
    <sheet name="Accountant's  Report" sheetId="5" r:id="rId5"/>
    <sheet name="SOFA" sheetId="13" r:id="rId6"/>
    <sheet name="BALANCE SHEET" sheetId="7" r:id="rId7"/>
    <sheet name="NOTES TO THE ACCOUNTS" sheetId="8" r:id="rId8"/>
    <sheet name="TRIAL BALANCE" sheetId="9" r:id="rId9"/>
    <sheet name="BANK" sheetId="10" r:id="rId10"/>
    <sheet name="CASH EXPS" sheetId="15" r:id="rId11"/>
    <sheet name="WORKINGS" sheetId="16" r:id="rId12"/>
    <sheet name="OSCR Notes" sheetId="12" r:id="rId13"/>
  </sheets>
  <definedNames>
    <definedName name="Excel_BuiltIn_Print_Area_6">#REF!</definedName>
    <definedName name="_xlnm.Print_Titles" localSheetId="8">'TRIAL BALANCE'!$1:$1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9" l="1"/>
  <c r="D4" i="9"/>
  <c r="C12" i="13" l="1"/>
  <c r="E14" i="10"/>
  <c r="E6" i="10"/>
  <c r="E7" i="10"/>
  <c r="E8" i="10"/>
  <c r="E9" i="10"/>
  <c r="E10" i="10"/>
  <c r="E11" i="10"/>
  <c r="E12" i="10"/>
  <c r="E13" i="10"/>
  <c r="E15" i="10"/>
  <c r="E16" i="10"/>
  <c r="E4" i="10"/>
  <c r="P14" i="10"/>
  <c r="Q14" i="10"/>
  <c r="B5" i="10" s="1"/>
  <c r="O14" i="10"/>
  <c r="C5" i="10" s="1"/>
  <c r="E5" i="10" s="1"/>
  <c r="R14" i="10" l="1"/>
  <c r="R41" i="10" s="1"/>
  <c r="Q41" i="10"/>
  <c r="P41" i="10"/>
  <c r="S41" i="10"/>
  <c r="T41" i="10"/>
  <c r="O41" i="10"/>
  <c r="Z41" i="10"/>
  <c r="U41" i="10"/>
  <c r="F14" i="15" l="1"/>
  <c r="G14" i="15"/>
  <c r="H14" i="15"/>
  <c r="I14" i="15"/>
  <c r="J14" i="15"/>
  <c r="K14" i="15"/>
  <c r="L14" i="15"/>
  <c r="E14" i="15"/>
  <c r="D34" i="10" l="1"/>
  <c r="E32" i="9" s="1"/>
  <c r="E34" i="10"/>
  <c r="F34" i="10"/>
  <c r="C34" i="10"/>
  <c r="V41" i="10" l="1"/>
  <c r="W41" i="10"/>
  <c r="X41" i="10"/>
  <c r="Y41" i="10"/>
  <c r="N41" i="10" l="1"/>
  <c r="E15" i="8"/>
  <c r="E14" i="8"/>
  <c r="B22" i="10"/>
  <c r="O63" i="9" l="1"/>
  <c r="B23" i="10"/>
  <c r="B24" i="10"/>
  <c r="B25" i="10"/>
  <c r="B26" i="10"/>
  <c r="B27" i="10"/>
  <c r="B28" i="10"/>
  <c r="B29" i="10"/>
  <c r="B30" i="10"/>
  <c r="B31" i="10"/>
  <c r="B32" i="10"/>
  <c r="B33" i="10"/>
  <c r="B34" i="10" l="1"/>
  <c r="F11" i="9" s="1"/>
  <c r="E17" i="8"/>
  <c r="P11" i="9" l="1"/>
  <c r="L8" i="10"/>
  <c r="D14" i="15"/>
  <c r="C17" i="10"/>
  <c r="F25" i="9" s="1"/>
  <c r="D17" i="10"/>
  <c r="E17" i="10"/>
  <c r="E11" i="9" s="1"/>
  <c r="L6" i="10" l="1"/>
  <c r="F21" i="15"/>
  <c r="F23" i="15" s="1"/>
  <c r="A5" i="2"/>
  <c r="D109" i="15"/>
  <c r="N82" i="15"/>
  <c r="P15" i="9"/>
  <c r="P38" i="9"/>
  <c r="K109" i="15"/>
  <c r="J109" i="15"/>
  <c r="I109" i="15"/>
  <c r="B109" i="15"/>
  <c r="L109" i="15"/>
  <c r="E109" i="15"/>
  <c r="H109" i="15"/>
  <c r="L84" i="15"/>
  <c r="K84" i="15"/>
  <c r="J84" i="15"/>
  <c r="I84" i="15"/>
  <c r="C84" i="15"/>
  <c r="N83" i="15"/>
  <c r="N81" i="15"/>
  <c r="N80" i="15"/>
  <c r="N79" i="15"/>
  <c r="N78" i="15"/>
  <c r="N77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1" i="15"/>
  <c r="N49" i="15"/>
  <c r="N48" i="15"/>
  <c r="N47" i="15"/>
  <c r="N46" i="15"/>
  <c r="N45" i="15"/>
  <c r="N44" i="15"/>
  <c r="N43" i="15"/>
  <c r="N41" i="15"/>
  <c r="N40" i="15"/>
  <c r="N38" i="15"/>
  <c r="N37" i="15"/>
  <c r="N35" i="15"/>
  <c r="N33" i="15"/>
  <c r="N32" i="15"/>
  <c r="N31" i="15"/>
  <c r="N29" i="15"/>
  <c r="N28" i="15"/>
  <c r="N27" i="15"/>
  <c r="N26" i="15"/>
  <c r="N25" i="15"/>
  <c r="N24" i="15"/>
  <c r="F84" i="15" l="1"/>
  <c r="O38" i="9"/>
  <c r="H84" i="15"/>
  <c r="G109" i="15"/>
  <c r="F109" i="15"/>
  <c r="G84" i="15"/>
  <c r="N42" i="15"/>
  <c r="D84" i="15"/>
  <c r="B84" i="15"/>
  <c r="N34" i="15"/>
  <c r="E84" i="15"/>
  <c r="A2" i="5"/>
  <c r="A2" i="8"/>
  <c r="A2" i="13"/>
  <c r="A2" i="4"/>
  <c r="N30" i="15"/>
  <c r="N39" i="15"/>
  <c r="N50" i="15"/>
  <c r="N36" i="15"/>
  <c r="H71" i="9"/>
  <c r="I71" i="9"/>
  <c r="J71" i="9"/>
  <c r="A2" i="7"/>
  <c r="R38" i="9" l="1"/>
  <c r="Q38" i="9"/>
  <c r="C21" i="13" s="1"/>
  <c r="C87" i="15"/>
  <c r="N84" i="15"/>
  <c r="P59" i="9"/>
  <c r="O59" i="9"/>
  <c r="E25" i="8"/>
  <c r="R59" i="9" l="1"/>
  <c r="Q59" i="9"/>
  <c r="B17" i="10" l="1"/>
  <c r="F23" i="9" s="1"/>
  <c r="E43" i="5"/>
  <c r="C40" i="7" s="1"/>
  <c r="O11" i="9" l="1"/>
  <c r="P67" i="9"/>
  <c r="O67" i="9"/>
  <c r="P63" i="9"/>
  <c r="O65" i="9"/>
  <c r="P65" i="9"/>
  <c r="P48" i="9"/>
  <c r="P50" i="9"/>
  <c r="P53" i="9"/>
  <c r="P57" i="9"/>
  <c r="O61" i="9"/>
  <c r="P61" i="9"/>
  <c r="P44" i="9"/>
  <c r="P46" i="9"/>
  <c r="P42" i="9"/>
  <c r="P36" i="9"/>
  <c r="P34" i="9"/>
  <c r="P30" i="9"/>
  <c r="O27" i="9"/>
  <c r="P20" i="9"/>
  <c r="O18" i="9"/>
  <c r="P18" i="9"/>
  <c r="O9" i="9"/>
  <c r="P9" i="9"/>
  <c r="P7" i="9"/>
  <c r="O4" i="9"/>
  <c r="P27" i="9"/>
  <c r="Q27" i="9" s="1"/>
  <c r="P32" i="9"/>
  <c r="R27" i="9" l="1"/>
  <c r="O15" i="9" l="1"/>
  <c r="G71" i="9" l="1"/>
  <c r="R15" i="9"/>
  <c r="Q15" i="9"/>
  <c r="E33" i="8" s="1"/>
  <c r="O36" i="9"/>
  <c r="C13" i="7" l="1"/>
  <c r="E26" i="8"/>
  <c r="E27" i="8" s="1"/>
  <c r="O20" i="9"/>
  <c r="O7" i="9"/>
  <c r="R9" i="9"/>
  <c r="Q9" i="9"/>
  <c r="O48" i="9"/>
  <c r="O23" i="9"/>
  <c r="A3" i="13" l="1"/>
  <c r="A1" i="13"/>
  <c r="O50" i="9"/>
  <c r="O42" i="9"/>
  <c r="O44" i="9"/>
  <c r="O53" i="9"/>
  <c r="R44" i="9" l="1"/>
  <c r="Q44" i="9"/>
  <c r="C23" i="13" s="1"/>
  <c r="Q36" i="9"/>
  <c r="C27" i="13" s="1"/>
  <c r="R36" i="9"/>
  <c r="R48" i="9"/>
  <c r="Q48" i="9" l="1"/>
  <c r="A3" i="8"/>
  <c r="A1" i="8"/>
  <c r="A3" i="7"/>
  <c r="A1" i="7"/>
  <c r="A3" i="5"/>
  <c r="A1" i="5"/>
  <c r="A3" i="4"/>
  <c r="A1" i="4"/>
  <c r="A2" i="3"/>
  <c r="A1" i="3"/>
  <c r="A2" i="2"/>
  <c r="A1" i="2"/>
  <c r="O25" i="9"/>
  <c r="O34" i="9"/>
  <c r="O46" i="9"/>
  <c r="C71" i="9"/>
  <c r="P25" i="9" l="1"/>
  <c r="R67" i="9"/>
  <c r="Q65" i="9"/>
  <c r="C32" i="13" s="1"/>
  <c r="R53" i="9"/>
  <c r="Q67" i="9"/>
  <c r="R65" i="9"/>
  <c r="Q53" i="9"/>
  <c r="C28" i="13" s="1"/>
  <c r="Q18" i="9"/>
  <c r="O30" i="9"/>
  <c r="Q34" i="9"/>
  <c r="C20" i="13" s="1"/>
  <c r="Q46" i="9"/>
  <c r="C19" i="13" s="1"/>
  <c r="R20" i="9"/>
  <c r="R18" i="9"/>
  <c r="R63" i="9"/>
  <c r="Q63" i="9"/>
  <c r="Q42" i="9"/>
  <c r="C22" i="13" s="1"/>
  <c r="R42" i="9"/>
  <c r="Q61" i="9"/>
  <c r="R61" i="9"/>
  <c r="C46" i="13" l="1"/>
  <c r="P23" i="9"/>
  <c r="L10" i="10"/>
  <c r="Q30" i="9"/>
  <c r="C18" i="13" s="1"/>
  <c r="R34" i="9"/>
  <c r="Q25" i="9"/>
  <c r="R25" i="9"/>
  <c r="C10" i="13" s="1"/>
  <c r="R7" i="9"/>
  <c r="Q7" i="9"/>
  <c r="R46" i="9"/>
  <c r="C18" i="7"/>
  <c r="Q20" i="9"/>
  <c r="P4" i="9" l="1"/>
  <c r="Q4" i="9" s="1"/>
  <c r="D71" i="9"/>
  <c r="R30" i="9"/>
  <c r="F71" i="9"/>
  <c r="M71" i="9"/>
  <c r="C9" i="7"/>
  <c r="L71" i="9"/>
  <c r="R4" i="9" l="1"/>
  <c r="Q11" i="9"/>
  <c r="E32" i="8" s="1"/>
  <c r="R11" i="9"/>
  <c r="Q50" i="9"/>
  <c r="C26" i="13" s="1"/>
  <c r="R50" i="9"/>
  <c r="R23" i="9"/>
  <c r="C9" i="13" s="1"/>
  <c r="P71" i="9"/>
  <c r="Q23" i="9"/>
  <c r="C11" i="13" l="1"/>
  <c r="C13" i="13" s="1"/>
  <c r="C12" i="7"/>
  <c r="C15" i="7" s="1"/>
  <c r="C20" i="7" l="1"/>
  <c r="C22" i="7" s="1"/>
  <c r="O57" i="9" l="1"/>
  <c r="E71" i="9"/>
  <c r="O32" i="9" l="1"/>
  <c r="O71" i="9" s="1"/>
  <c r="R57" i="9"/>
  <c r="Q57" i="9"/>
  <c r="C34" i="13" l="1"/>
  <c r="Q32" i="9"/>
  <c r="R32" i="9"/>
  <c r="R71" i="9" s="1"/>
  <c r="Q71" i="9" l="1"/>
  <c r="C17" i="13"/>
  <c r="C24" i="13" s="1"/>
  <c r="C36" i="13" l="1"/>
  <c r="C38" i="13" s="1"/>
  <c r="D41" i="4" l="1"/>
  <c r="E21" i="8"/>
  <c r="C47" i="13"/>
  <c r="E23" i="8" l="1"/>
  <c r="C49" i="13"/>
  <c r="C27" i="7"/>
  <c r="H41" i="4" l="1"/>
</calcChain>
</file>

<file path=xl/sharedStrings.xml><?xml version="1.0" encoding="utf-8"?>
<sst xmlns="http://schemas.openxmlformats.org/spreadsheetml/2006/main" count="305" uniqueCount="212">
  <si>
    <t>SCOTTISH CHARITY NO. SC 029555</t>
  </si>
  <si>
    <t>GHOUSIA WELFARE TRUST</t>
  </si>
  <si>
    <t>ACCOUNTS FOR THE PERIOD 31 DECEMBER 2025</t>
  </si>
  <si>
    <r>
      <t>A</t>
    </r>
    <r>
      <rPr>
        <sz val="14"/>
        <rFont val="Times New Roman"/>
        <family val="1"/>
      </rPr>
      <t xml:space="preserve">CCOUN and </t>
    </r>
    <r>
      <rPr>
        <sz val="21"/>
        <rFont val="Times New Roman"/>
        <family val="1"/>
      </rPr>
      <t>T</t>
    </r>
    <r>
      <rPr>
        <sz val="14"/>
        <rFont val="Times New Roman"/>
        <family val="1"/>
      </rPr>
      <t>AX Ltd</t>
    </r>
  </si>
  <si>
    <t>TRUSTEES</t>
  </si>
  <si>
    <t>Mr</t>
  </si>
  <si>
    <t>Imran Mir</t>
  </si>
  <si>
    <t>Hafiz Abdul Ghafoor</t>
  </si>
  <si>
    <t>Muhammad Hamza Ghafoor</t>
  </si>
  <si>
    <t>Ulfat - Ullah Malik</t>
  </si>
  <si>
    <t>PRINCIPAL OFFICE</t>
  </si>
  <si>
    <t>80 Wakefield Avenue</t>
  </si>
  <si>
    <t>Edinburgh</t>
  </si>
  <si>
    <t>Eh7 6Tw</t>
  </si>
  <si>
    <t xml:space="preserve">TEL: </t>
  </si>
  <si>
    <t>0044 7787526413</t>
  </si>
  <si>
    <t>CONTENTS</t>
  </si>
  <si>
    <t>Page</t>
  </si>
  <si>
    <t>COMMITTEE'S REPORT</t>
  </si>
  <si>
    <t>INDEPENDENT EXAMINER'S REPORT</t>
  </si>
  <si>
    <t>STATEMENT OF FINANCIAL ACTIVITIES</t>
  </si>
  <si>
    <t>BALANCE SHEET</t>
  </si>
  <si>
    <t>NOTES TO THE ACCOUNTS</t>
  </si>
  <si>
    <t xml:space="preserve">TRUSTEES' REPORT </t>
  </si>
  <si>
    <t>Principal Office</t>
  </si>
  <si>
    <t>Current trustees</t>
  </si>
  <si>
    <t>Ulfat Ullah  Malak</t>
  </si>
  <si>
    <t>Trust set-up and registration with OSCR</t>
  </si>
  <si>
    <t xml:space="preserve">The trust was set up and registered at 20 September 1999 </t>
  </si>
  <si>
    <t>Appointment of trustees</t>
  </si>
  <si>
    <t>The trustees are appointed to stay in office until further election by members of the charity.</t>
  </si>
  <si>
    <t xml:space="preserve">Governing document </t>
  </si>
  <si>
    <t>The association is a charitable body and the purposes and administration arrangements are set</t>
  </si>
  <si>
    <t xml:space="preserve">out in our constitution. </t>
  </si>
  <si>
    <t xml:space="preserve">Charitable purposes </t>
  </si>
  <si>
    <t xml:space="preserve">Our purpose, as recorded in our constitution, is to provide Islamic education to the community </t>
  </si>
  <si>
    <t>by using modern teaching rechniques.</t>
  </si>
  <si>
    <t xml:space="preserve">Activities and achievements </t>
  </si>
  <si>
    <t>During the period, we provide community education get to gether with olders and in Pakistan we run school of about 200 students.</t>
  </si>
  <si>
    <t>Providing foods,books, clothes and medicines, and all students are under 15</t>
  </si>
  <si>
    <t xml:space="preserve">Trustees' remuneration and expenses </t>
  </si>
  <si>
    <t>None of the trustees was remunerated for services provided.</t>
  </si>
  <si>
    <t>General funds</t>
  </si>
  <si>
    <t xml:space="preserve">As a result of the surplus of </t>
  </si>
  <si>
    <r>
      <t xml:space="preserve">for the year, the committee held unrestricted funds of </t>
    </r>
    <r>
      <rPr>
        <sz val="10"/>
        <rFont val="Calibri"/>
        <family val="2"/>
      </rPr>
      <t/>
    </r>
  </si>
  <si>
    <t xml:space="preserve">at the period end. </t>
  </si>
  <si>
    <t>Approved by the committee and signed on their behalf.</t>
  </si>
  <si>
    <t>August 13, 2026</t>
  </si>
  <si>
    <t>Trustee</t>
  </si>
  <si>
    <t>INDEPENDENT EXAMINER'S REPORT TO THE COMMITTEE</t>
  </si>
  <si>
    <t xml:space="preserve">I report on the accounts of the charity for the period ended 31 December 2025 which are set out on </t>
  </si>
  <si>
    <t xml:space="preserve">pages 5 to 7. </t>
  </si>
  <si>
    <t xml:space="preserve">Respective responsibilities of trustees and examiner </t>
  </si>
  <si>
    <t xml:space="preserve">The charity’s committee is responsible for the preparation of the accounts in accordance with the </t>
  </si>
  <si>
    <t>terms of the Charities and Trustee Investment (Scotland) Act 2005 and the Charities Accounts</t>
  </si>
  <si>
    <t>(Scotland) Regulations 2006. The charity committee considers that the audit requirement under</t>
  </si>
  <si>
    <t xml:space="preserve">Regulation 10(1) (d) of the Accounts Regulations does not apply. It is my responsibility to examine </t>
  </si>
  <si>
    <t>the accounts as required under section 44(1) (c) of the Act and to state whether particular matters</t>
  </si>
  <si>
    <t xml:space="preserve">have come to my attention. </t>
  </si>
  <si>
    <t xml:space="preserve">Basis of independent examiner’s statement </t>
  </si>
  <si>
    <t>My examination is conducted in accordance with Regulation 11 of the Charities Accounts (Scotland)</t>
  </si>
  <si>
    <t xml:space="preserve">Regulations 2006. An examination includes a review of the accounting records kept by the charity </t>
  </si>
  <si>
    <t xml:space="preserve">and a comparison of the accounts presented with those records. It also includes consideration of any </t>
  </si>
  <si>
    <t xml:space="preserve">unusual items or disclosures in the accounts, and seeks explanations from the committee concerning </t>
  </si>
  <si>
    <t xml:space="preserve">any such matters. The procedures undertaken do not provide all the evidence that would be required </t>
  </si>
  <si>
    <t xml:space="preserve">in an audit, and consequently I do not express an audit opinion on the view given by the accounts. </t>
  </si>
  <si>
    <t xml:space="preserve">Independent examiner’s statement </t>
  </si>
  <si>
    <t>In the course of my examination, no matter has come to my attention which gives me reasonable</t>
  </si>
  <si>
    <t>cause to believe that in any material respect the following requirements have not been met.</t>
  </si>
  <si>
    <t xml:space="preserve">i) to keep accounting records in accordance with Section 44(1) (a) of the 2005 Act and Regulation 4 </t>
  </si>
  <si>
    <t>of the 2006 Accounts Regulations, and</t>
  </si>
  <si>
    <t xml:space="preserve">ii) to prepare accounts which accord with the accounting records and comply with Regulation 8 of the </t>
  </si>
  <si>
    <t>2006 Accounts Regulations</t>
  </si>
  <si>
    <t>Account and Tax Ltd</t>
  </si>
  <si>
    <t>4 Redheughs Rigg, Westpoint</t>
  </si>
  <si>
    <t>EH2 5Dq</t>
  </si>
  <si>
    <t>STATEMENT OF FINANCIAL ACTIVITIES (SOFA)</t>
  </si>
  <si>
    <t>2025</t>
  </si>
  <si>
    <t>2024</t>
  </si>
  <si>
    <t>£</t>
  </si>
  <si>
    <t>Incoming resources</t>
  </si>
  <si>
    <t>Donations</t>
  </si>
  <si>
    <t>Rental Income</t>
  </si>
  <si>
    <t>Flate sale</t>
  </si>
  <si>
    <t>Resources expended</t>
  </si>
  <si>
    <t>Cost of generating donations</t>
  </si>
  <si>
    <t>Donation Transferred to pakistan</t>
  </si>
  <si>
    <t>Expenses reimbursed</t>
  </si>
  <si>
    <t>Course material &amp; stationery</t>
  </si>
  <si>
    <t>Classroom hire</t>
  </si>
  <si>
    <t>Premises costs</t>
  </si>
  <si>
    <t>Telecom</t>
  </si>
  <si>
    <t>Heat &amp; light</t>
  </si>
  <si>
    <t>Cost of charitable activities</t>
  </si>
  <si>
    <t>Other community programmes</t>
  </si>
  <si>
    <t>Insurance</t>
  </si>
  <si>
    <t>Maintenance</t>
  </si>
  <si>
    <t>Donations Earth quick Turkey</t>
  </si>
  <si>
    <t>Fasting meal arrangements</t>
  </si>
  <si>
    <t>Professional Fee</t>
  </si>
  <si>
    <t>Bank &amp; credit card charges</t>
  </si>
  <si>
    <t>Miscellaneous</t>
  </si>
  <si>
    <t>SURPLUS FOR THE PERIOD</t>
  </si>
  <si>
    <t>All funds are unrestricted.</t>
  </si>
  <si>
    <t>Reconciliation of SOFA to the balance sheet funds</t>
  </si>
  <si>
    <t>Opening general funds</t>
  </si>
  <si>
    <t>Surplus for the year (SOFA)</t>
  </si>
  <si>
    <t>Closing general funds per balance sheet</t>
  </si>
  <si>
    <t>Note</t>
  </si>
  <si>
    <t>Fixed assets</t>
  </si>
  <si>
    <t>Land &amp; buildings</t>
  </si>
  <si>
    <t>Current assets</t>
  </si>
  <si>
    <t>Bank account</t>
  </si>
  <si>
    <t xml:space="preserve">Cash </t>
  </si>
  <si>
    <t>Creditors due within one year</t>
  </si>
  <si>
    <t>Community loans</t>
  </si>
  <si>
    <t>NET CUURENT ASSETS</t>
  </si>
  <si>
    <t>NET ASSETS</t>
  </si>
  <si>
    <t>Represented by:</t>
  </si>
  <si>
    <t>GENERAL FUNDS</t>
  </si>
  <si>
    <t>Basis of preparation of accounts</t>
  </si>
  <si>
    <t>The accounts have been prepared under the historical cost convention on the 'accruals basis'.</t>
  </si>
  <si>
    <t>Cash &amp; bank</t>
  </si>
  <si>
    <t>Bank</t>
  </si>
  <si>
    <t>Cash</t>
  </si>
  <si>
    <t>Opening balance</t>
  </si>
  <si>
    <t>Add:</t>
  </si>
  <si>
    <t>Surplus for the period</t>
  </si>
  <si>
    <t>Less:</t>
  </si>
  <si>
    <t>Capital expenditure</t>
  </si>
  <si>
    <t>Community loans repaid</t>
  </si>
  <si>
    <t>Closing balance</t>
  </si>
  <si>
    <t>BANK</t>
  </si>
  <si>
    <t>CASH EXPS</t>
  </si>
  <si>
    <t>WORKINGS</t>
  </si>
  <si>
    <t>Journals</t>
  </si>
  <si>
    <t>Final</t>
  </si>
  <si>
    <t>Closing TB</t>
  </si>
  <si>
    <t>GENERAL FUND</t>
  </si>
  <si>
    <t xml:space="preserve">Opening balance    </t>
  </si>
  <si>
    <t>ASSETS &amp; LIABILITIES</t>
  </si>
  <si>
    <t>F, F &amp; Eq</t>
  </si>
  <si>
    <t>Motor vehicle</t>
  </si>
  <si>
    <t>Qarze Hasna</t>
  </si>
  <si>
    <t>INCOME</t>
  </si>
  <si>
    <t>Grants</t>
  </si>
  <si>
    <t>EXPENSES</t>
  </si>
  <si>
    <t>Donations to Pk</t>
  </si>
  <si>
    <t>Telephone</t>
  </si>
  <si>
    <t>H &amp; L</t>
  </si>
  <si>
    <t>Coursework &amp; stationery</t>
  </si>
  <si>
    <t>Fundraising</t>
  </si>
  <si>
    <t>Community programmes</t>
  </si>
  <si>
    <t>Repairs &amp; upkeep</t>
  </si>
  <si>
    <t>Cleaning</t>
  </si>
  <si>
    <t>Motor expenses</t>
  </si>
  <si>
    <t>Bank chgs &amp; interest</t>
  </si>
  <si>
    <t>Building</t>
  </si>
  <si>
    <t>RECEIPTS</t>
  </si>
  <si>
    <t>Month</t>
  </si>
  <si>
    <t>Rent</t>
  </si>
  <si>
    <t>Other</t>
  </si>
  <si>
    <t>Total</t>
  </si>
  <si>
    <t>Donatipn</t>
  </si>
  <si>
    <t>Op balance</t>
  </si>
  <si>
    <t>2022/24</t>
  </si>
  <si>
    <t>2022/25</t>
  </si>
  <si>
    <t>Bankings</t>
  </si>
  <si>
    <t>13 jan..2026</t>
  </si>
  <si>
    <t>2022/26</t>
  </si>
  <si>
    <t>2022/27</t>
  </si>
  <si>
    <t>Withdrawals</t>
  </si>
  <si>
    <t>2022/28</t>
  </si>
  <si>
    <t>2022/29</t>
  </si>
  <si>
    <t>cb balance</t>
  </si>
  <si>
    <t>2022/30</t>
  </si>
  <si>
    <t>2022/31</t>
  </si>
  <si>
    <t>Bal per statement at 31/12/25</t>
  </si>
  <si>
    <t>2022/32</t>
  </si>
  <si>
    <t>2022/33</t>
  </si>
  <si>
    <t>2022/34</t>
  </si>
  <si>
    <t>PAYMENTS</t>
  </si>
  <si>
    <t>Donation</t>
  </si>
  <si>
    <t>Maint</t>
  </si>
  <si>
    <t>Misc</t>
  </si>
  <si>
    <t>pak sent</t>
  </si>
  <si>
    <t>Jumaha/Eid</t>
  </si>
  <si>
    <t>Period</t>
  </si>
  <si>
    <t>PPS</t>
  </si>
  <si>
    <t>Toiltery</t>
  </si>
  <si>
    <t>Books</t>
  </si>
  <si>
    <t>Traweeh</t>
  </si>
  <si>
    <t>Cleanings</t>
  </si>
  <si>
    <t>Fuel</t>
  </si>
  <si>
    <t>Repairs &amp; capex</t>
  </si>
  <si>
    <t>Misc.</t>
  </si>
  <si>
    <t>Cash received Fee</t>
  </si>
  <si>
    <t>Donation/Quran Teaching</t>
  </si>
  <si>
    <t>cash out</t>
  </si>
  <si>
    <t>P &amp; L</t>
  </si>
  <si>
    <t>2012/13</t>
  </si>
  <si>
    <t>Independent examiner's report</t>
  </si>
  <si>
    <t>Last paragraph should be as follows, (if no matters to report):</t>
  </si>
  <si>
    <t xml:space="preserve">In the course of my examination, no matter has come to my attention </t>
  </si>
  <si>
    <t>1. which gives me reasonable cause to believe that in any material respect the requirements:</t>
  </si>
  <si>
    <t>• to keep accounting records in accordance with Section 44(1) (a) of the 2005 Act and Regulation 4 of the</t>
  </si>
  <si>
    <t>2006 Accounts Regulations, and</t>
  </si>
  <si>
    <t>• to prepare accounts which accord with the accounting records and comply with Regulation 8 of the 2006</t>
  </si>
  <si>
    <t>Accounts Regulations</t>
  </si>
  <si>
    <t>have not been met.</t>
  </si>
  <si>
    <t xml:space="preserve">The total funds at SOFA should be reconciled to the balance sheet funds. </t>
  </si>
  <si>
    <t>This reconciliation should be at the bottom of SOFA.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</si>
</sst>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"/>
    <numFmt numFmtId="165" formatCode="#,##0.00;\(#,##0.00\)"/>
    <numFmt numFmtId="166" formatCode="dd/mm/yy;@"/>
    <numFmt numFmtId="167" formatCode="#,##0.000"/>
    <numFmt numFmtId="168" formatCode="&quot;£&quot;#,##0"/>
    <numFmt numFmtId="169" formatCode="dd/mm/yyyy;@"/>
  </numFmts>
  <fonts count="42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8"/>
      <name val="Gloucester MT Extra Condensed"/>
      <family val="1"/>
    </font>
    <font>
      <b/>
      <sz val="12"/>
      <name val="Flat Brush"/>
    </font>
    <font>
      <sz val="21"/>
      <name val="Times New Roman"/>
      <family val="1"/>
    </font>
    <font>
      <sz val="14"/>
      <name val="Times New Roman"/>
      <family val="1"/>
    </font>
    <font>
      <sz val="10"/>
      <name val="Calibri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b/>
      <u/>
      <sz val="9"/>
      <name val="Arial"/>
      <family val="2"/>
    </font>
    <font>
      <b/>
      <i/>
      <u/>
      <sz val="10"/>
      <name val="Arial"/>
      <family val="2"/>
    </font>
    <font>
      <b/>
      <sz val="10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b/>
      <sz val="9"/>
      <name val="Arial Narrow"/>
      <family val="2"/>
    </font>
    <font>
      <b/>
      <sz val="1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37" fillId="4" borderId="7" applyNumberFormat="0" applyAlignment="0" applyProtection="0"/>
    <xf numFmtId="0" fontId="14" fillId="16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44">
    <xf numFmtId="0" fontId="0" fillId="0" borderId="0" xfId="0"/>
    <xf numFmtId="0" fontId="17" fillId="0" borderId="0" xfId="0" applyFont="1" applyAlignment="1">
      <alignment horizontal="right"/>
    </xf>
    <xf numFmtId="0" fontId="19" fillId="0" borderId="0" xfId="0" applyFont="1"/>
    <xf numFmtId="0" fontId="17" fillId="0" borderId="0" xfId="0" applyFont="1"/>
    <xf numFmtId="0" fontId="0" fillId="0" borderId="0" xfId="0" applyAlignment="1">
      <alignment horizontal="center"/>
    </xf>
    <xf numFmtId="0" fontId="23" fillId="0" borderId="0" xfId="0" applyFont="1"/>
    <xf numFmtId="15" fontId="0" fillId="0" borderId="0" xfId="0" applyNumberFormat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3" fontId="0" fillId="0" borderId="0" xfId="0" applyNumberFormat="1"/>
    <xf numFmtId="3" fontId="27" fillId="0" borderId="0" xfId="0" applyNumberFormat="1" applyFont="1" applyAlignment="1">
      <alignment horizontal="center"/>
    </xf>
    <xf numFmtId="4" fontId="17" fillId="0" borderId="0" xfId="0" applyNumberFormat="1" applyFont="1"/>
    <xf numFmtId="4" fontId="0" fillId="0" borderId="0" xfId="0" applyNumberFormat="1"/>
    <xf numFmtId="3" fontId="27" fillId="0" borderId="0" xfId="0" applyNumberFormat="1" applyFont="1"/>
    <xf numFmtId="3" fontId="27" fillId="0" borderId="0" xfId="0" applyNumberFormat="1" applyFont="1" applyAlignment="1">
      <alignment horizontal="right"/>
    </xf>
    <xf numFmtId="3" fontId="28" fillId="0" borderId="0" xfId="0" applyNumberFormat="1" applyFont="1"/>
    <xf numFmtId="3" fontId="23" fillId="0" borderId="0" xfId="0" applyNumberFormat="1" applyFont="1" applyAlignment="1">
      <alignment horizontal="center"/>
    </xf>
    <xf numFmtId="3" fontId="17" fillId="0" borderId="0" xfId="0" applyNumberFormat="1" applyFont="1"/>
    <xf numFmtId="165" fontId="17" fillId="0" borderId="10" xfId="0" applyNumberFormat="1" applyFont="1" applyBorder="1"/>
    <xf numFmtId="164" fontId="0" fillId="0" borderId="0" xfId="0" applyNumberFormat="1"/>
    <xf numFmtId="164" fontId="27" fillId="0" borderId="0" xfId="0" applyNumberFormat="1" applyFont="1" applyAlignment="1">
      <alignment horizontal="center"/>
    </xf>
    <xf numFmtId="164" fontId="17" fillId="0" borderId="0" xfId="0" applyNumberFormat="1" applyFont="1"/>
    <xf numFmtId="37" fontId="0" fillId="0" borderId="0" xfId="0" applyNumberFormat="1"/>
    <xf numFmtId="37" fontId="17" fillId="0" borderId="0" xfId="0" applyNumberFormat="1" applyFont="1" applyAlignment="1">
      <alignment horizontal="center"/>
    </xf>
    <xf numFmtId="164" fontId="28" fillId="0" borderId="0" xfId="0" applyNumberFormat="1" applyFont="1"/>
    <xf numFmtId="165" fontId="17" fillId="0" borderId="0" xfId="0" applyNumberFormat="1" applyFont="1"/>
    <xf numFmtId="165" fontId="0" fillId="0" borderId="0" xfId="0" applyNumberFormat="1"/>
    <xf numFmtId="165" fontId="27" fillId="0" borderId="0" xfId="0" applyNumberFormat="1" applyFont="1"/>
    <xf numFmtId="164" fontId="30" fillId="0" borderId="0" xfId="0" applyNumberFormat="1" applyFont="1" applyAlignment="1">
      <alignment horizontal="center"/>
    </xf>
    <xf numFmtId="164" fontId="27" fillId="0" borderId="0" xfId="0" applyNumberFormat="1" applyFont="1"/>
    <xf numFmtId="39" fontId="0" fillId="0" borderId="0" xfId="0" applyNumberFormat="1"/>
    <xf numFmtId="165" fontId="0" fillId="0" borderId="11" xfId="0" applyNumberFormat="1" applyBorder="1"/>
    <xf numFmtId="165" fontId="0" fillId="0" borderId="12" xfId="0" applyNumberFormat="1" applyBorder="1"/>
    <xf numFmtId="164" fontId="32" fillId="0" borderId="0" xfId="0" applyNumberFormat="1" applyFont="1" applyAlignment="1">
      <alignment horizontal="center"/>
    </xf>
    <xf numFmtId="165" fontId="32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0" borderId="13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165" fontId="28" fillId="0" borderId="0" xfId="0" applyNumberFormat="1" applyFont="1"/>
    <xf numFmtId="165" fontId="0" fillId="0" borderId="0" xfId="0" applyNumberFormat="1" applyAlignment="1">
      <alignment horizontal="center"/>
    </xf>
    <xf numFmtId="165" fontId="0" fillId="0" borderId="13" xfId="0" applyNumberFormat="1" applyBorder="1"/>
    <xf numFmtId="164" fontId="23" fillId="0" borderId="0" xfId="0" applyNumberFormat="1" applyFont="1"/>
    <xf numFmtId="165" fontId="23" fillId="0" borderId="0" xfId="0" applyNumberFormat="1" applyFont="1"/>
    <xf numFmtId="165" fontId="17" fillId="0" borderId="14" xfId="0" applyNumberFormat="1" applyFont="1" applyBorder="1"/>
    <xf numFmtId="165" fontId="32" fillId="0" borderId="0" xfId="0" applyNumberFormat="1" applyFont="1"/>
    <xf numFmtId="0" fontId="0" fillId="0" borderId="0" xfId="0" applyAlignment="1">
      <alignment horizontal="left"/>
    </xf>
    <xf numFmtId="15" fontId="28" fillId="0" borderId="0" xfId="0" applyNumberFormat="1" applyFont="1"/>
    <xf numFmtId="15" fontId="0" fillId="0" borderId="0" xfId="0" applyNumberFormat="1" applyAlignment="1">
      <alignment horizontal="center"/>
    </xf>
    <xf numFmtId="165" fontId="17" fillId="0" borderId="0" xfId="0" applyNumberFormat="1" applyFont="1" applyAlignment="1">
      <alignment horizontal="left"/>
    </xf>
    <xf numFmtId="165" fontId="17" fillId="0" borderId="0" xfId="0" applyNumberFormat="1" applyFont="1" applyAlignment="1">
      <alignment horizontal="right"/>
    </xf>
    <xf numFmtId="166" fontId="0" fillId="0" borderId="0" xfId="0" applyNumberFormat="1"/>
    <xf numFmtId="165" fontId="0" fillId="0" borderId="14" xfId="0" applyNumberFormat="1" applyBorder="1"/>
    <xf numFmtId="165" fontId="0" fillId="0" borderId="0" xfId="0" applyNumberFormat="1" applyAlignment="1">
      <alignment horizontal="right"/>
    </xf>
    <xf numFmtId="165" fontId="33" fillId="0" borderId="0" xfId="0" applyNumberFormat="1" applyFont="1" applyAlignment="1">
      <alignment horizontal="center"/>
    </xf>
    <xf numFmtId="4" fontId="28" fillId="0" borderId="0" xfId="0" applyNumberFormat="1" applyFont="1"/>
    <xf numFmtId="167" fontId="0" fillId="0" borderId="0" xfId="0" applyNumberFormat="1"/>
    <xf numFmtId="37" fontId="17" fillId="0" borderId="0" xfId="0" applyNumberFormat="1" applyFont="1"/>
    <xf numFmtId="165" fontId="0" fillId="0" borderId="15" xfId="0" applyNumberFormat="1" applyBorder="1"/>
    <xf numFmtId="165" fontId="0" fillId="0" borderId="16" xfId="0" applyNumberFormat="1" applyBorder="1"/>
    <xf numFmtId="39" fontId="17" fillId="0" borderId="0" xfId="0" applyNumberFormat="1" applyFont="1"/>
    <xf numFmtId="165" fontId="17" fillId="0" borderId="19" xfId="0" applyNumberFormat="1" applyFont="1" applyBorder="1"/>
    <xf numFmtId="165" fontId="0" fillId="0" borderId="19" xfId="0" applyNumberFormat="1" applyBorder="1"/>
    <xf numFmtId="165" fontId="17" fillId="0" borderId="17" xfId="0" applyNumberFormat="1" applyFont="1" applyBorder="1"/>
    <xf numFmtId="165" fontId="0" fillId="0" borderId="17" xfId="0" applyNumberFormat="1" applyBorder="1"/>
    <xf numFmtId="0" fontId="38" fillId="0" borderId="0" xfId="0" applyFont="1"/>
    <xf numFmtId="165" fontId="0" fillId="0" borderId="18" xfId="0" applyNumberFormat="1" applyBorder="1"/>
    <xf numFmtId="3" fontId="23" fillId="0" borderId="0" xfId="0" applyNumberFormat="1" applyFont="1"/>
    <xf numFmtId="4" fontId="17" fillId="0" borderId="19" xfId="0" applyNumberFormat="1" applyFont="1" applyBorder="1"/>
    <xf numFmtId="168" fontId="0" fillId="0" borderId="0" xfId="0" applyNumberFormat="1"/>
    <xf numFmtId="0" fontId="28" fillId="0" borderId="0" xfId="0" quotePrefix="1" applyFont="1" applyAlignment="1">
      <alignment horizontal="center"/>
    </xf>
    <xf numFmtId="4" fontId="0" fillId="0" borderId="0" xfId="0" quotePrefix="1" applyNumberFormat="1"/>
    <xf numFmtId="164" fontId="32" fillId="0" borderId="0" xfId="0" applyNumberFormat="1" applyFont="1"/>
    <xf numFmtId="4" fontId="23" fillId="0" borderId="0" xfId="0" applyNumberFormat="1" applyFont="1"/>
    <xf numFmtId="4" fontId="23" fillId="0" borderId="17" xfId="0" applyNumberFormat="1" applyFont="1" applyBorder="1"/>
    <xf numFmtId="165" fontId="17" fillId="0" borderId="20" xfId="0" applyNumberFormat="1" applyFon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17" fillId="0" borderId="23" xfId="0" applyNumberFormat="1" applyFont="1" applyBorder="1"/>
    <xf numFmtId="165" fontId="17" fillId="0" borderId="25" xfId="0" applyNumberFormat="1" applyFont="1" applyBorder="1"/>
    <xf numFmtId="165" fontId="0" fillId="0" borderId="26" xfId="0" applyNumberFormat="1" applyBorder="1"/>
    <xf numFmtId="165" fontId="0" fillId="0" borderId="27" xfId="0" applyNumberFormat="1" applyBorder="1"/>
    <xf numFmtId="165" fontId="39" fillId="0" borderId="0" xfId="0" applyNumberFormat="1" applyFont="1"/>
    <xf numFmtId="165" fontId="34" fillId="0" borderId="0" xfId="0" applyNumberFormat="1" applyFont="1"/>
    <xf numFmtId="165" fontId="35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 wrapText="1"/>
    </xf>
    <xf numFmtId="165" fontId="35" fillId="0" borderId="0" xfId="0" applyNumberFormat="1" applyFont="1" applyAlignment="1">
      <alignment horizontal="center" wrapText="1"/>
    </xf>
    <xf numFmtId="165" fontId="35" fillId="0" borderId="0" xfId="0" applyNumberFormat="1" applyFont="1" applyAlignment="1">
      <alignment horizontal="right"/>
    </xf>
    <xf numFmtId="165" fontId="36" fillId="0" borderId="0" xfId="0" applyNumberFormat="1" applyFont="1" applyAlignment="1">
      <alignment horizontal="right"/>
    </xf>
    <xf numFmtId="169" fontId="37" fillId="0" borderId="0" xfId="0" applyNumberFormat="1" applyFont="1" applyAlignment="1">
      <alignment horizontal="left"/>
    </xf>
    <xf numFmtId="165" fontId="37" fillId="0" borderId="0" xfId="0" quotePrefix="1" applyNumberFormat="1" applyFont="1" applyAlignment="1">
      <alignment horizontal="right"/>
    </xf>
    <xf numFmtId="165" fontId="37" fillId="0" borderId="0" xfId="0" applyNumberFormat="1" applyFont="1" applyAlignment="1">
      <alignment horizontal="right"/>
    </xf>
    <xf numFmtId="165" fontId="37" fillId="0" borderId="0" xfId="0" applyNumberFormat="1" applyFont="1"/>
    <xf numFmtId="169" fontId="37" fillId="0" borderId="0" xfId="0" applyNumberFormat="1" applyFont="1"/>
    <xf numFmtId="169" fontId="0" fillId="0" borderId="0" xfId="0" applyNumberFormat="1"/>
    <xf numFmtId="14" fontId="37" fillId="0" borderId="0" xfId="0" applyNumberFormat="1" applyFont="1" applyAlignment="1">
      <alignment horizontal="left"/>
    </xf>
    <xf numFmtId="17" fontId="37" fillId="0" borderId="0" xfId="0" applyNumberFormat="1" applyFont="1" applyAlignment="1">
      <alignment horizontal="left"/>
    </xf>
    <xf numFmtId="0" fontId="34" fillId="0" borderId="0" xfId="0" applyFont="1"/>
    <xf numFmtId="0" fontId="39" fillId="0" borderId="0" xfId="0" applyFont="1"/>
    <xf numFmtId="169" fontId="37" fillId="18" borderId="0" xfId="0" applyNumberFormat="1" applyFont="1" applyFill="1" applyAlignment="1">
      <alignment horizontal="left"/>
    </xf>
    <xf numFmtId="165" fontId="0" fillId="18" borderId="0" xfId="0" applyNumberFormat="1" applyFill="1"/>
    <xf numFmtId="165" fontId="37" fillId="18" borderId="0" xfId="0" quotePrefix="1" applyNumberFormat="1" applyFont="1" applyFill="1" applyAlignment="1">
      <alignment horizontal="right"/>
    </xf>
    <xf numFmtId="165" fontId="37" fillId="18" borderId="0" xfId="0" applyNumberFormat="1" applyFont="1" applyFill="1"/>
    <xf numFmtId="14" fontId="28" fillId="0" borderId="0" xfId="0" quotePrefix="1" applyNumberFormat="1" applyFont="1" applyAlignment="1">
      <alignment horizontal="left"/>
    </xf>
    <xf numFmtId="165" fontId="0" fillId="0" borderId="0" xfId="0" quotePrefix="1" applyNumberFormat="1" applyAlignment="1">
      <alignment horizontal="center"/>
    </xf>
    <xf numFmtId="0" fontId="0" fillId="0" borderId="0" xfId="0" quotePrefix="1"/>
    <xf numFmtId="165" fontId="0" fillId="0" borderId="20" xfId="0" applyNumberFormat="1" applyBorder="1"/>
    <xf numFmtId="165" fontId="17" fillId="0" borderId="24" xfId="0" applyNumberFormat="1" applyFont="1" applyBorder="1"/>
    <xf numFmtId="165" fontId="0" fillId="0" borderId="25" xfId="0" applyNumberFormat="1" applyBorder="1"/>
    <xf numFmtId="165" fontId="40" fillId="0" borderId="0" xfId="0" applyNumberFormat="1" applyFont="1" applyAlignment="1">
      <alignment horizontal="center"/>
    </xf>
    <xf numFmtId="165" fontId="37" fillId="0" borderId="18" xfId="0" quotePrefix="1" applyNumberFormat="1" applyFont="1" applyBorder="1" applyAlignment="1">
      <alignment horizontal="right"/>
    </xf>
    <xf numFmtId="4" fontId="17" fillId="0" borderId="0" xfId="0" applyNumberFormat="1" applyFont="1" applyAlignment="1">
      <alignment horizontal="center"/>
    </xf>
    <xf numFmtId="4" fontId="17" fillId="0" borderId="10" xfId="0" applyNumberFormat="1" applyFont="1" applyBorder="1"/>
    <xf numFmtId="165" fontId="23" fillId="0" borderId="10" xfId="0" applyNumberFormat="1" applyFont="1" applyBorder="1"/>
    <xf numFmtId="0" fontId="41" fillId="0" borderId="0" xfId="0" applyFont="1"/>
    <xf numFmtId="2" fontId="0" fillId="0" borderId="0" xfId="0" applyNumberFormat="1"/>
    <xf numFmtId="165" fontId="0" fillId="0" borderId="0" xfId="0" quotePrefix="1" applyNumberFormat="1" applyAlignment="1">
      <alignment horizontal="right"/>
    </xf>
    <xf numFmtId="165" fontId="17" fillId="0" borderId="19" xfId="0" quotePrefix="1" applyNumberFormat="1" applyFont="1" applyBorder="1" applyAlignment="1">
      <alignment horizontal="left"/>
    </xf>
    <xf numFmtId="165" fontId="37" fillId="0" borderId="28" xfId="0" quotePrefix="1" applyNumberFormat="1" applyFont="1" applyBorder="1" applyAlignment="1">
      <alignment horizontal="right"/>
    </xf>
    <xf numFmtId="3" fontId="30" fillId="0" borderId="0" xfId="0" applyNumberFormat="1" applyFont="1" applyAlignment="1">
      <alignment horizontal="center"/>
    </xf>
    <xf numFmtId="164" fontId="28" fillId="0" borderId="0" xfId="0" quotePrefix="1" applyNumberFormat="1" applyFont="1" applyAlignment="1">
      <alignment horizontal="center"/>
    </xf>
    <xf numFmtId="165" fontId="17" fillId="0" borderId="0" xfId="0" quotePrefix="1" applyNumberFormat="1" applyFont="1" applyAlignment="1">
      <alignment horizontal="center"/>
    </xf>
    <xf numFmtId="16" fontId="0" fillId="0" borderId="0" xfId="0" applyNumberFormat="1"/>
    <xf numFmtId="164" fontId="29" fillId="0" borderId="0" xfId="0" quotePrefix="1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9" xfId="0" applyNumberFormat="1" applyBorder="1"/>
    <xf numFmtId="4" fontId="0" fillId="0" borderId="10" xfId="0" applyNumberFormat="1" applyBorder="1"/>
    <xf numFmtId="4" fontId="27" fillId="0" borderId="0" xfId="0" applyNumberFormat="1" applyFont="1"/>
    <xf numFmtId="165" fontId="27" fillId="0" borderId="10" xfId="0" applyNumberFormat="1" applyFont="1" applyBorder="1"/>
    <xf numFmtId="4" fontId="27" fillId="0" borderId="17" xfId="0" applyNumberFormat="1" applyFont="1" applyBorder="1"/>
    <xf numFmtId="165" fontId="0" fillId="0" borderId="10" xfId="0" applyNumberFormat="1" applyBorder="1"/>
    <xf numFmtId="0" fontId="29" fillId="0" borderId="0" xfId="0" quotePrefix="1" applyFont="1" applyAlignment="1">
      <alignment horizontal="center"/>
    </xf>
    <xf numFmtId="37" fontId="0" fillId="0" borderId="0" xfId="0" applyNumberFormat="1" applyAlignment="1">
      <alignment horizontal="center"/>
    </xf>
    <xf numFmtId="165" fontId="0" fillId="0" borderId="28" xfId="0" applyNumberFormat="1" applyBorder="1" applyAlignment="1">
      <alignment horizontal="right"/>
    </xf>
    <xf numFmtId="0" fontId="3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28" fillId="0" borderId="0" xfId="0" applyNumberFormat="1" applyFont="1" applyAlignment="1">
      <alignment horizontal="center"/>
    </xf>
    <xf numFmtId="165" fontId="28" fillId="0" borderId="0" xfId="0" applyNumberFormat="1" applyFont="1" applyAlignment="1">
      <alignment horizontal="center"/>
    </xf>
    <xf numFmtId="165" fontId="31" fillId="0" borderId="13" xfId="0" applyNumberFormat="1" applyFont="1" applyBorder="1" applyAlignment="1">
      <alignment horizontal="center"/>
    </xf>
    <xf numFmtId="0" fontId="17" fillId="0" borderId="0" xfId="0" applyFont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95250</xdr:rowOff>
    </xdr:to>
    <xdr:pic>
      <xdr:nvPicPr>
        <xdr:cNvPr id="2" name="Picture 1" descr="White space image">
          <a:extLst>
            <a:ext uri="{FF2B5EF4-FFF2-40B4-BE49-F238E27FC236}">
              <a16:creationId xmlns:a16="http://schemas.microsoft.com/office/drawing/2014/main" id="{8B2F89FC-E885-45AC-AD28-5B6CCD0D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104775</xdr:colOff>
      <xdr:row>21</xdr:row>
      <xdr:rowOff>95250</xdr:rowOff>
    </xdr:to>
    <xdr:pic>
      <xdr:nvPicPr>
        <xdr:cNvPr id="3" name="Picture 2" descr="White space image">
          <a:extLst>
            <a:ext uri="{FF2B5EF4-FFF2-40B4-BE49-F238E27FC236}">
              <a16:creationId xmlns:a16="http://schemas.microsoft.com/office/drawing/2014/main" id="{8653B49A-9812-40B0-B94D-EFF2664A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42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2"/>
  <sheetViews>
    <sheetView topLeftCell="A7" workbookViewId="0">
      <selection activeCell="A18" sqref="A18:F18"/>
    </sheetView>
  </sheetViews>
  <sheetFormatPr defaultRowHeight="13.15"/>
  <cols>
    <col min="4" max="4" width="8.42578125" customWidth="1"/>
    <col min="5" max="5" width="18.28515625" customWidth="1"/>
    <col min="6" max="6" width="28.42578125" customWidth="1"/>
  </cols>
  <sheetData>
    <row r="2" spans="1:7">
      <c r="E2" s="3" t="s">
        <v>0</v>
      </c>
      <c r="F2" s="1"/>
    </row>
    <row r="8" spans="1:7">
      <c r="G8" s="13"/>
    </row>
    <row r="9" spans="1:7">
      <c r="G9" s="13"/>
    </row>
    <row r="10" spans="1:7">
      <c r="G10" s="13"/>
    </row>
    <row r="11" spans="1:7">
      <c r="G11" s="13"/>
    </row>
    <row r="12" spans="1:7">
      <c r="G12" s="13"/>
    </row>
    <row r="13" spans="1:7">
      <c r="G13" s="13"/>
    </row>
    <row r="14" spans="1:7">
      <c r="G14" s="13"/>
    </row>
    <row r="15" spans="1:7">
      <c r="G15" s="13"/>
    </row>
    <row r="16" spans="1:7" ht="15.6">
      <c r="A16" s="137" t="s">
        <v>1</v>
      </c>
      <c r="B16" s="137"/>
      <c r="C16" s="137"/>
      <c r="D16" s="137"/>
      <c r="E16" s="137"/>
      <c r="F16" s="137"/>
      <c r="G16" s="13"/>
    </row>
    <row r="17" spans="1:7" ht="15.6">
      <c r="A17" s="137" t="s">
        <v>2</v>
      </c>
      <c r="B17" s="137"/>
      <c r="C17" s="137"/>
      <c r="D17" s="137"/>
      <c r="E17" s="137"/>
      <c r="F17" s="137"/>
      <c r="G17" s="13"/>
    </row>
    <row r="18" spans="1:7" ht="22.15">
      <c r="A18" s="138"/>
      <c r="B18" s="138"/>
      <c r="C18" s="138"/>
      <c r="D18" s="138"/>
      <c r="E18" s="138"/>
      <c r="F18" s="138"/>
      <c r="G18" s="13"/>
    </row>
    <row r="19" spans="1:7">
      <c r="G19" s="13"/>
    </row>
    <row r="20" spans="1:7">
      <c r="G20" s="13"/>
    </row>
    <row r="21" spans="1:7">
      <c r="G21" s="13"/>
    </row>
    <row r="22" spans="1:7">
      <c r="G22" s="13"/>
    </row>
    <row r="23" spans="1:7">
      <c r="G23" s="13"/>
    </row>
    <row r="24" spans="1:7">
      <c r="G24" s="13"/>
    </row>
    <row r="25" spans="1:7">
      <c r="G25" s="13"/>
    </row>
    <row r="26" spans="1:7">
      <c r="G26" s="13"/>
    </row>
    <row r="27" spans="1:7">
      <c r="G27" s="13"/>
    </row>
    <row r="28" spans="1:7">
      <c r="G28" s="13"/>
    </row>
    <row r="29" spans="1:7">
      <c r="G29" s="13"/>
    </row>
    <row r="30" spans="1:7">
      <c r="G30" s="13"/>
    </row>
    <row r="31" spans="1:7">
      <c r="G31" s="13"/>
    </row>
    <row r="32" spans="1:7">
      <c r="G32" s="13"/>
    </row>
    <row r="38" spans="1:6" ht="15.6">
      <c r="A38" s="2"/>
      <c r="B38" s="2"/>
      <c r="C38" s="2"/>
    </row>
    <row r="42" spans="1:6" ht="26.45">
      <c r="A42" s="139" t="s">
        <v>3</v>
      </c>
      <c r="B42" s="139"/>
      <c r="C42" s="139"/>
      <c r="D42" s="139"/>
      <c r="E42" s="139"/>
      <c r="F42" s="139"/>
    </row>
  </sheetData>
  <mergeCells count="4">
    <mergeCell ref="A16:F16"/>
    <mergeCell ref="A17:F17"/>
    <mergeCell ref="A18:F18"/>
    <mergeCell ref="A42:F42"/>
  </mergeCells>
  <printOptions horizontalCentered="1"/>
  <pageMargins left="0.55118110236220474" right="0.55118110236220474" top="0.70866141732283472" bottom="0.98425196850393704" header="0.51181102362204722" footer="0.51181102362204722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>
      <selection activeCell="A14" sqref="A14"/>
    </sheetView>
  </sheetViews>
  <sheetFormatPr defaultRowHeight="13.15"/>
  <cols>
    <col min="2" max="2" width="11" bestFit="1" customWidth="1"/>
  </cols>
  <sheetData>
    <row r="1" spans="1:7">
      <c r="A1" s="3" t="str">
        <f>title!A16</f>
        <v>GHOUSIA WELFARE TRUST</v>
      </c>
    </row>
    <row r="2" spans="1:7">
      <c r="A2" s="3" t="str">
        <f>title!A17</f>
        <v>ACCOUNTS FOR THE PERIOD 31 DECEMBER 2025</v>
      </c>
    </row>
    <row r="3" spans="1:7">
      <c r="A3" s="3"/>
    </row>
    <row r="5" spans="1:7">
      <c r="A5" s="3" t="str">
        <f>title!E2</f>
        <v>SCOTTISH CHARITY NO. SC 029555</v>
      </c>
      <c r="D5" s="3"/>
    </row>
    <row r="6" spans="1:7">
      <c r="A6" s="3"/>
      <c r="D6" s="3"/>
    </row>
    <row r="8" spans="1:7">
      <c r="A8" s="3" t="s">
        <v>4</v>
      </c>
      <c r="G8" s="13"/>
    </row>
    <row r="9" spans="1:7">
      <c r="A9" s="3"/>
      <c r="G9" s="13"/>
    </row>
    <row r="10" spans="1:7">
      <c r="A10" t="s">
        <v>5</v>
      </c>
      <c r="B10" t="s">
        <v>6</v>
      </c>
      <c r="G10" s="13"/>
    </row>
    <row r="11" spans="1:7">
      <c r="A11" t="s">
        <v>5</v>
      </c>
      <c r="B11" t="s">
        <v>7</v>
      </c>
      <c r="G11" s="13"/>
    </row>
    <row r="12" spans="1:7">
      <c r="A12" t="s">
        <v>5</v>
      </c>
      <c r="B12" t="s">
        <v>8</v>
      </c>
      <c r="G12" s="13"/>
    </row>
    <row r="13" spans="1:7">
      <c r="A13" t="s">
        <v>5</v>
      </c>
      <c r="B13" t="s">
        <v>9</v>
      </c>
      <c r="G13" s="13"/>
    </row>
    <row r="14" spans="1:7">
      <c r="G14" s="13"/>
    </row>
    <row r="15" spans="1:7">
      <c r="A15" s="3" t="s">
        <v>10</v>
      </c>
      <c r="G15" s="13"/>
    </row>
    <row r="16" spans="1:7">
      <c r="A16" s="3"/>
      <c r="G16" s="13"/>
    </row>
    <row r="17" spans="1:7">
      <c r="G17" s="13"/>
    </row>
    <row r="18" spans="1:7">
      <c r="A18" t="s">
        <v>11</v>
      </c>
      <c r="G18" s="13"/>
    </row>
    <row r="19" spans="1:7">
      <c r="A19" t="s">
        <v>12</v>
      </c>
      <c r="G19" s="13"/>
    </row>
    <row r="20" spans="1:7">
      <c r="A20" t="s">
        <v>13</v>
      </c>
      <c r="G20" s="13"/>
    </row>
    <row r="21" spans="1:7">
      <c r="G21" s="13"/>
    </row>
    <row r="22" spans="1:7">
      <c r="A22" t="s">
        <v>14</v>
      </c>
      <c r="B22" t="s">
        <v>15</v>
      </c>
      <c r="G22" s="13"/>
    </row>
    <row r="23" spans="1:7">
      <c r="G23" s="13"/>
    </row>
    <row r="24" spans="1:7">
      <c r="G24" s="13"/>
    </row>
    <row r="25" spans="1:7">
      <c r="A25" s="3"/>
      <c r="G25" s="13"/>
    </row>
    <row r="26" spans="1:7">
      <c r="G26" s="13"/>
    </row>
    <row r="27" spans="1:7">
      <c r="G27" s="13"/>
    </row>
    <row r="28" spans="1:7">
      <c r="G28" s="13"/>
    </row>
    <row r="29" spans="1:7">
      <c r="G29" s="13"/>
    </row>
    <row r="30" spans="1:7">
      <c r="G30" s="13"/>
    </row>
    <row r="31" spans="1:7">
      <c r="G31" s="13"/>
    </row>
    <row r="32" spans="1:7">
      <c r="G32" s="13"/>
    </row>
  </sheetData>
  <pageMargins left="0.70833333333333337" right="0.70833333333333337" top="0.74791666666666667" bottom="0.74861111111111112" header="0.51180555555555562" footer="0.31527777777777777"/>
  <pageSetup paperSize="9" orientation="portrait" useFirstPageNumber="1" r:id="rId1"/>
  <headerFooter alignWithMargins="0">
    <oddFooter>&amp;R&amp;"Times New Roman,Regular"Page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A2" sqref="A2"/>
    </sheetView>
  </sheetViews>
  <sheetFormatPr defaultColWidth="10.28515625" defaultRowHeight="13.15"/>
  <sheetData>
    <row r="1" spans="1:7">
      <c r="A1" s="3" t="str">
        <f>title!A16</f>
        <v>GHOUSIA WELFARE TRUST</v>
      </c>
    </row>
    <row r="2" spans="1:7">
      <c r="A2" s="3" t="str">
        <f>title!A17</f>
        <v>ACCOUNTS FOR THE PERIOD 31 DECEMBER 2025</v>
      </c>
    </row>
    <row r="4" spans="1:7">
      <c r="A4" s="3" t="s">
        <v>16</v>
      </c>
      <c r="G4" s="4" t="s">
        <v>17</v>
      </c>
    </row>
    <row r="6" spans="1:7">
      <c r="A6" t="s">
        <v>18</v>
      </c>
      <c r="G6" s="4">
        <v>3</v>
      </c>
    </row>
    <row r="8" spans="1:7">
      <c r="A8" t="s">
        <v>19</v>
      </c>
      <c r="G8" s="4">
        <v>4</v>
      </c>
    </row>
    <row r="10" spans="1:7">
      <c r="A10" t="s">
        <v>20</v>
      </c>
      <c r="G10" s="4">
        <v>5</v>
      </c>
    </row>
    <row r="12" spans="1:7">
      <c r="A12" t="s">
        <v>21</v>
      </c>
      <c r="G12" s="4">
        <v>6</v>
      </c>
    </row>
    <row r="14" spans="1:7">
      <c r="A14" t="s">
        <v>22</v>
      </c>
      <c r="G14" s="4">
        <v>7</v>
      </c>
    </row>
    <row r="15" spans="1:7">
      <c r="G15" s="4"/>
    </row>
    <row r="16" spans="1:7">
      <c r="G16" s="4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  <row r="23" spans="7:7">
      <c r="G23" s="13"/>
    </row>
    <row r="24" spans="7:7">
      <c r="G24" s="13"/>
    </row>
    <row r="25" spans="7:7">
      <c r="G25" s="13"/>
    </row>
    <row r="26" spans="7:7">
      <c r="G26" s="13"/>
    </row>
    <row r="27" spans="7:7">
      <c r="G27" s="13"/>
    </row>
    <row r="28" spans="7:7">
      <c r="G28" s="13"/>
    </row>
    <row r="29" spans="7:7">
      <c r="G29" s="13"/>
    </row>
    <row r="30" spans="7:7">
      <c r="G30" s="13"/>
    </row>
    <row r="31" spans="7:7">
      <c r="G31" s="13"/>
    </row>
    <row r="32" spans="7:7">
      <c r="G32" s="13"/>
    </row>
    <row r="33" spans="7:7">
      <c r="G33" s="13"/>
    </row>
  </sheetData>
  <pageMargins left="0.74803149606299213" right="0.74803149606299213" top="0.98425196850393704" bottom="0.98425196850393704" header="0.51181102362204722" footer="0.51181102362204722"/>
  <pageSetup paperSize="9" firstPageNumber="2" orientation="portrait" useFirstPageNumber="1" r:id="rId1"/>
  <headerFooter alignWithMargins="0">
    <oddFooter>&amp;R&amp;"Times New Roman,Regular"Page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"/>
  <sheetViews>
    <sheetView topLeftCell="A31" zoomScaleSheetLayoutView="100" workbookViewId="0">
      <selection activeCell="H41" sqref="H41"/>
    </sheetView>
  </sheetViews>
  <sheetFormatPr defaultRowHeight="13.15"/>
  <cols>
    <col min="1" max="1" width="4.28515625" customWidth="1"/>
    <col min="2" max="2" width="10" customWidth="1"/>
    <col min="3" max="3" width="7.85546875" customWidth="1"/>
    <col min="4" max="4" width="11.42578125" customWidth="1"/>
    <col min="5" max="5" width="16.7109375" customWidth="1"/>
    <col min="6" max="6" width="13.42578125" customWidth="1"/>
    <col min="7" max="7" width="13.7109375" customWidth="1"/>
    <col min="8" max="8" width="9.7109375" customWidth="1"/>
    <col min="9" max="9" width="13.140625" customWidth="1"/>
  </cols>
  <sheetData>
    <row r="1" spans="1:9">
      <c r="A1" s="3" t="str">
        <f>title!A16</f>
        <v>GHOUSIA WELFARE TRUST</v>
      </c>
    </row>
    <row r="2" spans="1:9">
      <c r="A2" s="3" t="str">
        <f>'GENERAL INFORMATION'!A5</f>
        <v>SCOTTISH CHARITY NO. SC 029555</v>
      </c>
    </row>
    <row r="3" spans="1:9">
      <c r="A3" s="3" t="str">
        <f>title!A17</f>
        <v>ACCOUNTS FOR THE PERIOD 31 DECEMBER 2025</v>
      </c>
    </row>
    <row r="4" spans="1:9">
      <c r="A4" s="3"/>
    </row>
    <row r="5" spans="1:9">
      <c r="A5" s="143" t="s">
        <v>23</v>
      </c>
      <c r="B5" s="143"/>
      <c r="C5" s="143"/>
      <c r="D5" s="143"/>
      <c r="E5" s="143"/>
      <c r="F5" s="143"/>
      <c r="G5" s="143"/>
      <c r="H5" s="143"/>
      <c r="I5" s="143"/>
    </row>
    <row r="7" spans="1:9">
      <c r="A7" s="3" t="s">
        <v>24</v>
      </c>
      <c r="D7" s="3"/>
    </row>
    <row r="8" spans="1:9">
      <c r="A8" t="s">
        <v>11</v>
      </c>
    </row>
    <row r="9" spans="1:9">
      <c r="A9" t="s">
        <v>12</v>
      </c>
    </row>
    <row r="10" spans="1:9">
      <c r="A10" t="s">
        <v>13</v>
      </c>
    </row>
    <row r="11" spans="1:9">
      <c r="G11" s="13"/>
    </row>
    <row r="12" spans="1:9">
      <c r="A12" s="3" t="s">
        <v>25</v>
      </c>
      <c r="G12" s="13"/>
    </row>
    <row r="13" spans="1:9">
      <c r="A13" s="3"/>
      <c r="G13" s="13"/>
    </row>
    <row r="14" spans="1:9">
      <c r="A14" t="s">
        <v>5</v>
      </c>
      <c r="B14" t="s">
        <v>6</v>
      </c>
      <c r="G14" s="13"/>
    </row>
    <row r="15" spans="1:9">
      <c r="A15" t="s">
        <v>5</v>
      </c>
      <c r="B15" t="s">
        <v>26</v>
      </c>
      <c r="G15" s="13"/>
    </row>
    <row r="16" spans="1:9">
      <c r="A16" t="s">
        <v>5</v>
      </c>
      <c r="B16" t="s">
        <v>7</v>
      </c>
      <c r="G16" s="13"/>
    </row>
    <row r="17" spans="1:7">
      <c r="A17" t="s">
        <v>5</v>
      </c>
      <c r="B17" t="s">
        <v>8</v>
      </c>
      <c r="G17" s="13"/>
    </row>
    <row r="18" spans="1:7">
      <c r="G18" s="13"/>
    </row>
    <row r="19" spans="1:7">
      <c r="A19" s="3" t="s">
        <v>27</v>
      </c>
      <c r="G19" s="13"/>
    </row>
    <row r="20" spans="1:7">
      <c r="A20" t="s">
        <v>28</v>
      </c>
      <c r="G20" s="13"/>
    </row>
    <row r="21" spans="1:7">
      <c r="G21" s="13"/>
    </row>
    <row r="22" spans="1:7">
      <c r="G22" s="13"/>
    </row>
    <row r="23" spans="1:7">
      <c r="A23" s="3" t="s">
        <v>29</v>
      </c>
      <c r="G23" s="13"/>
    </row>
    <row r="24" spans="1:7">
      <c r="A24" t="s">
        <v>30</v>
      </c>
      <c r="G24" s="13"/>
    </row>
    <row r="25" spans="1:7">
      <c r="G25" s="13"/>
    </row>
    <row r="26" spans="1:7">
      <c r="A26" s="3" t="s">
        <v>31</v>
      </c>
      <c r="G26" s="13"/>
    </row>
    <row r="27" spans="1:7">
      <c r="A27" t="s">
        <v>32</v>
      </c>
      <c r="G27" s="13"/>
    </row>
    <row r="28" spans="1:7">
      <c r="A28" t="s">
        <v>33</v>
      </c>
      <c r="G28" s="13"/>
    </row>
    <row r="29" spans="1:7">
      <c r="G29" s="13"/>
    </row>
    <row r="30" spans="1:7">
      <c r="A30" s="3" t="s">
        <v>34</v>
      </c>
      <c r="G30" s="13"/>
    </row>
    <row r="31" spans="1:7">
      <c r="A31" t="s">
        <v>35</v>
      </c>
      <c r="G31" s="13"/>
    </row>
    <row r="32" spans="1:7">
      <c r="A32" t="s">
        <v>36</v>
      </c>
      <c r="G32" s="13"/>
    </row>
    <row r="33" spans="1:8">
      <c r="G33" s="13"/>
    </row>
    <row r="34" spans="1:8">
      <c r="A34" s="3" t="s">
        <v>37</v>
      </c>
      <c r="G34" s="13"/>
    </row>
    <row r="35" spans="1:8">
      <c r="A35" t="s">
        <v>38</v>
      </c>
      <c r="G35" s="13"/>
    </row>
    <row r="36" spans="1:8">
      <c r="A36" t="s">
        <v>39</v>
      </c>
    </row>
    <row r="37" spans="1:8">
      <c r="A37" s="3" t="s">
        <v>40</v>
      </c>
    </row>
    <row r="38" spans="1:8">
      <c r="A38" t="s">
        <v>41</v>
      </c>
    </row>
    <row r="40" spans="1:8">
      <c r="A40" s="3" t="s">
        <v>42</v>
      </c>
    </row>
    <row r="41" spans="1:8" ht="13.9">
      <c r="A41" t="s">
        <v>43</v>
      </c>
      <c r="D41" s="70">
        <f>SOFA!C38</f>
        <v>4010</v>
      </c>
      <c r="E41" t="s">
        <v>44</v>
      </c>
      <c r="H41" s="70">
        <f>'BALANCE SHEET'!C27</f>
        <v>173464.21</v>
      </c>
    </row>
    <row r="42" spans="1:8">
      <c r="A42" t="s">
        <v>45</v>
      </c>
    </row>
    <row r="45" spans="1:8">
      <c r="A45" s="5" t="s">
        <v>46</v>
      </c>
    </row>
    <row r="46" spans="1:8">
      <c r="A46" s="5"/>
    </row>
    <row r="47" spans="1:8">
      <c r="A47" s="5"/>
    </row>
    <row r="48" spans="1:8">
      <c r="A48" s="5"/>
    </row>
    <row r="49" spans="1:5">
      <c r="A49" s="5"/>
    </row>
    <row r="51" spans="1:5">
      <c r="A51" s="3" t="s">
        <v>7</v>
      </c>
      <c r="E51" s="3" t="s">
        <v>47</v>
      </c>
    </row>
    <row r="52" spans="1:5">
      <c r="A52" t="s">
        <v>48</v>
      </c>
    </row>
    <row r="54" spans="1:5">
      <c r="A54" s="6"/>
    </row>
  </sheetData>
  <mergeCells count="1">
    <mergeCell ref="A5:I5"/>
  </mergeCells>
  <pageMargins left="0.55118110236220474" right="0.74803149606299213" top="0.98425196850393704" bottom="0.78740157480314965" header="0.51181102362204722" footer="0.51181102362204722"/>
  <pageSetup paperSize="9" firstPageNumber="3" orientation="portrait" useFirstPageNumber="1" r:id="rId1"/>
  <headerFooter alignWithMargins="0">
    <oddFooter>&amp;R&amp;"Times New Roman,Regular"Page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workbookViewId="0">
      <selection activeCell="E43" sqref="E43"/>
    </sheetView>
  </sheetViews>
  <sheetFormatPr defaultColWidth="10.28515625" defaultRowHeight="15"/>
  <cols>
    <col min="1" max="1" width="11" style="7" customWidth="1"/>
    <col min="2" max="7" width="10.28515625" style="7"/>
    <col min="8" max="8" width="11.28515625" style="7" customWidth="1"/>
    <col min="9" max="16384" width="10.28515625" style="7"/>
  </cols>
  <sheetData>
    <row r="1" spans="1:8">
      <c r="A1" s="3" t="str">
        <f>title!A16</f>
        <v>GHOUSIA WELFARE TRUST</v>
      </c>
    </row>
    <row r="2" spans="1:8">
      <c r="A2" s="3" t="str">
        <f>'GENERAL INFORMATION'!A5</f>
        <v>SCOTTISH CHARITY NO. SC 029555</v>
      </c>
    </row>
    <row r="3" spans="1:8">
      <c r="A3" s="3" t="str">
        <f>title!A17</f>
        <v>ACCOUNTS FOR THE PERIOD 31 DECEMBER 2025</v>
      </c>
    </row>
    <row r="4" spans="1:8">
      <c r="A4" s="3"/>
    </row>
    <row r="5" spans="1:8">
      <c r="A5" s="143" t="s">
        <v>49</v>
      </c>
      <c r="B5" s="143"/>
      <c r="C5" s="143"/>
      <c r="D5" s="143"/>
      <c r="E5" s="143"/>
      <c r="F5" s="143"/>
      <c r="G5" s="143"/>
      <c r="H5" s="143"/>
    </row>
    <row r="6" spans="1:8" ht="15.6">
      <c r="A6" s="8"/>
      <c r="B6" s="8"/>
      <c r="C6" s="8"/>
      <c r="D6" s="8"/>
      <c r="E6" s="8"/>
      <c r="F6" s="8"/>
      <c r="G6" s="8"/>
      <c r="H6" s="8"/>
    </row>
    <row r="7" spans="1:8">
      <c r="A7" t="s">
        <v>50</v>
      </c>
      <c r="B7"/>
      <c r="C7"/>
      <c r="D7"/>
      <c r="E7"/>
      <c r="F7"/>
      <c r="G7"/>
      <c r="H7"/>
    </row>
    <row r="8" spans="1:8">
      <c r="A8" t="s">
        <v>51</v>
      </c>
      <c r="B8"/>
      <c r="C8"/>
      <c r="D8"/>
      <c r="E8"/>
      <c r="F8"/>
      <c r="G8"/>
      <c r="H8"/>
    </row>
    <row r="9" spans="1:8">
      <c r="A9"/>
      <c r="B9"/>
      <c r="C9"/>
      <c r="D9"/>
      <c r="E9"/>
      <c r="F9"/>
      <c r="G9" s="13"/>
      <c r="H9"/>
    </row>
    <row r="10" spans="1:8">
      <c r="A10" s="3" t="s">
        <v>52</v>
      </c>
      <c r="B10"/>
      <c r="C10"/>
      <c r="D10"/>
      <c r="E10"/>
      <c r="F10"/>
      <c r="G10" s="13"/>
      <c r="H10"/>
    </row>
    <row r="11" spans="1:8">
      <c r="A11"/>
      <c r="B11"/>
      <c r="C11"/>
      <c r="D11"/>
      <c r="E11"/>
      <c r="F11"/>
      <c r="G11" s="13"/>
      <c r="H11"/>
    </row>
    <row r="12" spans="1:8">
      <c r="A12" t="s">
        <v>53</v>
      </c>
      <c r="B12"/>
      <c r="C12"/>
      <c r="D12"/>
      <c r="E12"/>
      <c r="F12"/>
      <c r="G12" s="13"/>
      <c r="H12"/>
    </row>
    <row r="13" spans="1:8">
      <c r="A13" t="s">
        <v>54</v>
      </c>
      <c r="B13"/>
      <c r="C13"/>
      <c r="D13"/>
      <c r="E13"/>
      <c r="F13"/>
      <c r="G13" s="13"/>
      <c r="H13"/>
    </row>
    <row r="14" spans="1:8">
      <c r="A14" t="s">
        <v>55</v>
      </c>
      <c r="B14"/>
      <c r="C14"/>
      <c r="D14"/>
      <c r="E14"/>
      <c r="F14"/>
      <c r="G14" s="13"/>
      <c r="H14"/>
    </row>
    <row r="15" spans="1:8">
      <c r="A15" t="s">
        <v>56</v>
      </c>
      <c r="B15"/>
      <c r="C15"/>
      <c r="D15"/>
      <c r="E15"/>
      <c r="F15"/>
      <c r="G15" s="13"/>
      <c r="H15"/>
    </row>
    <row r="16" spans="1:8">
      <c r="A16" t="s">
        <v>57</v>
      </c>
      <c r="B16"/>
      <c r="C16"/>
      <c r="D16"/>
      <c r="E16"/>
      <c r="F16"/>
      <c r="G16" s="13"/>
      <c r="H16"/>
    </row>
    <row r="17" spans="1:11">
      <c r="A17" t="s">
        <v>58</v>
      </c>
      <c r="B17"/>
      <c r="C17"/>
      <c r="D17"/>
      <c r="E17"/>
      <c r="F17"/>
      <c r="G17" s="13"/>
      <c r="H17"/>
    </row>
    <row r="18" spans="1:11">
      <c r="A18"/>
      <c r="B18"/>
      <c r="C18"/>
      <c r="D18"/>
      <c r="E18"/>
      <c r="F18"/>
      <c r="G18" s="13"/>
      <c r="H18"/>
    </row>
    <row r="19" spans="1:11">
      <c r="A19" s="3" t="s">
        <v>59</v>
      </c>
      <c r="B19"/>
      <c r="C19"/>
      <c r="D19"/>
      <c r="E19"/>
      <c r="F19"/>
      <c r="G19" s="13"/>
      <c r="H19"/>
    </row>
    <row r="20" spans="1:11">
      <c r="A20"/>
      <c r="B20"/>
      <c r="C20"/>
      <c r="D20"/>
      <c r="E20"/>
      <c r="F20"/>
      <c r="G20" s="13"/>
      <c r="H20"/>
    </row>
    <row r="21" spans="1:11">
      <c r="A21" t="s">
        <v>60</v>
      </c>
      <c r="B21"/>
      <c r="C21"/>
      <c r="D21"/>
      <c r="E21"/>
      <c r="F21"/>
      <c r="G21" s="13"/>
      <c r="H21"/>
    </row>
    <row r="22" spans="1:11">
      <c r="A22" t="s">
        <v>61</v>
      </c>
      <c r="B22"/>
      <c r="C22"/>
      <c r="D22"/>
      <c r="E22"/>
      <c r="F22"/>
      <c r="G22" s="13"/>
      <c r="H22"/>
    </row>
    <row r="23" spans="1:11">
      <c r="A23" t="s">
        <v>62</v>
      </c>
      <c r="B23"/>
      <c r="C23"/>
      <c r="D23"/>
      <c r="E23"/>
      <c r="F23"/>
      <c r="G23" s="13"/>
      <c r="H23"/>
      <c r="K23"/>
    </row>
    <row r="24" spans="1:11">
      <c r="A24" t="s">
        <v>63</v>
      </c>
      <c r="B24"/>
      <c r="C24"/>
      <c r="D24"/>
      <c r="E24"/>
      <c r="F24"/>
      <c r="G24" s="13"/>
      <c r="H24"/>
      <c r="K24"/>
    </row>
    <row r="25" spans="1:11">
      <c r="A25" t="s">
        <v>64</v>
      </c>
      <c r="B25"/>
      <c r="C25"/>
      <c r="D25"/>
      <c r="E25"/>
      <c r="F25"/>
      <c r="G25" s="13"/>
      <c r="H25"/>
      <c r="K25" s="13"/>
    </row>
    <row r="26" spans="1:11">
      <c r="A26" t="s">
        <v>65</v>
      </c>
      <c r="B26"/>
      <c r="C26"/>
      <c r="D26"/>
      <c r="E26"/>
      <c r="F26"/>
      <c r="G26" s="13"/>
      <c r="H26"/>
      <c r="K26" s="13"/>
    </row>
    <row r="27" spans="1:11">
      <c r="A27"/>
      <c r="B27"/>
      <c r="C27"/>
      <c r="D27"/>
      <c r="E27"/>
      <c r="F27"/>
      <c r="G27" s="13"/>
      <c r="H27"/>
      <c r="K27" s="13"/>
    </row>
    <row r="28" spans="1:11">
      <c r="A28" s="3" t="s">
        <v>66</v>
      </c>
      <c r="B28"/>
      <c r="C28"/>
      <c r="D28"/>
      <c r="E28"/>
      <c r="F28"/>
      <c r="G28" s="13"/>
      <c r="H28"/>
      <c r="K28" s="13"/>
    </row>
    <row r="29" spans="1:11">
      <c r="A29"/>
      <c r="B29"/>
      <c r="C29"/>
      <c r="D29"/>
      <c r="E29"/>
      <c r="F29"/>
      <c r="G29" s="13"/>
      <c r="H29"/>
      <c r="K29" s="13"/>
    </row>
    <row r="30" spans="1:11">
      <c r="A30" t="s">
        <v>67</v>
      </c>
      <c r="B30"/>
      <c r="C30"/>
      <c r="D30"/>
      <c r="E30"/>
      <c r="F30"/>
      <c r="G30" s="13"/>
      <c r="H30"/>
    </row>
    <row r="31" spans="1:11">
      <c r="A31" t="s">
        <v>68</v>
      </c>
      <c r="B31"/>
      <c r="C31"/>
      <c r="D31"/>
      <c r="E31"/>
      <c r="F31"/>
      <c r="G31" s="13"/>
      <c r="H31"/>
    </row>
    <row r="32" spans="1:11">
      <c r="A32"/>
      <c r="B32"/>
      <c r="C32"/>
      <c r="D32"/>
      <c r="E32"/>
      <c r="F32"/>
      <c r="G32" s="13"/>
      <c r="H32"/>
    </row>
    <row r="33" spans="1:8">
      <c r="A33" s="13" t="s">
        <v>69</v>
      </c>
      <c r="B33"/>
      <c r="C33"/>
      <c r="D33"/>
      <c r="E33"/>
      <c r="F33"/>
      <c r="G33" s="13"/>
      <c r="H33"/>
    </row>
    <row r="34" spans="1:8">
      <c r="A34" s="13" t="s">
        <v>70</v>
      </c>
      <c r="B34"/>
      <c r="C34"/>
      <c r="D34"/>
      <c r="E34"/>
      <c r="F34"/>
      <c r="G34" s="13"/>
      <c r="H34"/>
    </row>
    <row r="35" spans="1:8">
      <c r="A35" s="13"/>
      <c r="B35"/>
      <c r="C35"/>
      <c r="D35"/>
      <c r="E35"/>
      <c r="F35"/>
      <c r="G35" s="13"/>
      <c r="H35"/>
    </row>
    <row r="36" spans="1:8">
      <c r="A36" s="13" t="s">
        <v>71</v>
      </c>
      <c r="B36"/>
      <c r="C36"/>
      <c r="D36"/>
      <c r="E36"/>
      <c r="F36"/>
      <c r="G36" s="13"/>
      <c r="H36"/>
    </row>
    <row r="37" spans="1:8">
      <c r="A37" s="13" t="s">
        <v>72</v>
      </c>
      <c r="B37"/>
      <c r="C37"/>
      <c r="D37"/>
      <c r="E37"/>
      <c r="F37"/>
      <c r="G37" s="13"/>
      <c r="H37"/>
    </row>
    <row r="38" spans="1:8">
      <c r="A38"/>
      <c r="B38"/>
      <c r="C38"/>
      <c r="D38"/>
      <c r="E38"/>
      <c r="F38"/>
      <c r="G38" s="13"/>
      <c r="H38"/>
    </row>
    <row r="39" spans="1:8">
      <c r="A39"/>
      <c r="B39"/>
      <c r="C39"/>
      <c r="D39"/>
      <c r="E39"/>
      <c r="F39"/>
      <c r="G39" s="13"/>
      <c r="H39"/>
    </row>
    <row r="40" spans="1:8">
      <c r="A40"/>
      <c r="B40"/>
      <c r="C40"/>
      <c r="D40"/>
      <c r="E40"/>
      <c r="F40"/>
      <c r="G40" s="13"/>
      <c r="H40"/>
    </row>
    <row r="41" spans="1:8">
      <c r="A41"/>
      <c r="B41"/>
      <c r="C41"/>
      <c r="D41"/>
      <c r="E41"/>
      <c r="F41"/>
      <c r="G41" s="13"/>
      <c r="H41"/>
    </row>
    <row r="42" spans="1:8">
      <c r="A42"/>
      <c r="B42"/>
      <c r="C42"/>
      <c r="D42"/>
      <c r="E42"/>
      <c r="F42"/>
      <c r="G42" s="13"/>
      <c r="H42"/>
    </row>
    <row r="43" spans="1:8" ht="15.6">
      <c r="A43" s="66"/>
      <c r="B43"/>
      <c r="C43"/>
      <c r="D43"/>
      <c r="E43" s="117" t="str">
        <f>'TRUSTEES'' REPORT'!E51</f>
        <v>August 13, 2026</v>
      </c>
      <c r="F43"/>
      <c r="G43"/>
      <c r="H43"/>
    </row>
    <row r="44" spans="1:8">
      <c r="A44" s="9" t="s">
        <v>73</v>
      </c>
      <c r="B44"/>
      <c r="C44"/>
      <c r="D44"/>
      <c r="E44"/>
      <c r="F44"/>
      <c r="G44"/>
      <c r="H44"/>
    </row>
    <row r="45" spans="1:8">
      <c r="A45" s="9" t="s">
        <v>74</v>
      </c>
      <c r="B45"/>
      <c r="C45"/>
      <c r="D45"/>
      <c r="E45"/>
      <c r="F45"/>
      <c r="G45"/>
      <c r="H45"/>
    </row>
    <row r="46" spans="1:8">
      <c r="A46" s="9" t="s">
        <v>12</v>
      </c>
      <c r="B46"/>
      <c r="C46"/>
      <c r="D46"/>
      <c r="E46"/>
      <c r="F46"/>
      <c r="G46"/>
      <c r="H46"/>
    </row>
    <row r="47" spans="1:8">
      <c r="A47" s="9" t="s">
        <v>75</v>
      </c>
      <c r="B47"/>
      <c r="C47"/>
      <c r="D47"/>
      <c r="E47"/>
      <c r="F47"/>
      <c r="G47"/>
      <c r="H47"/>
    </row>
    <row r="48" spans="1:8">
      <c r="A48" s="9"/>
      <c r="B48"/>
      <c r="C48"/>
      <c r="D48"/>
      <c r="E48"/>
      <c r="F48"/>
      <c r="G48"/>
      <c r="H48"/>
    </row>
    <row r="49" spans="1:8">
      <c r="A49" s="9"/>
      <c r="B49"/>
      <c r="C49"/>
      <c r="D49"/>
      <c r="E49"/>
      <c r="F49"/>
      <c r="G49"/>
      <c r="H49"/>
    </row>
    <row r="50" spans="1:8">
      <c r="A50" s="9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</sheetData>
  <mergeCells count="1">
    <mergeCell ref="A5:H5"/>
  </mergeCells>
  <pageMargins left="0.94488188976377963" right="0.74803149606299213" top="0.98425196850393704" bottom="0.98425196850393704" header="0.51181102362204722" footer="0.51181102362204722"/>
  <pageSetup paperSize="9" firstPageNumber="4" orientation="portrait" useFirstPageNumber="1" r:id="rId1"/>
  <headerFooter alignWithMargins="0">
    <oddFooter>&amp;R&amp;"Times New Roman,Regular"Page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9"/>
  <sheetViews>
    <sheetView topLeftCell="A25" workbookViewId="0">
      <selection activeCell="C50" sqref="C50"/>
    </sheetView>
  </sheetViews>
  <sheetFormatPr defaultColWidth="10.28515625" defaultRowHeight="13.15"/>
  <cols>
    <col min="1" max="1" width="46.42578125" style="10" customWidth="1"/>
    <col min="2" max="2" width="4.7109375" style="11" customWidth="1"/>
    <col min="3" max="3" width="11" style="12" customWidth="1"/>
    <col min="4" max="4" width="9.28515625" style="14" customWidth="1"/>
    <col min="5" max="16384" width="10.28515625" style="10"/>
  </cols>
  <sheetData>
    <row r="1" spans="1:12">
      <c r="A1" s="18" t="str">
        <f>title!A16</f>
        <v>GHOUSIA WELFARE TRUST</v>
      </c>
    </row>
    <row r="2" spans="1:12">
      <c r="A2" s="18" t="str">
        <f>'GENERAL INFORMATION'!A5</f>
        <v>SCOTTISH CHARITY NO. SC 029555</v>
      </c>
    </row>
    <row r="3" spans="1:12">
      <c r="A3" s="18" t="str">
        <f>title!A17</f>
        <v>ACCOUNTS FOR THE PERIOD 31 DECEMBER 2025</v>
      </c>
    </row>
    <row r="5" spans="1:12">
      <c r="A5" s="18" t="s">
        <v>76</v>
      </c>
    </row>
    <row r="6" spans="1:12">
      <c r="C6" s="123" t="s">
        <v>77</v>
      </c>
      <c r="D6" s="122"/>
      <c r="E6" s="126" t="s">
        <v>78</v>
      </c>
      <c r="L6" s="126"/>
    </row>
    <row r="7" spans="1:12">
      <c r="B7" s="10"/>
      <c r="C7" s="114" t="s">
        <v>79</v>
      </c>
      <c r="D7" s="15"/>
      <c r="E7" s="127" t="s">
        <v>79</v>
      </c>
      <c r="L7" s="127"/>
    </row>
    <row r="8" spans="1:12">
      <c r="A8" s="16" t="s">
        <v>80</v>
      </c>
      <c r="B8" s="17"/>
      <c r="E8" s="13"/>
      <c r="L8" s="13"/>
    </row>
    <row r="9" spans="1:12">
      <c r="A9" s="10" t="s">
        <v>81</v>
      </c>
      <c r="C9" s="12">
        <f>'TRIAL BALANCE'!R23</f>
        <v>850</v>
      </c>
      <c r="E9" s="13">
        <v>810</v>
      </c>
      <c r="L9" s="13"/>
    </row>
    <row r="10" spans="1:12">
      <c r="A10" s="10" t="s">
        <v>82</v>
      </c>
      <c r="C10" s="69">
        <f>SUM('TRIAL BALANCE'!R25)</f>
        <v>5160</v>
      </c>
      <c r="E10" s="128">
        <v>10499</v>
      </c>
      <c r="L10" s="128"/>
    </row>
    <row r="11" spans="1:12">
      <c r="C11" s="12">
        <f>SUM(C9:C10)</f>
        <v>6010</v>
      </c>
      <c r="E11" s="13">
        <v>11309</v>
      </c>
      <c r="L11" s="13"/>
    </row>
    <row r="12" spans="1:12">
      <c r="A12" s="10" t="s">
        <v>83</v>
      </c>
      <c r="C12" s="69">
        <f>SUM(BANK!P10)</f>
        <v>0</v>
      </c>
      <c r="E12" s="13">
        <v>0</v>
      </c>
      <c r="L12" s="13"/>
    </row>
    <row r="13" spans="1:12">
      <c r="C13" s="12">
        <f>SUM(C11:C12)</f>
        <v>6010</v>
      </c>
      <c r="E13" s="13">
        <v>11309</v>
      </c>
      <c r="L13" s="13"/>
    </row>
    <row r="14" spans="1:12">
      <c r="C14" s="69"/>
      <c r="E14" s="13"/>
      <c r="L14" s="13"/>
    </row>
    <row r="15" spans="1:12">
      <c r="A15" s="16" t="s">
        <v>84</v>
      </c>
      <c r="E15" s="13"/>
      <c r="L15" s="13"/>
    </row>
    <row r="16" spans="1:12">
      <c r="A16" s="68" t="s">
        <v>85</v>
      </c>
      <c r="E16" s="13"/>
      <c r="L16" s="13"/>
    </row>
    <row r="17" spans="1:12">
      <c r="A17" s="10" t="s">
        <v>86</v>
      </c>
      <c r="C17" s="12">
        <f>SUM('TRIAL BALANCE'!Q32)</f>
        <v>2000</v>
      </c>
      <c r="E17" s="13">
        <v>2000</v>
      </c>
      <c r="L17" s="13"/>
    </row>
    <row r="18" spans="1:12">
      <c r="A18" s="10" t="s">
        <v>87</v>
      </c>
      <c r="C18" s="12">
        <f>'TRIAL BALANCE'!Q30</f>
        <v>0</v>
      </c>
      <c r="E18" s="13">
        <v>0</v>
      </c>
      <c r="L18" s="13"/>
    </row>
    <row r="19" spans="1:12">
      <c r="A19" s="10" t="s">
        <v>88</v>
      </c>
      <c r="C19" s="12">
        <f>'TRIAL BALANCE'!Q46</f>
        <v>0</v>
      </c>
      <c r="E19" s="13">
        <v>0</v>
      </c>
      <c r="L19" s="13"/>
    </row>
    <row r="20" spans="1:12">
      <c r="A20" s="10" t="s">
        <v>89</v>
      </c>
      <c r="C20" s="12">
        <f>'TRIAL BALANCE'!Q34</f>
        <v>0</v>
      </c>
      <c r="E20" s="13">
        <v>0</v>
      </c>
      <c r="L20" s="13"/>
    </row>
    <row r="21" spans="1:12">
      <c r="A21" s="10" t="s">
        <v>90</v>
      </c>
      <c r="C21" s="12">
        <f>'TRIAL BALANCE'!Q38</f>
        <v>0</v>
      </c>
      <c r="E21" s="13">
        <v>0</v>
      </c>
      <c r="L21" s="13"/>
    </row>
    <row r="22" spans="1:12">
      <c r="A22" s="10" t="s">
        <v>91</v>
      </c>
      <c r="C22" s="12">
        <f>'TRIAL BALANCE'!Q42</f>
        <v>0</v>
      </c>
      <c r="E22" s="13">
        <v>0</v>
      </c>
      <c r="L22" s="13"/>
    </row>
    <row r="23" spans="1:12">
      <c r="A23" s="10" t="s">
        <v>92</v>
      </c>
      <c r="C23" s="69">
        <f>'TRIAL BALANCE'!Q44</f>
        <v>0</v>
      </c>
      <c r="E23" s="128">
        <v>0</v>
      </c>
      <c r="L23" s="128"/>
    </row>
    <row r="24" spans="1:12">
      <c r="C24" s="12">
        <f>SUM(C17:C23)</f>
        <v>2000</v>
      </c>
      <c r="E24" s="13">
        <v>2000</v>
      </c>
      <c r="L24" s="13"/>
    </row>
    <row r="25" spans="1:12">
      <c r="A25" s="68" t="s">
        <v>93</v>
      </c>
      <c r="E25" s="13"/>
      <c r="L25" s="13"/>
    </row>
    <row r="26" spans="1:12">
      <c r="A26" s="10" t="s">
        <v>94</v>
      </c>
      <c r="C26" s="12">
        <f>'TRIAL BALANCE'!Q50</f>
        <v>0</v>
      </c>
      <c r="E26" s="13">
        <v>0</v>
      </c>
      <c r="L26" s="13"/>
    </row>
    <row r="27" spans="1:12">
      <c r="A27" s="10" t="s">
        <v>95</v>
      </c>
      <c r="C27" s="12">
        <f>'TRIAL BALANCE'!Q36</f>
        <v>0</v>
      </c>
      <c r="E27" s="13">
        <v>0</v>
      </c>
      <c r="L27" s="13"/>
    </row>
    <row r="28" spans="1:12">
      <c r="A28" s="10" t="s">
        <v>96</v>
      </c>
      <c r="C28" s="12">
        <f>'TRIAL BALANCE'!Q53</f>
        <v>0</v>
      </c>
      <c r="E28" s="13">
        <v>0</v>
      </c>
      <c r="L28" s="13"/>
    </row>
    <row r="29" spans="1:12">
      <c r="A29" s="10" t="s">
        <v>97</v>
      </c>
      <c r="C29" s="12">
        <v>0</v>
      </c>
      <c r="E29" s="13">
        <v>0</v>
      </c>
      <c r="L29" s="13"/>
    </row>
    <row r="30" spans="1:12">
      <c r="A30" s="10" t="s">
        <v>98</v>
      </c>
      <c r="C30" s="12">
        <v>0</v>
      </c>
      <c r="E30" s="13">
        <v>0</v>
      </c>
      <c r="L30" s="13"/>
    </row>
    <row r="31" spans="1:12">
      <c r="A31" s="10" t="s">
        <v>99</v>
      </c>
      <c r="C31" s="12">
        <v>0</v>
      </c>
      <c r="E31" s="13">
        <v>0</v>
      </c>
      <c r="L31" s="13"/>
    </row>
    <row r="32" spans="1:12">
      <c r="A32" s="10" t="s">
        <v>100</v>
      </c>
      <c r="C32" s="12">
        <f>'TRIAL BALANCE'!Q65</f>
        <v>0</v>
      </c>
      <c r="E32" s="13">
        <v>0</v>
      </c>
      <c r="L32" s="13"/>
    </row>
    <row r="33" spans="1:12">
      <c r="A33" s="10" t="s">
        <v>101</v>
      </c>
      <c r="C33" s="115">
        <v>0</v>
      </c>
      <c r="E33" s="129">
        <v>0</v>
      </c>
      <c r="L33" s="129"/>
    </row>
    <row r="34" spans="1:12">
      <c r="C34" s="12">
        <f>SUM(C26:C33)</f>
        <v>0</v>
      </c>
      <c r="E34" s="13">
        <v>0</v>
      </c>
      <c r="L34" s="13"/>
    </row>
    <row r="35" spans="1:12">
      <c r="E35" s="13"/>
      <c r="L35" s="13"/>
    </row>
    <row r="36" spans="1:12">
      <c r="C36" s="115">
        <f>SUM(C24,C34)</f>
        <v>2000</v>
      </c>
      <c r="E36" s="129">
        <v>2000</v>
      </c>
      <c r="L36" s="129"/>
    </row>
    <row r="37" spans="1:12">
      <c r="E37" s="13"/>
      <c r="L37" s="13"/>
    </row>
    <row r="38" spans="1:12" ht="13.9" thickBot="1">
      <c r="A38" s="18" t="s">
        <v>102</v>
      </c>
      <c r="C38" s="64">
        <f>C13-C36</f>
        <v>4010</v>
      </c>
      <c r="E38" s="65">
        <v>9309</v>
      </c>
      <c r="L38" s="65"/>
    </row>
    <row r="39" spans="1:12">
      <c r="E39" s="13"/>
      <c r="L39" s="13"/>
    </row>
    <row r="40" spans="1:12">
      <c r="E40" s="13"/>
      <c r="L40" s="13"/>
    </row>
    <row r="41" spans="1:12">
      <c r="E41" s="13"/>
      <c r="L41" s="13"/>
    </row>
    <row r="42" spans="1:12">
      <c r="A42" s="10" t="s">
        <v>103</v>
      </c>
      <c r="E42" s="13"/>
      <c r="L42" s="13"/>
    </row>
    <row r="43" spans="1:12">
      <c r="C43" s="72"/>
      <c r="E43" s="72"/>
      <c r="L43" s="72"/>
    </row>
    <row r="44" spans="1:12">
      <c r="E44" s="13"/>
      <c r="L44" s="13"/>
    </row>
    <row r="45" spans="1:12">
      <c r="A45" s="73" t="s">
        <v>104</v>
      </c>
      <c r="C45" s="74"/>
      <c r="E45" s="130"/>
      <c r="L45" s="130"/>
    </row>
    <row r="46" spans="1:12">
      <c r="A46" s="30" t="s">
        <v>105</v>
      </c>
      <c r="C46" s="44">
        <f>'TRIAL BALANCE'!D4</f>
        <v>169454.21</v>
      </c>
      <c r="E46" s="28">
        <v>47992.65</v>
      </c>
      <c r="L46" s="28"/>
    </row>
    <row r="47" spans="1:12">
      <c r="A47" s="28" t="s">
        <v>106</v>
      </c>
      <c r="C47" s="116">
        <f>SOFA!C38</f>
        <v>4010</v>
      </c>
      <c r="E47" s="131">
        <v>121461.56</v>
      </c>
      <c r="L47" s="131"/>
    </row>
    <row r="48" spans="1:12">
      <c r="A48" s="30"/>
      <c r="C48" s="74"/>
      <c r="E48" s="130"/>
      <c r="L48" s="130"/>
    </row>
    <row r="49" spans="1:12" ht="13.9" thickBot="1">
      <c r="A49" s="43" t="s">
        <v>107</v>
      </c>
      <c r="C49" s="75">
        <f>SUM(C46:C47)</f>
        <v>173464.21</v>
      </c>
      <c r="E49" s="132">
        <v>169454.21</v>
      </c>
      <c r="L49" s="132"/>
    </row>
  </sheetData>
  <pageMargins left="0.74803149606299213" right="0.74803149606299213" top="0.98425196850393704" bottom="0.98425196850393704" header="0.51181102362204722" footer="0.51181102362204722"/>
  <pageSetup paperSize="9" scale="95" firstPageNumber="5" orientation="portrait" useFirstPageNumber="1" r:id="rId1"/>
  <headerFooter alignWithMargins="0">
    <oddFooter>&amp;R&amp;"Times New Roman,Regular"Page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1"/>
  <sheetViews>
    <sheetView topLeftCell="A7" workbookViewId="0">
      <selection activeCell="C27" sqref="C27"/>
    </sheetView>
  </sheetViews>
  <sheetFormatPr defaultColWidth="10.28515625" defaultRowHeight="13.15"/>
  <cols>
    <col min="1" max="1" width="41.5703125" style="20" customWidth="1"/>
    <col min="2" max="2" width="4.7109375" style="21" customWidth="1"/>
    <col min="3" max="3" width="10.85546875" style="22" customWidth="1"/>
    <col min="4" max="4" width="7" style="22" customWidth="1"/>
    <col min="5" max="16384" width="10.28515625" style="20"/>
  </cols>
  <sheetData>
    <row r="1" spans="1:7">
      <c r="A1" s="22" t="str">
        <f>title!A16</f>
        <v>GHOUSIA WELFARE TRUST</v>
      </c>
    </row>
    <row r="2" spans="1:7">
      <c r="A2" s="22" t="str">
        <f>'GENERAL INFORMATION'!A5</f>
        <v>SCOTTISH CHARITY NO. SC 029555</v>
      </c>
      <c r="B2" s="22"/>
    </row>
    <row r="3" spans="1:7">
      <c r="A3" s="22" t="str">
        <f>title!A17</f>
        <v>ACCOUNTS FOR THE PERIOD 31 DECEMBER 2025</v>
      </c>
    </row>
    <row r="4" spans="1:7">
      <c r="A4" s="22"/>
    </row>
    <row r="5" spans="1:7">
      <c r="A5" s="22" t="s">
        <v>21</v>
      </c>
      <c r="C5" s="140"/>
      <c r="D5" s="140"/>
    </row>
    <row r="6" spans="1:7">
      <c r="C6" s="71" t="s">
        <v>77</v>
      </c>
      <c r="D6" s="71"/>
      <c r="E6" s="134" t="s">
        <v>78</v>
      </c>
    </row>
    <row r="7" spans="1:7">
      <c r="B7" s="21" t="s">
        <v>108</v>
      </c>
      <c r="C7" s="24" t="s">
        <v>79</v>
      </c>
      <c r="D7" s="71"/>
      <c r="E7" s="135" t="s">
        <v>79</v>
      </c>
    </row>
    <row r="8" spans="1:7" hidden="1">
      <c r="A8" s="25" t="s">
        <v>109</v>
      </c>
      <c r="C8" s="24"/>
      <c r="D8" s="71"/>
    </row>
    <row r="9" spans="1:7" hidden="1">
      <c r="A9" s="20" t="s">
        <v>110</v>
      </c>
      <c r="B9" s="21">
        <v>-2</v>
      </c>
      <c r="C9" s="61">
        <f>'TRIAL BALANCE'!Q7</f>
        <v>0</v>
      </c>
      <c r="D9" s="71"/>
      <c r="G9" s="27"/>
    </row>
    <row r="10" spans="1:7" hidden="1">
      <c r="C10" s="61"/>
      <c r="D10" s="71"/>
      <c r="G10" s="27"/>
    </row>
    <row r="11" spans="1:7">
      <c r="A11" s="25" t="s">
        <v>111</v>
      </c>
      <c r="D11" s="71"/>
      <c r="G11" s="27"/>
    </row>
    <row r="12" spans="1:7">
      <c r="A12" s="20" t="s">
        <v>112</v>
      </c>
      <c r="B12" s="21">
        <v>-2</v>
      </c>
      <c r="C12" s="26">
        <f>'TRIAL BALANCE'!Q11</f>
        <v>182773.21</v>
      </c>
      <c r="D12" s="71"/>
      <c r="E12" s="27">
        <v>169454.21</v>
      </c>
      <c r="G12" s="27"/>
    </row>
    <row r="13" spans="1:7">
      <c r="A13" s="20" t="s">
        <v>113</v>
      </c>
      <c r="C13" s="62">
        <f>'TRIAL BALANCE'!Q15</f>
        <v>0</v>
      </c>
      <c r="D13" s="71"/>
      <c r="E13" s="63">
        <v>0</v>
      </c>
      <c r="G13" s="27"/>
    </row>
    <row r="14" spans="1:7">
      <c r="C14" s="26"/>
      <c r="D14" s="71"/>
      <c r="E14" s="27"/>
      <c r="G14" s="27"/>
    </row>
    <row r="15" spans="1:7">
      <c r="C15" s="62">
        <f>SUM(C12:C13)</f>
        <v>182773.21</v>
      </c>
      <c r="D15" s="71"/>
      <c r="E15" s="63">
        <v>169454.21</v>
      </c>
      <c r="G15" s="27"/>
    </row>
    <row r="16" spans="1:7">
      <c r="C16" s="26"/>
      <c r="D16" s="71"/>
      <c r="E16" s="27"/>
      <c r="G16" s="27"/>
    </row>
    <row r="17" spans="1:7">
      <c r="A17" s="25" t="s">
        <v>114</v>
      </c>
      <c r="C17" s="26"/>
      <c r="D17" s="71"/>
      <c r="E17" s="27"/>
      <c r="G17" s="27"/>
    </row>
    <row r="18" spans="1:7">
      <c r="A18" s="20" t="s">
        <v>115</v>
      </c>
      <c r="B18" s="21">
        <v>-3</v>
      </c>
      <c r="C18" s="19">
        <f>'TRIAL BALANCE'!R20</f>
        <v>0</v>
      </c>
      <c r="D18" s="71"/>
      <c r="E18" s="133">
        <v>0</v>
      </c>
      <c r="G18" s="27"/>
    </row>
    <row r="19" spans="1:7">
      <c r="A19" s="22"/>
      <c r="C19" s="26"/>
      <c r="D19" s="71"/>
      <c r="E19" s="27"/>
      <c r="G19" s="27"/>
    </row>
    <row r="20" spans="1:7">
      <c r="A20" s="22" t="s">
        <v>116</v>
      </c>
      <c r="C20" s="26">
        <f>C15-C18</f>
        <v>182773.21</v>
      </c>
      <c r="D20" s="71"/>
      <c r="E20" s="27">
        <v>169454.21</v>
      </c>
      <c r="G20" s="27"/>
    </row>
    <row r="21" spans="1:7">
      <c r="A21" s="22"/>
      <c r="C21" s="26"/>
      <c r="D21" s="71"/>
      <c r="E21" s="27"/>
      <c r="G21" s="27"/>
    </row>
    <row r="22" spans="1:7" ht="13.9" thickBot="1">
      <c r="A22" s="22" t="s">
        <v>117</v>
      </c>
      <c r="C22" s="64">
        <f>SUM(C9,C20)</f>
        <v>182773.21</v>
      </c>
      <c r="D22" s="71"/>
      <c r="E22" s="65">
        <v>169454.21</v>
      </c>
      <c r="G22" s="27"/>
    </row>
    <row r="23" spans="1:7">
      <c r="A23" s="22"/>
      <c r="C23" s="27"/>
      <c r="D23" s="71"/>
      <c r="E23" s="27"/>
      <c r="G23" s="27"/>
    </row>
    <row r="24" spans="1:7">
      <c r="A24" s="22"/>
      <c r="C24" s="27"/>
      <c r="D24" s="71"/>
      <c r="E24" s="27"/>
      <c r="G24" s="27"/>
    </row>
    <row r="25" spans="1:7">
      <c r="A25" s="30" t="s">
        <v>118</v>
      </c>
      <c r="C25" s="26"/>
      <c r="D25" s="71"/>
      <c r="E25" s="27"/>
      <c r="G25" s="27"/>
    </row>
    <row r="26" spans="1:7">
      <c r="A26" s="30"/>
      <c r="C26" s="26"/>
      <c r="D26" s="71"/>
      <c r="E26" s="27"/>
      <c r="G26" s="27"/>
    </row>
    <row r="27" spans="1:7" ht="13.9" thickBot="1">
      <c r="A27" s="22" t="s">
        <v>119</v>
      </c>
      <c r="B27" s="29"/>
      <c r="C27" s="64">
        <f>SUM(SOFA!C46:C47)</f>
        <v>173464.21</v>
      </c>
      <c r="D27" s="71"/>
      <c r="E27" s="65">
        <v>169454.21</v>
      </c>
      <c r="G27" s="27"/>
    </row>
    <row r="28" spans="1:7">
      <c r="D28" s="71"/>
      <c r="F28" s="13"/>
    </row>
    <row r="29" spans="1:7">
      <c r="D29" s="71"/>
      <c r="F29" s="13"/>
    </row>
    <row r="30" spans="1:7">
      <c r="C30" s="13"/>
      <c r="D30" s="71"/>
      <c r="F30" s="13"/>
    </row>
    <row r="31" spans="1:7">
      <c r="A31" s="10" t="s">
        <v>103</v>
      </c>
      <c r="C31" s="28"/>
      <c r="D31" s="71"/>
      <c r="F31" s="13"/>
    </row>
    <row r="32" spans="1:7">
      <c r="C32" s="28"/>
      <c r="D32" s="28"/>
      <c r="F32" s="13"/>
    </row>
    <row r="33" spans="1:4">
      <c r="C33" s="28"/>
      <c r="D33" s="28"/>
    </row>
    <row r="34" spans="1:4">
      <c r="A34" s="5" t="s">
        <v>46</v>
      </c>
      <c r="B34"/>
      <c r="C34"/>
      <c r="D34"/>
    </row>
    <row r="35" spans="1:4">
      <c r="A35" s="5"/>
      <c r="B35"/>
      <c r="C35"/>
      <c r="D35"/>
    </row>
    <row r="36" spans="1:4">
      <c r="A36" s="5"/>
      <c r="B36"/>
      <c r="C36"/>
      <c r="D36"/>
    </row>
    <row r="37" spans="1:4">
      <c r="A37" s="5"/>
      <c r="B37"/>
      <c r="C37"/>
      <c r="D37"/>
    </row>
    <row r="38" spans="1:4">
      <c r="A38" s="5"/>
      <c r="B38"/>
      <c r="C38"/>
      <c r="D38"/>
    </row>
    <row r="39" spans="1:4">
      <c r="A39"/>
      <c r="B39"/>
      <c r="C39"/>
      <c r="D39"/>
    </row>
    <row r="40" spans="1:4">
      <c r="A40" s="3" t="s">
        <v>7</v>
      </c>
      <c r="B40"/>
      <c r="C40" t="str">
        <f>'Accountant''s  Report'!E43</f>
        <v>August 13, 2026</v>
      </c>
      <c r="D40"/>
    </row>
    <row r="41" spans="1:4">
      <c r="A41" t="s">
        <v>48</v>
      </c>
      <c r="B41"/>
      <c r="C41"/>
      <c r="D41"/>
    </row>
  </sheetData>
  <mergeCells count="1">
    <mergeCell ref="C5:D5"/>
  </mergeCells>
  <pageMargins left="0.74803149606299213" right="0.74803149606299213" top="0.98425196850393704" bottom="0.98425196850393704" header="0.51181102362204722" footer="0.51181102362204722"/>
  <pageSetup paperSize="9" firstPageNumber="6" orientation="portrait" useFirstPageNumber="1" r:id="rId1"/>
  <headerFooter alignWithMargins="0">
    <oddFooter>&amp;R&amp;"Times New Roman,Regular"Page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4"/>
  <sheetViews>
    <sheetView tabSelected="1" topLeftCell="A16" workbookViewId="0">
      <selection activeCell="E32" sqref="E32"/>
    </sheetView>
  </sheetViews>
  <sheetFormatPr defaultColWidth="10.28515625" defaultRowHeight="13.15"/>
  <cols>
    <col min="1" max="1" width="2.5703125" style="23" customWidth="1"/>
    <col min="2" max="2" width="9.7109375" style="27" customWidth="1"/>
    <col min="3" max="3" width="9.140625" style="27" customWidth="1"/>
    <col min="4" max="5" width="10.140625" style="27" customWidth="1"/>
    <col min="6" max="6" width="10.42578125" style="27" customWidth="1"/>
    <col min="7" max="7" width="10.5703125" style="27" customWidth="1"/>
    <col min="8" max="8" width="11.28515625" style="26" customWidth="1"/>
    <col min="9" max="20" width="10.28515625" style="27"/>
    <col min="21" max="16384" width="10.28515625" style="31"/>
  </cols>
  <sheetData>
    <row r="1" spans="1:7">
      <c r="A1" s="58" t="str">
        <f>title!A16</f>
        <v>GHOUSIA WELFARE TRUST</v>
      </c>
    </row>
    <row r="2" spans="1:7">
      <c r="A2" s="58" t="str">
        <f>'GENERAL INFORMATION'!A5</f>
        <v>SCOTTISH CHARITY NO. SC 029555</v>
      </c>
    </row>
    <row r="3" spans="1:7">
      <c r="A3" s="58" t="str">
        <f>title!A17</f>
        <v>ACCOUNTS FOR THE PERIOD 31 DECEMBER 2025</v>
      </c>
    </row>
    <row r="4" spans="1:7">
      <c r="A4" s="58"/>
    </row>
    <row r="5" spans="1:7">
      <c r="A5" s="58" t="s">
        <v>22</v>
      </c>
    </row>
    <row r="6" spans="1:7">
      <c r="A6" s="58"/>
    </row>
    <row r="8" spans="1:7">
      <c r="A8" s="23">
        <v>1</v>
      </c>
      <c r="B8" s="40" t="s">
        <v>120</v>
      </c>
    </row>
    <row r="9" spans="1:7">
      <c r="B9" s="27" t="s">
        <v>121</v>
      </c>
      <c r="G9" s="13"/>
    </row>
    <row r="10" spans="1:7">
      <c r="F10" s="26"/>
      <c r="G10" s="13"/>
    </row>
    <row r="11" spans="1:7">
      <c r="A11" s="23">
        <v>2</v>
      </c>
      <c r="B11" s="40" t="s">
        <v>122</v>
      </c>
      <c r="E11" s="124" t="s">
        <v>77</v>
      </c>
      <c r="F11" s="107" t="s">
        <v>78</v>
      </c>
      <c r="G11" s="13"/>
    </row>
    <row r="12" spans="1:7" ht="13.9" thickBot="1">
      <c r="E12" s="36" t="s">
        <v>79</v>
      </c>
      <c r="F12" s="41" t="s">
        <v>79</v>
      </c>
      <c r="G12" s="13"/>
    </row>
    <row r="13" spans="1:7">
      <c r="B13" s="76"/>
      <c r="C13" s="77"/>
      <c r="D13" s="77"/>
      <c r="E13" s="78"/>
      <c r="F13" s="78"/>
      <c r="G13" s="13"/>
    </row>
    <row r="14" spans="1:7">
      <c r="B14" s="79" t="s">
        <v>123</v>
      </c>
      <c r="E14" s="80">
        <f>F32</f>
        <v>178763.21</v>
      </c>
      <c r="F14" s="80">
        <v>169454.21</v>
      </c>
      <c r="G14" s="13"/>
    </row>
    <row r="15" spans="1:7">
      <c r="B15" s="79" t="s">
        <v>124</v>
      </c>
      <c r="E15" s="84">
        <f>F33</f>
        <v>0</v>
      </c>
      <c r="F15" s="84">
        <v>0</v>
      </c>
      <c r="G15" s="13"/>
    </row>
    <row r="16" spans="1:7">
      <c r="B16" s="79"/>
      <c r="E16" s="80"/>
      <c r="F16" s="80"/>
      <c r="G16" s="13"/>
    </row>
    <row r="17" spans="2:7">
      <c r="B17" s="81" t="s">
        <v>125</v>
      </c>
      <c r="E17" s="80">
        <f>SUM(E14:E15)</f>
        <v>178763.21</v>
      </c>
      <c r="F17" s="80">
        <v>169454.21</v>
      </c>
      <c r="G17" s="13"/>
    </row>
    <row r="18" spans="2:7" ht="13.9" thickBot="1">
      <c r="B18" s="82"/>
      <c r="C18" s="65"/>
      <c r="D18" s="65"/>
      <c r="E18" s="83"/>
      <c r="F18" s="83"/>
      <c r="G18" s="13"/>
    </row>
    <row r="19" spans="2:7">
      <c r="G19" s="13"/>
    </row>
    <row r="20" spans="2:7">
      <c r="B20" s="26" t="s">
        <v>126</v>
      </c>
      <c r="G20" s="13"/>
    </row>
    <row r="21" spans="2:7">
      <c r="B21" s="27" t="s">
        <v>127</v>
      </c>
      <c r="E21" s="12">
        <f>SOFA!C38</f>
        <v>4010</v>
      </c>
      <c r="F21" s="12">
        <v>9309</v>
      </c>
    </row>
    <row r="22" spans="2:7">
      <c r="E22" s="69"/>
      <c r="F22" s="63"/>
    </row>
    <row r="23" spans="2:7">
      <c r="E23" s="12">
        <f>SUM(E21:E22)</f>
        <v>4010</v>
      </c>
      <c r="F23" s="27">
        <v>9309</v>
      </c>
    </row>
    <row r="24" spans="2:7">
      <c r="B24" s="26" t="s">
        <v>128</v>
      </c>
      <c r="E24" s="12"/>
    </row>
    <row r="25" spans="2:7">
      <c r="B25" s="27" t="s">
        <v>129</v>
      </c>
      <c r="E25" s="12">
        <f>SUM(F25:F25)</f>
        <v>0</v>
      </c>
      <c r="F25" s="27">
        <v>0</v>
      </c>
    </row>
    <row r="26" spans="2:7">
      <c r="B26" s="27" t="s">
        <v>130</v>
      </c>
      <c r="E26" s="69">
        <f>SUM(F26:F26)</f>
        <v>0</v>
      </c>
      <c r="F26" s="63">
        <v>0</v>
      </c>
    </row>
    <row r="27" spans="2:7">
      <c r="E27" s="26">
        <f>SUM(E25:E26)</f>
        <v>0</v>
      </c>
      <c r="F27" s="27">
        <v>0</v>
      </c>
    </row>
    <row r="28" spans="2:7" ht="13.9" thickBot="1"/>
    <row r="29" spans="2:7">
      <c r="B29" s="109"/>
      <c r="C29" s="77"/>
      <c r="D29" s="77"/>
      <c r="E29" s="78"/>
      <c r="F29" s="59"/>
    </row>
    <row r="30" spans="2:7">
      <c r="B30" s="81" t="s">
        <v>131</v>
      </c>
      <c r="E30" s="110">
        <v>9309</v>
      </c>
      <c r="F30" s="32">
        <v>9309</v>
      </c>
    </row>
    <row r="31" spans="2:7">
      <c r="B31" s="79"/>
      <c r="E31" s="84"/>
      <c r="F31" s="33"/>
    </row>
    <row r="32" spans="2:7">
      <c r="B32" s="79" t="s">
        <v>123</v>
      </c>
      <c r="E32" s="80">
        <f>'TRIAL BALANCE'!Q11</f>
        <v>182773.21</v>
      </c>
      <c r="F32" s="32">
        <v>178763.21</v>
      </c>
    </row>
    <row r="33" spans="2:6">
      <c r="B33" s="79" t="s">
        <v>124</v>
      </c>
      <c r="E33" s="80">
        <f>'TRIAL BALANCE'!Q15</f>
        <v>0</v>
      </c>
      <c r="F33" s="32">
        <v>0</v>
      </c>
    </row>
    <row r="34" spans="2:6" ht="13.9" thickBot="1">
      <c r="B34" s="111"/>
      <c r="C34" s="65"/>
      <c r="D34" s="65"/>
      <c r="E34" s="83"/>
      <c r="F34" s="60"/>
    </row>
  </sheetData>
  <pageMargins left="0.74803149606299213" right="0.74803149606299213" top="0.98425196850393704" bottom="0.98425196850393704" header="0.51181102362204722" footer="0.51181102362204722"/>
  <pageSetup paperSize="9" firstPageNumber="7" orientation="portrait" useFirstPageNumber="1" r:id="rId1"/>
  <headerFooter alignWithMargins="0">
    <oddFooter>&amp;R&amp;"Times New Roman,Regular"Page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8"/>
  <sheetViews>
    <sheetView workbookViewId="0">
      <pane xSplit="2" ySplit="2" topLeftCell="C54" activePane="bottomRight" state="frozen"/>
      <selection pane="bottomRight" activeCell="I19" sqref="I19"/>
      <selection pane="bottomLeft" activeCell="A19" sqref="A19"/>
      <selection pane="topRight" activeCell="G1" sqref="G1"/>
    </sheetView>
  </sheetViews>
  <sheetFormatPr defaultColWidth="10.28515625" defaultRowHeight="13.15"/>
  <cols>
    <col min="1" max="1" width="30.7109375" style="26" customWidth="1"/>
    <col min="2" max="2" width="6" style="26" customWidth="1"/>
    <col min="3" max="3" width="10.7109375" style="27" customWidth="1"/>
    <col min="4" max="4" width="10.140625" style="27" customWidth="1"/>
    <col min="5" max="8" width="10.7109375" style="27" customWidth="1"/>
    <col min="9" max="9" width="10.5703125" style="27" customWidth="1"/>
    <col min="10" max="10" width="9.85546875" style="27" customWidth="1"/>
    <col min="11" max="11" width="3" style="20" customWidth="1"/>
    <col min="12" max="13" width="9.140625" style="27" customWidth="1"/>
    <col min="14" max="14" width="4" style="27" customWidth="1"/>
    <col min="15" max="16" width="11.7109375" style="27" bestFit="1" customWidth="1"/>
    <col min="17" max="17" width="11.28515625" style="27" customWidth="1"/>
    <col min="18" max="21" width="10.28515625" style="27"/>
    <col min="22" max="23" width="10.28515625" style="26"/>
    <col min="24" max="16384" width="10.28515625" style="27"/>
  </cols>
  <sheetData>
    <row r="1" spans="1:23">
      <c r="C1" s="142" t="s">
        <v>125</v>
      </c>
      <c r="D1" s="142"/>
      <c r="E1" s="141" t="s">
        <v>132</v>
      </c>
      <c r="F1" s="141"/>
      <c r="G1" s="141" t="s">
        <v>133</v>
      </c>
      <c r="H1" s="141"/>
      <c r="I1" s="141" t="s">
        <v>134</v>
      </c>
      <c r="J1" s="141"/>
      <c r="K1" s="34"/>
      <c r="L1" s="141" t="s">
        <v>135</v>
      </c>
      <c r="M1" s="141"/>
      <c r="N1" s="35"/>
      <c r="O1" s="141" t="s">
        <v>136</v>
      </c>
      <c r="P1" s="141"/>
      <c r="Q1" s="141" t="s">
        <v>137</v>
      </c>
      <c r="R1" s="141"/>
      <c r="V1" s="26" t="s">
        <v>137</v>
      </c>
    </row>
    <row r="2" spans="1:23">
      <c r="C2" s="37" t="s">
        <v>79</v>
      </c>
      <c r="D2" s="36" t="s">
        <v>79</v>
      </c>
      <c r="E2" s="36" t="s">
        <v>79</v>
      </c>
      <c r="F2" s="36" t="s">
        <v>79</v>
      </c>
      <c r="G2" s="36" t="s">
        <v>79</v>
      </c>
      <c r="H2" s="36" t="s">
        <v>79</v>
      </c>
      <c r="I2" s="36" t="s">
        <v>79</v>
      </c>
      <c r="J2" s="36" t="s">
        <v>79</v>
      </c>
      <c r="K2" s="38"/>
      <c r="L2" s="36" t="s">
        <v>79</v>
      </c>
      <c r="M2" s="36" t="s">
        <v>79</v>
      </c>
      <c r="N2" s="39"/>
      <c r="O2" s="36" t="s">
        <v>79</v>
      </c>
      <c r="P2" s="36" t="s">
        <v>79</v>
      </c>
      <c r="Q2" s="36" t="s">
        <v>79</v>
      </c>
      <c r="R2" s="36" t="s">
        <v>79</v>
      </c>
      <c r="V2" s="26" t="s">
        <v>79</v>
      </c>
      <c r="W2" s="26" t="s">
        <v>79</v>
      </c>
    </row>
    <row r="3" spans="1:23">
      <c r="A3" s="40" t="s">
        <v>138</v>
      </c>
      <c r="C3" s="37"/>
      <c r="D3" s="36"/>
      <c r="E3" s="36"/>
      <c r="F3" s="36"/>
      <c r="G3" s="36"/>
      <c r="H3" s="36"/>
      <c r="I3" s="36"/>
      <c r="J3" s="36"/>
      <c r="K3" s="38"/>
      <c r="L3" s="36"/>
      <c r="M3" s="41"/>
      <c r="N3" s="39"/>
      <c r="O3" s="36"/>
      <c r="P3" s="36"/>
      <c r="Q3" s="36"/>
      <c r="R3" s="36"/>
    </row>
    <row r="4" spans="1:23">
      <c r="A4" s="26" t="s">
        <v>139</v>
      </c>
      <c r="C4" s="42">
        <v>0</v>
      </c>
      <c r="D4" s="27">
        <f>'BALANCE SHEET'!E27</f>
        <v>169454.21</v>
      </c>
      <c r="K4" s="43"/>
      <c r="N4" s="44"/>
      <c r="O4" s="26">
        <f>SUM(C4:C5,E4:E5,I4:I5,L4:L5,G4:G5)</f>
        <v>0</v>
      </c>
      <c r="P4" s="26">
        <f>SUM(D4:D5,F4:F5,J4:J5,M4:M5,H4:H5)</f>
        <v>169454.21</v>
      </c>
      <c r="Q4" s="26">
        <f>IF(O4-P4&gt;0,O4-P4,0)</f>
        <v>0</v>
      </c>
      <c r="R4" s="26">
        <f>IF(O4-P4&lt;0,P4-O4,0)</f>
        <v>169454.21</v>
      </c>
      <c r="V4" s="26">
        <v>0</v>
      </c>
      <c r="W4" s="26">
        <v>47992.65</v>
      </c>
    </row>
    <row r="5" spans="1:23">
      <c r="C5" s="42"/>
      <c r="K5" s="43"/>
      <c r="N5" s="44"/>
      <c r="O5" s="26"/>
      <c r="P5" s="26"/>
      <c r="Q5" s="26"/>
      <c r="R5" s="26"/>
    </row>
    <row r="6" spans="1:23">
      <c r="A6" s="40" t="s">
        <v>140</v>
      </c>
      <c r="B6" s="40"/>
      <c r="C6" s="42"/>
      <c r="K6" s="43"/>
      <c r="M6" s="41"/>
      <c r="N6" s="39"/>
      <c r="O6" s="26"/>
      <c r="P6" s="26"/>
      <c r="Q6" s="26"/>
      <c r="R6" s="26"/>
    </row>
    <row r="7" spans="1:23">
      <c r="A7" s="26" t="s">
        <v>110</v>
      </c>
      <c r="B7" s="40"/>
      <c r="C7" s="42">
        <v>0</v>
      </c>
      <c r="D7" s="27">
        <v>0</v>
      </c>
      <c r="K7" s="43"/>
      <c r="M7" s="41"/>
      <c r="N7" s="39"/>
      <c r="O7" s="26">
        <f>SUM(C7:C8,E7:E8,I7:I8,L7:L8,G7:G8)</f>
        <v>0</v>
      </c>
      <c r="P7" s="26">
        <f>SUM(D7:D8,F7:F8,J7:J8,M7:M8,H7:H8)</f>
        <v>0</v>
      </c>
      <c r="Q7" s="26">
        <f>IF(O7-P7&gt;0,O7-P7,0)</f>
        <v>0</v>
      </c>
      <c r="R7" s="26">
        <f>IF(O7-P7&lt;0,P7-O7,0)</f>
        <v>0</v>
      </c>
      <c r="V7" s="26">
        <v>0</v>
      </c>
      <c r="W7" s="26">
        <v>0</v>
      </c>
    </row>
    <row r="8" spans="1:23">
      <c r="A8" s="40"/>
      <c r="B8" s="40"/>
      <c r="C8" s="42"/>
      <c r="K8" s="43"/>
      <c r="M8" s="41"/>
      <c r="N8" s="39"/>
      <c r="O8" s="26"/>
      <c r="P8" s="26"/>
      <c r="Q8" s="26"/>
      <c r="R8" s="26"/>
    </row>
    <row r="9" spans="1:23">
      <c r="A9" s="26" t="s">
        <v>141</v>
      </c>
      <c r="B9" s="40"/>
      <c r="C9" s="42">
        <v>0</v>
      </c>
      <c r="D9" s="27">
        <v>0</v>
      </c>
      <c r="K9" s="43"/>
      <c r="M9" s="41"/>
      <c r="N9" s="39"/>
      <c r="O9" s="26">
        <f>SUM(C9:C10,E9:E10,I9:I10,L9:L10,G9:G10)</f>
        <v>0</v>
      </c>
      <c r="P9" s="26">
        <f>SUM(D9:D10,F9:F10,J9:J10,M9:M10,H9:H10)</f>
        <v>0</v>
      </c>
      <c r="Q9" s="26">
        <f>IF(O9-P9&gt;0,O9-P9,0)</f>
        <v>0</v>
      </c>
      <c r="R9" s="26">
        <f>IF(O9-P9&lt;0,P9-O9,0)</f>
        <v>0</v>
      </c>
      <c r="V9" s="26">
        <v>0</v>
      </c>
      <c r="W9" s="26">
        <v>0</v>
      </c>
    </row>
    <row r="10" spans="1:23">
      <c r="A10" s="40"/>
      <c r="B10" s="40"/>
      <c r="C10" s="42"/>
      <c r="K10" s="43"/>
      <c r="M10" s="41"/>
      <c r="N10" s="39"/>
      <c r="O10" s="26"/>
      <c r="P10" s="26"/>
      <c r="Q10" s="26"/>
      <c r="R10" s="26"/>
    </row>
    <row r="11" spans="1:23">
      <c r="A11" s="26" t="s">
        <v>123</v>
      </c>
      <c r="C11" s="27">
        <f>SUM(BANK!L4)</f>
        <v>178763.21</v>
      </c>
      <c r="D11" s="27">
        <v>0</v>
      </c>
      <c r="E11" s="27">
        <f>SUM(BANK!E17)</f>
        <v>6010</v>
      </c>
      <c r="F11" s="27">
        <f>SUM(BANK!B34)</f>
        <v>2000</v>
      </c>
      <c r="K11" s="43"/>
      <c r="M11" s="41"/>
      <c r="N11" s="43"/>
      <c r="O11" s="26">
        <f>SUM(C11:C14,E11:E14,I11:I14,L11:L14,G11:G14)</f>
        <v>184773.21</v>
      </c>
      <c r="P11" s="26">
        <f>SUM(D11:D14,F11:F14,J11:J14,M11:M14,H11:H14)</f>
        <v>2000</v>
      </c>
      <c r="Q11" s="26">
        <f>IF(O11-P11&gt;0,O11-P11,0)</f>
        <v>182773.21</v>
      </c>
      <c r="R11" s="26">
        <f>IF(O11-P11&lt;0,P11-O11,0)</f>
        <v>0</v>
      </c>
      <c r="V11" s="26">
        <v>47992.65</v>
      </c>
      <c r="W11" s="26">
        <v>0</v>
      </c>
    </row>
    <row r="12" spans="1:23">
      <c r="C12" s="42"/>
      <c r="K12" s="43"/>
      <c r="M12" s="41"/>
      <c r="N12" s="39"/>
      <c r="O12" s="26"/>
      <c r="P12" s="26"/>
      <c r="Q12" s="26"/>
      <c r="R12" s="26"/>
    </row>
    <row r="13" spans="1:23">
      <c r="C13" s="42"/>
      <c r="K13" s="43"/>
      <c r="M13" s="41"/>
      <c r="N13" s="39"/>
      <c r="O13" s="26"/>
      <c r="P13" s="26"/>
      <c r="Q13" s="26"/>
      <c r="R13" s="26"/>
    </row>
    <row r="14" spans="1:23">
      <c r="C14" s="42"/>
      <c r="K14" s="43"/>
      <c r="M14" s="41"/>
      <c r="N14" s="39"/>
      <c r="O14" s="26"/>
      <c r="P14" s="26"/>
      <c r="Q14" s="26"/>
      <c r="R14" s="26"/>
    </row>
    <row r="15" spans="1:23">
      <c r="A15" s="26" t="s">
        <v>124</v>
      </c>
      <c r="C15" s="42">
        <v>0</v>
      </c>
      <c r="D15" s="27">
        <v>0</v>
      </c>
      <c r="K15" s="43"/>
      <c r="M15" s="41"/>
      <c r="N15" s="38"/>
      <c r="O15" s="26">
        <f>SUM(C15:C17,E15:E17,I15:I17,L15:L17,G15:G17)</f>
        <v>0</v>
      </c>
      <c r="P15" s="26">
        <f>SUM(D15:D17,F15:F17,J15:J17,M15:M17,H15:H17)</f>
        <v>0</v>
      </c>
      <c r="Q15" s="26">
        <f>IF(O15-P15&gt;0,O15-P15,0)</f>
        <v>0</v>
      </c>
      <c r="R15" s="26">
        <f>IF(O15-P15&lt;0,P15-O15,0)</f>
        <v>0</v>
      </c>
      <c r="V15" s="26">
        <v>0</v>
      </c>
      <c r="W15" s="26">
        <v>0</v>
      </c>
    </row>
    <row r="16" spans="1:23">
      <c r="C16" s="42"/>
      <c r="K16" s="43"/>
      <c r="M16" s="41"/>
      <c r="N16" s="39"/>
      <c r="O16" s="26"/>
      <c r="P16" s="26"/>
      <c r="Q16" s="26"/>
      <c r="R16" s="26"/>
    </row>
    <row r="17" spans="1:23">
      <c r="C17" s="42"/>
      <c r="K17" s="43"/>
      <c r="M17" s="41"/>
      <c r="N17" s="39"/>
      <c r="O17" s="26"/>
      <c r="P17" s="26"/>
      <c r="Q17" s="26"/>
      <c r="R17" s="26"/>
    </row>
    <row r="18" spans="1:23">
      <c r="A18" s="26" t="s">
        <v>142</v>
      </c>
      <c r="C18" s="42">
        <v>0</v>
      </c>
      <c r="D18" s="27">
        <v>0</v>
      </c>
      <c r="K18" s="43"/>
      <c r="M18" s="41"/>
      <c r="N18" s="39"/>
      <c r="O18" s="26">
        <f>SUM(C18:C19,E18:E19,I18:I19,L18:L19,G18:G19)</f>
        <v>0</v>
      </c>
      <c r="P18" s="26">
        <f>SUM(D18:D19,F18:F19,J18:J19,M18:M19,H18:H19)</f>
        <v>0</v>
      </c>
      <c r="Q18" s="26">
        <f>IF(O18-P18&gt;0,O18-P18,0)</f>
        <v>0</v>
      </c>
      <c r="R18" s="26">
        <f>IF(O18-P18&lt;0,P18-O18,0)</f>
        <v>0</v>
      </c>
      <c r="V18" s="26">
        <v>0</v>
      </c>
      <c r="W18" s="26">
        <v>0</v>
      </c>
    </row>
    <row r="19" spans="1:23">
      <c r="C19" s="42"/>
      <c r="K19" s="43"/>
      <c r="M19" s="41"/>
      <c r="N19" s="39"/>
      <c r="O19" s="26"/>
      <c r="P19" s="26"/>
      <c r="Q19" s="26"/>
      <c r="R19" s="26"/>
    </row>
    <row r="20" spans="1:23">
      <c r="A20" s="26" t="s">
        <v>143</v>
      </c>
      <c r="C20" s="42">
        <v>0</v>
      </c>
      <c r="D20" s="27">
        <v>0</v>
      </c>
      <c r="K20" s="43"/>
      <c r="M20" s="41"/>
      <c r="N20" s="38"/>
      <c r="O20" s="26">
        <f>SUM(C20:C21,E20:E21,I20:I21,L20:L21,G20:G21)</f>
        <v>0</v>
      </c>
      <c r="P20" s="26">
        <f>SUM(D20:D21,F20:F21,J20:J21,M20:M21,H20:H21)</f>
        <v>0</v>
      </c>
      <c r="Q20" s="26">
        <f>IF(O20-P20&gt;0,O20-P20,0)</f>
        <v>0</v>
      </c>
      <c r="R20" s="26">
        <f>IF(O20-P20&lt;0,P20-O20,0)</f>
        <v>0</v>
      </c>
      <c r="V20" s="26">
        <v>0</v>
      </c>
      <c r="W20" s="26">
        <v>0</v>
      </c>
    </row>
    <row r="21" spans="1:23">
      <c r="C21" s="42"/>
      <c r="K21" s="43"/>
      <c r="M21" s="41"/>
      <c r="N21" s="39"/>
      <c r="O21" s="26"/>
      <c r="P21" s="26"/>
      <c r="Q21" s="26"/>
      <c r="R21" s="26"/>
    </row>
    <row r="22" spans="1:23">
      <c r="A22" s="40" t="s">
        <v>144</v>
      </c>
      <c r="B22" s="40"/>
      <c r="C22" s="42"/>
      <c r="K22" s="43"/>
      <c r="M22" s="41"/>
      <c r="N22" s="39"/>
      <c r="O22" s="26"/>
      <c r="P22" s="26"/>
      <c r="Q22" s="26"/>
      <c r="R22" s="26"/>
    </row>
    <row r="23" spans="1:23">
      <c r="A23" s="26" t="s">
        <v>81</v>
      </c>
      <c r="C23" s="42">
        <v>0</v>
      </c>
      <c r="D23" s="27">
        <v>0</v>
      </c>
      <c r="F23" s="27">
        <f>SUM(BANK!B17)</f>
        <v>850</v>
      </c>
      <c r="H23" s="13"/>
      <c r="K23" s="43"/>
      <c r="N23" s="43"/>
      <c r="O23" s="26">
        <f>SUM(C23:C24,E23:E24,I23:I24,L23:L24,G23:G24)</f>
        <v>0</v>
      </c>
      <c r="P23" s="26">
        <f>SUM(D23:D24,F23:F24,J23:J24,M23:M24,H23:H24)</f>
        <v>850</v>
      </c>
      <c r="Q23" s="26">
        <f>IF(O23-P23&gt;0,O23-P23,0)</f>
        <v>0</v>
      </c>
      <c r="R23" s="26">
        <f>IF(O23-P23&lt;0,P23-O23,0)</f>
        <v>850</v>
      </c>
      <c r="V23" s="26">
        <v>0</v>
      </c>
      <c r="W23" s="26">
        <v>1575</v>
      </c>
    </row>
    <row r="24" spans="1:23">
      <c r="C24" s="42"/>
      <c r="K24" s="43"/>
      <c r="N24" s="38"/>
      <c r="O24" s="26"/>
      <c r="P24" s="26"/>
      <c r="Q24" s="26"/>
      <c r="R24" s="26"/>
    </row>
    <row r="25" spans="1:23">
      <c r="A25" s="26" t="s">
        <v>82</v>
      </c>
      <c r="C25" s="42">
        <v>0</v>
      </c>
      <c r="D25" s="27">
        <v>0</v>
      </c>
      <c r="F25" s="27">
        <f>SUM(BANK!C17)</f>
        <v>5160</v>
      </c>
      <c r="K25" s="43"/>
      <c r="M25" s="41"/>
      <c r="N25" s="39"/>
      <c r="O25" s="26">
        <f>SUM(C25:C26,E25:E26,I25:I26,L25:L26,G25:G26)</f>
        <v>0</v>
      </c>
      <c r="P25" s="26">
        <f>SUM(D25:D26,F25:F26,J25:J26,M25:M26,H25:H26)</f>
        <v>5160</v>
      </c>
      <c r="Q25" s="26">
        <f>IF(O25-P25&gt;0,O25-P25,0)</f>
        <v>0</v>
      </c>
      <c r="R25" s="26">
        <f>IF(O25-P25&lt;0,P25-O25,0)</f>
        <v>5160</v>
      </c>
      <c r="V25" s="26">
        <v>0</v>
      </c>
      <c r="W25" s="26">
        <v>10130</v>
      </c>
    </row>
    <row r="26" spans="1:23">
      <c r="C26" s="42"/>
      <c r="K26" s="43"/>
      <c r="M26" s="41"/>
      <c r="N26" s="39"/>
      <c r="O26" s="26"/>
      <c r="P26" s="26"/>
      <c r="Q26" s="26"/>
      <c r="R26" s="26"/>
    </row>
    <row r="27" spans="1:23">
      <c r="A27" s="26" t="s">
        <v>145</v>
      </c>
      <c r="C27" s="42">
        <v>0</v>
      </c>
      <c r="D27" s="27">
        <v>0</v>
      </c>
      <c r="K27" s="43"/>
      <c r="M27" s="41"/>
      <c r="N27" s="39"/>
      <c r="O27" s="26">
        <f>SUM(C27:C28,E27:E28,I27:I28,L27:L28,G27:G28)</f>
        <v>0</v>
      </c>
      <c r="P27" s="26">
        <f>SUM(D27:D28,F27:F28,J27:J28,M27:M28,H27:H28)</f>
        <v>0</v>
      </c>
      <c r="Q27" s="26">
        <f>IF(O27-P27&gt;0,O27-P27,0)</f>
        <v>0</v>
      </c>
      <c r="R27" s="26">
        <f>IF(O27-P27&lt;0,P27-O27,0)</f>
        <v>0</v>
      </c>
      <c r="V27" s="26">
        <v>0</v>
      </c>
      <c r="W27" s="26">
        <v>0</v>
      </c>
    </row>
    <row r="28" spans="1:23">
      <c r="C28" s="42"/>
      <c r="K28" s="43"/>
      <c r="M28" s="41"/>
      <c r="N28" s="39"/>
      <c r="O28" s="26"/>
      <c r="P28" s="26"/>
      <c r="Q28" s="26"/>
      <c r="R28" s="26"/>
    </row>
    <row r="29" spans="1:23">
      <c r="A29" s="40" t="s">
        <v>146</v>
      </c>
      <c r="B29" s="40"/>
      <c r="C29" s="42"/>
      <c r="K29" s="43"/>
      <c r="M29" s="41"/>
      <c r="N29" s="39"/>
      <c r="O29" s="26"/>
      <c r="P29" s="26"/>
      <c r="Q29" s="26"/>
      <c r="R29" s="26"/>
    </row>
    <row r="30" spans="1:23">
      <c r="A30" s="26" t="s">
        <v>87</v>
      </c>
      <c r="C30" s="42">
        <v>0</v>
      </c>
      <c r="D30" s="27">
        <v>0</v>
      </c>
      <c r="K30" s="43"/>
      <c r="M30" s="41"/>
      <c r="N30" s="39"/>
      <c r="O30" s="26">
        <f>SUM(C30:C31,E30:E31,I30:I31,L30:L31,G30:G31)</f>
        <v>0</v>
      </c>
      <c r="P30" s="26">
        <f>SUM(D30:D31,F30:F31,J30:J31,M30:M31,H30:H31)</f>
        <v>0</v>
      </c>
      <c r="Q30" s="26">
        <f>IF(O30-P30&gt;0,O30-P30,0)</f>
        <v>0</v>
      </c>
      <c r="R30" s="26">
        <f>IF(O30-P30&lt;0,P30-O30,0)</f>
        <v>0</v>
      </c>
      <c r="V30" s="26">
        <v>0</v>
      </c>
      <c r="W30" s="26">
        <v>0</v>
      </c>
    </row>
    <row r="31" spans="1:23">
      <c r="C31" s="42"/>
      <c r="K31" s="43"/>
      <c r="M31" s="41"/>
      <c r="N31" s="39"/>
      <c r="O31" s="26"/>
      <c r="P31" s="26"/>
      <c r="Q31" s="26"/>
      <c r="R31" s="26"/>
    </row>
    <row r="32" spans="1:23">
      <c r="A32" s="26" t="s">
        <v>147</v>
      </c>
      <c r="C32" s="42">
        <v>0</v>
      </c>
      <c r="D32" s="27">
        <v>0</v>
      </c>
      <c r="E32" s="27">
        <f>SUM(BANK!D34)</f>
        <v>2000</v>
      </c>
      <c r="K32" s="43"/>
      <c r="M32" s="41"/>
      <c r="N32" s="39"/>
      <c r="O32" s="26">
        <f>SUM(C32:C33,E32:E33,I32:I33,L32:L33,G32:G33)</f>
        <v>2000</v>
      </c>
      <c r="P32" s="26">
        <f>SUM(D32:D33,F32:F33,J32:J33,M32:M33,H32:H33)</f>
        <v>0</v>
      </c>
      <c r="Q32" s="26">
        <f>IF(O32-P32&gt;0,O32-P32,0)</f>
        <v>2000</v>
      </c>
      <c r="R32" s="26">
        <f>IF(O32-P32&lt;0,P32-O32,0)</f>
        <v>0</v>
      </c>
      <c r="V32" s="26">
        <v>0</v>
      </c>
      <c r="W32" s="26">
        <v>0</v>
      </c>
    </row>
    <row r="33" spans="1:23">
      <c r="C33" s="42"/>
      <c r="K33" s="43"/>
      <c r="M33" s="41"/>
      <c r="N33" s="39"/>
      <c r="O33" s="26"/>
      <c r="P33" s="26"/>
      <c r="Q33" s="26"/>
      <c r="R33" s="26"/>
    </row>
    <row r="34" spans="1:23">
      <c r="A34" s="26" t="s">
        <v>89</v>
      </c>
      <c r="C34" s="42">
        <v>0</v>
      </c>
      <c r="D34" s="27">
        <v>0</v>
      </c>
      <c r="K34" s="43"/>
      <c r="M34" s="41"/>
      <c r="N34" s="39"/>
      <c r="O34" s="26">
        <f>SUM(C34:C35,E34:E35,I34:I35,L34:L35,G34:G35)</f>
        <v>0</v>
      </c>
      <c r="P34" s="26">
        <f>SUM(D34:D35,F34:F35,J34:J35,M34:M35,H34:H35)</f>
        <v>0</v>
      </c>
      <c r="Q34" s="26">
        <f>IF(O34-P34&gt;0,O34-P34,0)</f>
        <v>0</v>
      </c>
      <c r="R34" s="26">
        <f>IF(O34-P34&lt;0,P34-O34,0)</f>
        <v>0</v>
      </c>
      <c r="V34" s="26">
        <v>0</v>
      </c>
      <c r="W34" s="26">
        <v>0</v>
      </c>
    </row>
    <row r="35" spans="1:23">
      <c r="C35" s="42"/>
      <c r="K35" s="43"/>
      <c r="M35" s="41"/>
      <c r="N35" s="39"/>
      <c r="O35" s="26"/>
      <c r="P35" s="26"/>
      <c r="Q35" s="26"/>
      <c r="R35" s="26"/>
    </row>
    <row r="36" spans="1:23">
      <c r="A36" s="26" t="s">
        <v>95</v>
      </c>
      <c r="C36" s="42">
        <v>0</v>
      </c>
      <c r="D36" s="27">
        <v>0</v>
      </c>
      <c r="K36" s="43"/>
      <c r="M36" s="41"/>
      <c r="N36" s="39"/>
      <c r="O36" s="26">
        <f>SUM(C36:C37,E36:E37,I36:I37,L36:L37,G36:G37)</f>
        <v>0</v>
      </c>
      <c r="P36" s="26">
        <f>SUM(D36:D37,F36:F37,J36:J37,M36:M37,H36:H37)</f>
        <v>0</v>
      </c>
      <c r="Q36" s="26">
        <f>IF(O36-P36&gt;0,O36-P36,0)</f>
        <v>0</v>
      </c>
      <c r="R36" s="26">
        <f>IF(O36-P36&lt;0,P36-O36,0)</f>
        <v>0</v>
      </c>
      <c r="V36" s="26">
        <v>305.91999999999996</v>
      </c>
      <c r="W36" s="26">
        <v>0</v>
      </c>
    </row>
    <row r="37" spans="1:23">
      <c r="C37" s="42"/>
      <c r="K37" s="43"/>
      <c r="M37" s="41"/>
      <c r="N37" s="39"/>
      <c r="O37" s="26"/>
      <c r="P37" s="26"/>
      <c r="Q37" s="26"/>
      <c r="R37" s="26"/>
    </row>
    <row r="38" spans="1:23">
      <c r="A38" s="26" t="s">
        <v>90</v>
      </c>
      <c r="C38" s="42">
        <v>0</v>
      </c>
      <c r="D38" s="27">
        <v>0</v>
      </c>
      <c r="K38" s="43"/>
      <c r="M38" s="41"/>
      <c r="N38" s="39"/>
      <c r="O38" s="26">
        <f>SUM(C38:C41,E38:E41,I38:I41,L38:L41,G38:G41)</f>
        <v>0</v>
      </c>
      <c r="P38" s="26">
        <f>SUM(D38:D41,F38:F41,J38:J41,M38:M41,H38:H41)</f>
        <v>0</v>
      </c>
      <c r="Q38" s="26">
        <f>IF(O38-P38&gt;0,O38-P38,0)</f>
        <v>0</v>
      </c>
      <c r="R38" s="26">
        <f>IF(O38-P38&lt;0,P38-O38,0)</f>
        <v>0</v>
      </c>
      <c r="V38" s="26">
        <v>0</v>
      </c>
      <c r="W38" s="26">
        <v>0</v>
      </c>
    </row>
    <row r="39" spans="1:23">
      <c r="C39" s="42"/>
      <c r="K39" s="43"/>
      <c r="M39" s="41"/>
      <c r="N39" s="39"/>
      <c r="O39" s="26"/>
      <c r="P39" s="26"/>
      <c r="Q39" s="26"/>
      <c r="R39" s="26"/>
    </row>
    <row r="40" spans="1:23">
      <c r="C40" s="42"/>
      <c r="K40" s="43"/>
      <c r="M40" s="41"/>
      <c r="N40" s="39"/>
      <c r="O40" s="26"/>
      <c r="P40" s="26"/>
      <c r="Q40" s="26"/>
      <c r="R40" s="26"/>
    </row>
    <row r="41" spans="1:23">
      <c r="C41" s="42"/>
      <c r="K41" s="43"/>
      <c r="M41" s="41"/>
      <c r="N41" s="39"/>
      <c r="O41" s="26"/>
      <c r="P41" s="26"/>
      <c r="Q41" s="26"/>
      <c r="R41" s="26"/>
    </row>
    <row r="42" spans="1:23">
      <c r="A42" s="26" t="s">
        <v>148</v>
      </c>
      <c r="C42" s="42">
        <v>0</v>
      </c>
      <c r="D42" s="27">
        <v>0</v>
      </c>
      <c r="K42" s="43"/>
      <c r="M42" s="41"/>
      <c r="N42" s="39"/>
      <c r="O42" s="26">
        <f>SUM(C42:C43,E42:E43,I42:I43,L42:L43,G42:G43)</f>
        <v>0</v>
      </c>
      <c r="P42" s="26">
        <f>SUM(D42:D43,F42:F43,J42:J43,M42:M43,H42:H43)</f>
        <v>0</v>
      </c>
      <c r="Q42" s="26">
        <f>IF(O42-P42&gt;0,O42-P42,0)</f>
        <v>0</v>
      </c>
      <c r="R42" s="26">
        <f>IF(O42-P42&lt;0,P42-O42,0)</f>
        <v>0</v>
      </c>
      <c r="V42" s="26">
        <v>0</v>
      </c>
      <c r="W42" s="26">
        <v>0</v>
      </c>
    </row>
    <row r="43" spans="1:23">
      <c r="C43" s="42"/>
      <c r="K43" s="43"/>
      <c r="M43" s="41"/>
      <c r="N43" s="39"/>
      <c r="O43" s="26"/>
      <c r="P43" s="26"/>
      <c r="Q43" s="26"/>
      <c r="R43" s="26"/>
    </row>
    <row r="44" spans="1:23">
      <c r="A44" s="26" t="s">
        <v>149</v>
      </c>
      <c r="C44" s="42">
        <v>0</v>
      </c>
      <c r="D44" s="27">
        <v>0</v>
      </c>
      <c r="K44" s="43"/>
      <c r="M44" s="41"/>
      <c r="N44" s="39"/>
      <c r="O44" s="26">
        <f>SUM(C44:C45,E44:E45,I44:I45,L44:L45,G44:G45)</f>
        <v>0</v>
      </c>
      <c r="P44" s="26">
        <f>SUM(D44:D45,F44:F45,J44:J45,M44:M45,H44:H45)</f>
        <v>0</v>
      </c>
      <c r="Q44" s="26">
        <f>IF(O44-P44&gt;0,O44-P44,0)</f>
        <v>0</v>
      </c>
      <c r="R44" s="26">
        <f>IF(O44-P44&lt;0,P44-O44,0)</f>
        <v>0</v>
      </c>
      <c r="V44" s="26">
        <v>0</v>
      </c>
      <c r="W44" s="26">
        <v>0</v>
      </c>
    </row>
    <row r="45" spans="1:23">
      <c r="C45" s="42"/>
      <c r="K45" s="43"/>
      <c r="M45" s="41"/>
      <c r="N45" s="39"/>
      <c r="O45" s="26"/>
      <c r="P45" s="26"/>
      <c r="Q45" s="26"/>
      <c r="R45" s="26"/>
    </row>
    <row r="46" spans="1:23">
      <c r="A46" s="26" t="s">
        <v>150</v>
      </c>
      <c r="C46" s="42">
        <v>0</v>
      </c>
      <c r="D46" s="27">
        <v>0</v>
      </c>
      <c r="K46" s="43"/>
      <c r="M46" s="41"/>
      <c r="N46" s="39"/>
      <c r="O46" s="26">
        <f>SUM(C46:C47,E46:E47,I46:I47,L46:L47,G46:G47)</f>
        <v>0</v>
      </c>
      <c r="P46" s="26">
        <f>SUM(D46:D47,F46:F47,J46:J47,M46:M47,H46:H47)</f>
        <v>0</v>
      </c>
      <c r="Q46" s="26">
        <f>IF(O46-P46&gt;0,O46-P46,0)</f>
        <v>0</v>
      </c>
      <c r="R46" s="26">
        <f>IF(O46-P46&lt;0,P46-O46,0)</f>
        <v>0</v>
      </c>
      <c r="V46" s="26">
        <v>0</v>
      </c>
      <c r="W46" s="26">
        <v>0</v>
      </c>
    </row>
    <row r="47" spans="1:23">
      <c r="C47" s="42"/>
      <c r="K47" s="43"/>
      <c r="M47" s="41"/>
      <c r="N47" s="39"/>
      <c r="O47" s="26"/>
      <c r="P47" s="26"/>
      <c r="Q47" s="26"/>
      <c r="R47" s="26"/>
    </row>
    <row r="48" spans="1:23">
      <c r="A48" s="26" t="s">
        <v>151</v>
      </c>
      <c r="C48" s="42">
        <v>0</v>
      </c>
      <c r="D48" s="27">
        <v>0</v>
      </c>
      <c r="K48" s="43"/>
      <c r="M48" s="41"/>
      <c r="N48" s="39"/>
      <c r="O48" s="26">
        <f>SUM(C48:C49,E48:E49,I48:I49,L48:L49,G48:G49)</f>
        <v>0</v>
      </c>
      <c r="P48" s="26">
        <f>SUM(D48:D49,F48:F49,J48:J49,M48:M49,H48:H49)</f>
        <v>0</v>
      </c>
      <c r="Q48" s="26">
        <f>IF(O48-P48&gt;0,O48-P48,0)</f>
        <v>0</v>
      </c>
      <c r="R48" s="26">
        <f>IF(O48-P48&lt;0,P48-O48,0)</f>
        <v>0</v>
      </c>
      <c r="V48" s="26">
        <v>0</v>
      </c>
      <c r="W48" s="26">
        <v>0</v>
      </c>
    </row>
    <row r="49" spans="1:23">
      <c r="C49" s="42"/>
      <c r="K49" s="43"/>
      <c r="M49" s="41"/>
      <c r="N49" s="39"/>
      <c r="O49" s="26"/>
      <c r="P49" s="26"/>
      <c r="Q49" s="26"/>
      <c r="R49" s="26"/>
    </row>
    <row r="50" spans="1:23">
      <c r="A50" s="26" t="s">
        <v>152</v>
      </c>
      <c r="C50" s="42">
        <v>0</v>
      </c>
      <c r="D50" s="27">
        <v>0</v>
      </c>
      <c r="K50" s="43"/>
      <c r="M50" s="41"/>
      <c r="N50" s="39"/>
      <c r="O50" s="26">
        <f>SUM(C50:C52,E50:E52,I50:I52,L50:L52,G50:G52)</f>
        <v>0</v>
      </c>
      <c r="P50" s="26">
        <f>SUM(D50:D52,F50:F52,J50:J52,M50:M52,H50:H52)</f>
        <v>0</v>
      </c>
      <c r="Q50" s="26">
        <f>IF(O50-P50&gt;0,O50-P50,0)</f>
        <v>0</v>
      </c>
      <c r="R50" s="26">
        <f>IF(O50-P50&lt;0,P50-O50,0)</f>
        <v>0</v>
      </c>
      <c r="V50" s="26">
        <v>0</v>
      </c>
      <c r="W50" s="26">
        <v>0</v>
      </c>
    </row>
    <row r="51" spans="1:23">
      <c r="C51" s="42"/>
      <c r="K51" s="43"/>
      <c r="M51" s="41"/>
      <c r="N51" s="39"/>
      <c r="O51" s="26"/>
      <c r="P51" s="26"/>
      <c r="Q51" s="26"/>
      <c r="R51" s="26"/>
    </row>
    <row r="52" spans="1:23">
      <c r="A52" s="27"/>
      <c r="B52" s="27"/>
      <c r="C52" s="42"/>
      <c r="K52" s="43"/>
      <c r="M52" s="41"/>
      <c r="N52" s="39"/>
      <c r="O52" s="26"/>
      <c r="P52" s="26"/>
      <c r="Q52" s="26"/>
      <c r="R52" s="26"/>
    </row>
    <row r="53" spans="1:23">
      <c r="A53" s="26" t="s">
        <v>153</v>
      </c>
      <c r="C53" s="42">
        <v>0</v>
      </c>
      <c r="D53" s="27">
        <v>0</v>
      </c>
      <c r="K53" s="43"/>
      <c r="M53" s="41"/>
      <c r="N53" s="39"/>
      <c r="O53" s="26">
        <f>SUM(C53:C56,E53:E56,I53:I56,L53:L56,G53:G56)</f>
        <v>0</v>
      </c>
      <c r="P53" s="26">
        <f>SUM(D53:D56,F53:F56,J53:J56,M53:M56,H53:H56)</f>
        <v>0</v>
      </c>
      <c r="Q53" s="26">
        <f>IF(O53-P53&gt;0,O53-P53,0)</f>
        <v>0</v>
      </c>
      <c r="R53" s="26">
        <f>IF(O53-P53&lt;0,P53-O53,0)</f>
        <v>0</v>
      </c>
      <c r="V53" s="26">
        <v>3000</v>
      </c>
      <c r="W53" s="26">
        <v>0</v>
      </c>
    </row>
    <row r="54" spans="1:23">
      <c r="C54" s="42"/>
      <c r="K54" s="43"/>
      <c r="M54" s="41"/>
      <c r="N54" s="39"/>
      <c r="O54" s="26"/>
      <c r="P54" s="26"/>
      <c r="Q54" s="26"/>
      <c r="R54" s="26"/>
    </row>
    <row r="55" spans="1:23">
      <c r="C55" s="42"/>
      <c r="K55" s="43"/>
      <c r="M55" s="41"/>
      <c r="N55" s="39"/>
      <c r="O55" s="26"/>
      <c r="P55" s="26"/>
      <c r="Q55" s="26"/>
      <c r="R55" s="26"/>
    </row>
    <row r="56" spans="1:23">
      <c r="A56" s="27"/>
      <c r="C56" s="42"/>
      <c r="K56" s="43"/>
      <c r="M56" s="41"/>
      <c r="N56" s="39"/>
      <c r="O56" s="26"/>
      <c r="P56" s="26"/>
      <c r="Q56" s="26"/>
      <c r="R56" s="26"/>
    </row>
    <row r="57" spans="1:23">
      <c r="A57" s="26" t="s">
        <v>81</v>
      </c>
      <c r="C57" s="42">
        <v>0</v>
      </c>
      <c r="D57" s="27">
        <v>0</v>
      </c>
      <c r="K57" s="43"/>
      <c r="M57" s="41"/>
      <c r="N57" s="39"/>
      <c r="O57" s="26">
        <f>SUM(C57:C58,E57:E58,I57:I58,L57:L58,G57:G58)</f>
        <v>0</v>
      </c>
      <c r="P57" s="26">
        <f>SUM(D57:D58,F57:F58,J57:J58,M57:M58,H57:H58)</f>
        <v>0</v>
      </c>
      <c r="Q57" s="26">
        <f>IF(O57-P57&gt;0,O57-P57,0)</f>
        <v>0</v>
      </c>
      <c r="R57" s="26">
        <f>IF(O57-P57&lt;0,P57-O57,0)</f>
        <v>0</v>
      </c>
      <c r="V57" s="26">
        <v>3000</v>
      </c>
      <c r="W57" s="26">
        <v>0</v>
      </c>
    </row>
    <row r="58" spans="1:23">
      <c r="A58" s="27"/>
      <c r="C58" s="42"/>
      <c r="K58" s="43"/>
      <c r="M58" s="41"/>
      <c r="N58" s="39"/>
      <c r="O58" s="26"/>
      <c r="P58" s="26"/>
      <c r="Q58" s="26"/>
      <c r="R58" s="26"/>
    </row>
    <row r="59" spans="1:23">
      <c r="A59" s="26" t="s">
        <v>154</v>
      </c>
      <c r="C59" s="42">
        <v>0</v>
      </c>
      <c r="D59" s="27">
        <v>0</v>
      </c>
      <c r="K59" s="43"/>
      <c r="M59" s="41"/>
      <c r="N59" s="39"/>
      <c r="O59" s="26">
        <f>SUM(C59:C60,E59:E60,I59:I60,L59:L60,G59:G60)</f>
        <v>0</v>
      </c>
      <c r="P59" s="26">
        <f>SUM(D59:D60,F59:F60,J59:J60,M59:M60,H59:H60)</f>
        <v>0</v>
      </c>
      <c r="Q59" s="26">
        <f>IF(O59-P59&gt;0,O59-P59,0)</f>
        <v>0</v>
      </c>
      <c r="R59" s="26">
        <f>IF(O59-P59&lt;0,P59-O59,0)</f>
        <v>0</v>
      </c>
      <c r="V59" s="26">
        <v>0</v>
      </c>
      <c r="W59" s="26">
        <v>0</v>
      </c>
    </row>
    <row r="60" spans="1:23">
      <c r="A60" s="27"/>
      <c r="C60" s="42"/>
      <c r="K60" s="43"/>
      <c r="M60" s="41"/>
      <c r="N60" s="39"/>
      <c r="O60" s="26"/>
      <c r="P60" s="26"/>
      <c r="Q60" s="26"/>
      <c r="R60" s="26"/>
    </row>
    <row r="61" spans="1:23">
      <c r="A61" s="26" t="s">
        <v>155</v>
      </c>
      <c r="C61" s="42">
        <v>0</v>
      </c>
      <c r="D61" s="27">
        <v>0</v>
      </c>
      <c r="K61" s="43"/>
      <c r="M61" s="41"/>
      <c r="N61" s="39"/>
      <c r="O61" s="26">
        <f>SUM(C61:C62,E61:E62,I61:I62,L61:L62,G61:G62)</f>
        <v>0</v>
      </c>
      <c r="P61" s="26">
        <f>SUM(D61:D62,F61:F62,J61:J62,M61:M62,H61:H62)</f>
        <v>0</v>
      </c>
      <c r="Q61" s="26">
        <f>IF(O61-P61&gt;0,O61-P61,0)</f>
        <v>0</v>
      </c>
      <c r="R61" s="26">
        <f>IF(O61-P61&lt;0,P61-O61,0)</f>
        <v>0</v>
      </c>
      <c r="V61" s="26">
        <v>0</v>
      </c>
      <c r="W61" s="26">
        <v>0</v>
      </c>
    </row>
    <row r="62" spans="1:23">
      <c r="A62" s="27"/>
      <c r="C62" s="42"/>
      <c r="K62" s="43"/>
      <c r="M62" s="41"/>
      <c r="N62" s="39"/>
      <c r="O62" s="26"/>
      <c r="P62" s="26"/>
      <c r="Q62" s="26"/>
      <c r="R62" s="26"/>
    </row>
    <row r="63" spans="1:23">
      <c r="A63" s="26" t="s">
        <v>101</v>
      </c>
      <c r="C63" s="42">
        <v>0</v>
      </c>
      <c r="D63" s="27">
        <v>0</v>
      </c>
      <c r="K63" s="43"/>
      <c r="M63" s="41"/>
      <c r="N63" s="39"/>
      <c r="O63" s="26">
        <f>SUM(C63:C64,E63:E64,I63:I64,L63:L64,G63:G64)</f>
        <v>0</v>
      </c>
      <c r="P63" s="26">
        <f>SUM(D63:D64,F63:F64,J63:J64,M63:M64,H63:H64)</f>
        <v>0</v>
      </c>
      <c r="Q63" s="26">
        <f>IF(O63-P63&gt;0,O63-P63,0)</f>
        <v>0</v>
      </c>
      <c r="R63" s="26">
        <f>IF(O63-P63&lt;0,P63-O63,0)</f>
        <v>0</v>
      </c>
      <c r="V63" s="26">
        <v>0</v>
      </c>
      <c r="W63" s="26">
        <v>0</v>
      </c>
    </row>
    <row r="64" spans="1:23">
      <c r="C64" s="42"/>
      <c r="K64" s="43"/>
      <c r="M64" s="41"/>
      <c r="N64" s="39"/>
      <c r="O64" s="26"/>
      <c r="P64" s="26"/>
      <c r="Q64" s="26"/>
      <c r="R64" s="26"/>
    </row>
    <row r="65" spans="1:23">
      <c r="A65" s="26" t="s">
        <v>156</v>
      </c>
      <c r="C65" s="27">
        <v>0</v>
      </c>
      <c r="D65" s="27">
        <v>0</v>
      </c>
      <c r="K65" s="43"/>
      <c r="M65" s="41"/>
      <c r="N65" s="39"/>
      <c r="O65" s="26">
        <f>SUM(C65:C66,E65:E66,I65:I66,L65:L66,G65:G66)</f>
        <v>0</v>
      </c>
      <c r="P65" s="26">
        <f>SUM(D65:D66,F65:F66,J65:J66,M65:M66,H65:H66)</f>
        <v>0</v>
      </c>
      <c r="Q65" s="26">
        <f>IF(O65-P65&gt;0,O65-P65,0)</f>
        <v>0</v>
      </c>
      <c r="R65" s="26">
        <f>IF(O65-P65&lt;0,P65-O65,0)</f>
        <v>0</v>
      </c>
      <c r="V65" s="26">
        <v>0</v>
      </c>
      <c r="W65" s="26">
        <v>0</v>
      </c>
    </row>
    <row r="66" spans="1:23">
      <c r="K66" s="43"/>
      <c r="M66" s="41"/>
      <c r="N66" s="39"/>
      <c r="O66" s="26"/>
      <c r="P66" s="26"/>
      <c r="Q66" s="26"/>
      <c r="R66" s="26"/>
    </row>
    <row r="67" spans="1:23">
      <c r="A67" s="26" t="s">
        <v>154</v>
      </c>
      <c r="C67" s="27">
        <v>0</v>
      </c>
      <c r="D67" s="27">
        <v>0</v>
      </c>
      <c r="K67" s="43"/>
      <c r="M67" s="41"/>
      <c r="N67" s="39"/>
      <c r="O67" s="26">
        <f>SUM(C67:C68,E67:E68,I67:I68,L67:L68,G67:G68)</f>
        <v>0</v>
      </c>
      <c r="P67" s="26">
        <f>SUM(D67:D68,F67:F68,J67:J68,M67:M68,H67:H68)</f>
        <v>0</v>
      </c>
      <c r="Q67" s="26">
        <f>IF(O67-P67&gt;0,O67-P67,0)</f>
        <v>0</v>
      </c>
      <c r="R67" s="26">
        <f>IF(O67-P67&lt;0,P67-O67,0)</f>
        <v>0</v>
      </c>
      <c r="V67" s="26">
        <v>0</v>
      </c>
      <c r="W67" s="26">
        <v>0</v>
      </c>
    </row>
    <row r="68" spans="1:23">
      <c r="K68" s="43"/>
      <c r="M68" s="41"/>
      <c r="N68" s="39"/>
      <c r="O68" s="26"/>
      <c r="P68" s="26"/>
      <c r="Q68" s="26"/>
      <c r="R68" s="26"/>
    </row>
    <row r="69" spans="1:23">
      <c r="A69" s="26" t="s">
        <v>157</v>
      </c>
      <c r="K69" s="43"/>
      <c r="N69" s="44"/>
      <c r="O69" s="26"/>
      <c r="P69" s="26"/>
      <c r="Q69" s="26"/>
      <c r="R69" s="26"/>
    </row>
    <row r="70" spans="1:23">
      <c r="K70" s="43"/>
      <c r="N70" s="44"/>
      <c r="O70" s="26"/>
      <c r="P70" s="26"/>
      <c r="Q70" s="26"/>
      <c r="R70" s="26"/>
    </row>
    <row r="71" spans="1:23" ht="13.9" thickBot="1">
      <c r="C71" s="45">
        <f>SUM(C3:C70)</f>
        <v>178763.21</v>
      </c>
      <c r="D71" s="45">
        <f t="shared" ref="D71:R71" si="0">SUM(D3:D70)</f>
        <v>169454.21</v>
      </c>
      <c r="E71" s="45">
        <f t="shared" si="0"/>
        <v>8010</v>
      </c>
      <c r="F71" s="45">
        <f t="shared" si="0"/>
        <v>8010</v>
      </c>
      <c r="G71" s="45">
        <f t="shared" si="0"/>
        <v>0</v>
      </c>
      <c r="H71" s="45">
        <f t="shared" si="0"/>
        <v>0</v>
      </c>
      <c r="I71" s="45">
        <f t="shared" si="0"/>
        <v>0</v>
      </c>
      <c r="J71" s="45">
        <f t="shared" si="0"/>
        <v>0</v>
      </c>
      <c r="K71" s="43"/>
      <c r="L71" s="45">
        <f t="shared" si="0"/>
        <v>0</v>
      </c>
      <c r="M71" s="45">
        <f t="shared" si="0"/>
        <v>0</v>
      </c>
      <c r="N71" s="44"/>
      <c r="O71" s="45">
        <f t="shared" si="0"/>
        <v>186773.21</v>
      </c>
      <c r="P71" s="45">
        <f t="shared" si="0"/>
        <v>177464.21</v>
      </c>
      <c r="Q71" s="45">
        <f t="shared" si="0"/>
        <v>184773.21</v>
      </c>
      <c r="R71" s="45">
        <f t="shared" si="0"/>
        <v>175464.21</v>
      </c>
      <c r="V71" s="26">
        <v>54298.57</v>
      </c>
      <c r="W71" s="26">
        <v>59697.65</v>
      </c>
    </row>
    <row r="72" spans="1:23">
      <c r="A72" s="46"/>
      <c r="K72" s="43"/>
      <c r="N72" s="44"/>
    </row>
    <row r="73" spans="1:23">
      <c r="A73" s="27"/>
      <c r="K73" s="43"/>
      <c r="N73" s="44"/>
    </row>
    <row r="74" spans="1:23">
      <c r="A74" s="108"/>
      <c r="K74" s="43">
        <v>1</v>
      </c>
      <c r="N74" s="44"/>
      <c r="V74" s="26">
        <v>5399.0800000000017</v>
      </c>
    </row>
    <row r="75" spans="1:23">
      <c r="A75" s="27"/>
      <c r="K75" s="43"/>
    </row>
    <row r="76" spans="1:23">
      <c r="A76" s="27"/>
      <c r="K76" s="43"/>
    </row>
    <row r="77" spans="1:23">
      <c r="A77" s="27"/>
      <c r="K77" s="43"/>
    </row>
    <row r="78" spans="1:23">
      <c r="A78" s="27"/>
      <c r="B78" s="28"/>
    </row>
    <row r="79" spans="1:23">
      <c r="A79" s="27"/>
      <c r="B79" s="28"/>
    </row>
    <row r="80" spans="1:23">
      <c r="B80" s="28"/>
    </row>
    <row r="88" ht="12" customHeight="1"/>
  </sheetData>
  <mergeCells count="7">
    <mergeCell ref="O1:P1"/>
    <mergeCell ref="Q1:R1"/>
    <mergeCell ref="C1:D1"/>
    <mergeCell ref="E1:F1"/>
    <mergeCell ref="I1:J1"/>
    <mergeCell ref="L1:M1"/>
    <mergeCell ref="G1:H1"/>
  </mergeCells>
  <printOptions gridLines="1"/>
  <pageMargins left="0.74791666666666667" right="0.74791666666666667" top="0.98402777777777795" bottom="0.98402777777777783" header="0.51180555555555562" footer="0.51180555555555562"/>
  <pageSetup paperSize="9" scale="50" firstPageNumber="0" orientation="portrait" horizontalDpi="300" verticalDpi="300" r:id="rId1"/>
  <headerFooter alignWithMargins="0">
    <oddHeader>&amp;L&amp;"Gloucester MT Extra Condensed,Regular"&amp;12&amp;F
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41"/>
  <sheetViews>
    <sheetView workbookViewId="0">
      <selection activeCell="N17" sqref="N17"/>
    </sheetView>
  </sheetViews>
  <sheetFormatPr defaultColWidth="10.28515625" defaultRowHeight="13.15"/>
  <cols>
    <col min="1" max="1" width="8.140625" style="47" customWidth="1"/>
    <col min="2" max="2" width="9.140625" customWidth="1"/>
    <col min="3" max="3" width="10.42578125" customWidth="1"/>
    <col min="4" max="5" width="11.28515625" customWidth="1"/>
    <col min="6" max="6" width="9.140625" customWidth="1"/>
    <col min="7" max="7" width="11.140625" customWidth="1"/>
    <col min="8" max="8" width="15" customWidth="1"/>
    <col min="9" max="9" width="11.42578125" customWidth="1"/>
    <col min="10" max="10" width="10.5703125" customWidth="1"/>
    <col min="11" max="11" width="10.140625" customWidth="1"/>
    <col min="12" max="13" width="10.5703125" customWidth="1"/>
    <col min="14" max="14" width="13.85546875" customWidth="1"/>
    <col min="15" max="15" width="11.140625" customWidth="1"/>
    <col min="16" max="16" width="10.5703125" customWidth="1"/>
    <col min="17" max="17" width="7.85546875" customWidth="1"/>
    <col min="18" max="18" width="10.7109375" customWidth="1"/>
    <col min="19" max="19" width="8.5703125" customWidth="1"/>
    <col min="20" max="20" width="9.28515625" customWidth="1"/>
    <col min="21" max="21" width="8.85546875" customWidth="1"/>
  </cols>
  <sheetData>
    <row r="1" spans="1:26" s="27" customFormat="1">
      <c r="A1" s="48" t="s">
        <v>158</v>
      </c>
      <c r="C1" s="48"/>
      <c r="D1" s="49"/>
      <c r="O1" s="26"/>
    </row>
    <row r="2" spans="1:26" s="51" customFormat="1">
      <c r="A2" s="50" t="s">
        <v>159</v>
      </c>
      <c r="B2" s="36" t="s">
        <v>81</v>
      </c>
      <c r="C2" s="36" t="s">
        <v>160</v>
      </c>
      <c r="D2" s="36" t="s">
        <v>161</v>
      </c>
      <c r="E2" s="36" t="s">
        <v>162</v>
      </c>
      <c r="F2" s="36"/>
      <c r="G2" s="36"/>
      <c r="H2" s="27"/>
      <c r="I2" s="54"/>
      <c r="J2" s="54"/>
      <c r="K2" s="54"/>
      <c r="L2" s="54"/>
      <c r="M2" s="54"/>
      <c r="N2" s="54"/>
      <c r="O2" s="51" t="s">
        <v>82</v>
      </c>
      <c r="Q2" s="51" t="s">
        <v>163</v>
      </c>
      <c r="V2" s="36"/>
      <c r="W2" s="26"/>
    </row>
    <row r="3" spans="1:26" s="51" customFormat="1">
      <c r="A3" s="50"/>
      <c r="B3" s="36" t="s">
        <v>79</v>
      </c>
      <c r="C3" s="36" t="s">
        <v>79</v>
      </c>
      <c r="D3" s="36" t="s">
        <v>79</v>
      </c>
      <c r="E3" s="36" t="s">
        <v>79</v>
      </c>
      <c r="F3" s="36"/>
      <c r="G3" s="36"/>
      <c r="H3" s="27"/>
      <c r="I3" s="54"/>
      <c r="J3" s="54"/>
      <c r="K3" s="54"/>
      <c r="L3" s="54"/>
      <c r="M3" s="54"/>
      <c r="N3" s="54"/>
      <c r="O3" s="54"/>
      <c r="Q3" s="54"/>
      <c r="S3" s="54"/>
      <c r="T3" s="54"/>
      <c r="U3" s="27"/>
      <c r="V3" s="54"/>
      <c r="W3" s="54"/>
      <c r="X3" s="54"/>
      <c r="Y3" s="54"/>
      <c r="Z3" s="54"/>
    </row>
    <row r="4" spans="1:26" s="51" customFormat="1">
      <c r="A4" s="52">
        <v>45323</v>
      </c>
      <c r="B4" s="54"/>
      <c r="C4" s="54"/>
      <c r="D4" s="27"/>
      <c r="E4" s="26">
        <f>SUM(B4:D4)</f>
        <v>0</v>
      </c>
      <c r="F4" s="26"/>
      <c r="G4" s="36"/>
      <c r="H4" s="27"/>
      <c r="I4" s="27" t="s">
        <v>164</v>
      </c>
      <c r="J4" s="54"/>
      <c r="L4" s="54">
        <v>178763.21</v>
      </c>
      <c r="M4" s="54"/>
      <c r="N4" s="54"/>
      <c r="O4" s="54">
        <v>2580</v>
      </c>
      <c r="Q4" s="54">
        <v>150</v>
      </c>
      <c r="R4" s="54"/>
      <c r="S4" s="54"/>
      <c r="T4" s="54"/>
      <c r="U4" s="27"/>
      <c r="V4" s="54"/>
      <c r="X4" s="54"/>
      <c r="Y4" s="54"/>
      <c r="Z4" s="54"/>
    </row>
    <row r="5" spans="1:26" s="27" customFormat="1">
      <c r="A5" s="52" t="s">
        <v>165</v>
      </c>
      <c r="B5" s="27">
        <f>SUM(Q14)</f>
        <v>850</v>
      </c>
      <c r="C5" s="27">
        <f>SUM(O14)</f>
        <v>5160</v>
      </c>
      <c r="E5" s="26">
        <f t="shared" ref="E5:E16" si="0">SUM(B5:D5)</f>
        <v>6010</v>
      </c>
      <c r="G5" s="36"/>
      <c r="J5" s="54"/>
      <c r="L5" s="54"/>
      <c r="M5" s="54"/>
      <c r="N5" s="54"/>
      <c r="O5" s="27">
        <v>2580</v>
      </c>
      <c r="Q5" s="27">
        <v>500</v>
      </c>
    </row>
    <row r="6" spans="1:26" s="27" customFormat="1">
      <c r="A6" s="52" t="s">
        <v>166</v>
      </c>
      <c r="E6" s="26">
        <f t="shared" si="0"/>
        <v>0</v>
      </c>
      <c r="F6" s="26"/>
      <c r="G6" s="36"/>
      <c r="I6" s="27" t="s">
        <v>167</v>
      </c>
      <c r="L6" s="27">
        <f>SUM(E17)</f>
        <v>6010</v>
      </c>
      <c r="N6" s="27" t="s">
        <v>168</v>
      </c>
      <c r="Q6" s="27">
        <v>200</v>
      </c>
    </row>
    <row r="7" spans="1:26" s="27" customFormat="1">
      <c r="A7" s="52" t="s">
        <v>169</v>
      </c>
      <c r="E7" s="26">
        <f t="shared" si="0"/>
        <v>0</v>
      </c>
      <c r="F7" s="26"/>
      <c r="G7" s="36"/>
    </row>
    <row r="8" spans="1:26" s="27" customFormat="1">
      <c r="A8" s="52" t="s">
        <v>170</v>
      </c>
      <c r="C8" s="54"/>
      <c r="E8" s="26">
        <f t="shared" si="0"/>
        <v>0</v>
      </c>
      <c r="F8" s="26"/>
      <c r="G8" s="36"/>
      <c r="I8" s="27" t="s">
        <v>171</v>
      </c>
      <c r="L8" s="27">
        <f>-B34-J34</f>
        <v>-2000</v>
      </c>
      <c r="O8" s="54"/>
    </row>
    <row r="9" spans="1:26" s="27" customFormat="1">
      <c r="A9" s="52" t="s">
        <v>172</v>
      </c>
      <c r="B9" s="27">
        <v>0</v>
      </c>
      <c r="E9" s="26">
        <f t="shared" si="0"/>
        <v>0</v>
      </c>
      <c r="F9" s="26"/>
      <c r="G9" s="36"/>
    </row>
    <row r="10" spans="1:26" s="27" customFormat="1" ht="13.9" thickBot="1">
      <c r="A10" s="52" t="s">
        <v>173</v>
      </c>
      <c r="B10" s="27">
        <v>0</v>
      </c>
      <c r="E10" s="26">
        <f t="shared" si="0"/>
        <v>0</v>
      </c>
      <c r="F10" s="26"/>
      <c r="G10" s="36"/>
      <c r="I10" s="27" t="s">
        <v>174</v>
      </c>
      <c r="L10" s="67">
        <f>SUM(L4:L8)</f>
        <v>182773.21</v>
      </c>
    </row>
    <row r="11" spans="1:26" s="27" customFormat="1">
      <c r="A11" s="52" t="s">
        <v>175</v>
      </c>
      <c r="B11" s="27">
        <v>0</v>
      </c>
      <c r="E11" s="26">
        <f t="shared" si="0"/>
        <v>0</v>
      </c>
      <c r="G11" s="36"/>
    </row>
    <row r="12" spans="1:26" s="27" customFormat="1" ht="13.9" thickBot="1">
      <c r="A12" s="52" t="s">
        <v>176</v>
      </c>
      <c r="B12" s="27">
        <v>0</v>
      </c>
      <c r="E12" s="26">
        <f t="shared" si="0"/>
        <v>0</v>
      </c>
      <c r="F12" s="26"/>
      <c r="G12" s="36"/>
      <c r="I12" s="27" t="s">
        <v>177</v>
      </c>
      <c r="L12" s="65">
        <v>190513.21</v>
      </c>
    </row>
    <row r="13" spans="1:26" s="27" customFormat="1">
      <c r="A13" s="52" t="s">
        <v>178</v>
      </c>
      <c r="B13" s="27">
        <v>0</v>
      </c>
      <c r="E13" s="26">
        <f t="shared" si="0"/>
        <v>0</v>
      </c>
      <c r="F13" s="26"/>
      <c r="G13" s="36"/>
      <c r="O13" s="54"/>
    </row>
    <row r="14" spans="1:26" s="27" customFormat="1">
      <c r="A14" s="52" t="s">
        <v>179</v>
      </c>
      <c r="B14" s="27">
        <v>0</v>
      </c>
      <c r="E14" s="26">
        <f t="shared" si="0"/>
        <v>0</v>
      </c>
      <c r="G14" s="36"/>
      <c r="O14" s="136">
        <f>SUM(O4:O13)</f>
        <v>5160</v>
      </c>
      <c r="P14" s="136">
        <f t="shared" ref="P14:Q14" si="1">SUM(P4:P13)</f>
        <v>0</v>
      </c>
      <c r="Q14" s="136">
        <f t="shared" si="1"/>
        <v>850</v>
      </c>
      <c r="R14" s="27">
        <f>SUM(O14:Q14)</f>
        <v>6010</v>
      </c>
    </row>
    <row r="15" spans="1:26" s="27" customFormat="1">
      <c r="A15" s="52" t="s">
        <v>180</v>
      </c>
      <c r="B15" s="27">
        <v>0</v>
      </c>
      <c r="E15" s="26">
        <f t="shared" si="0"/>
        <v>0</v>
      </c>
      <c r="F15" s="26"/>
      <c r="G15" s="36"/>
    </row>
    <row r="16" spans="1:26" s="27" customFormat="1">
      <c r="A16" s="52"/>
      <c r="B16" s="27">
        <v>0</v>
      </c>
      <c r="E16" s="26">
        <f t="shared" si="0"/>
        <v>0</v>
      </c>
      <c r="F16" s="26"/>
      <c r="G16" s="26"/>
    </row>
    <row r="17" spans="1:26" s="27" customFormat="1" ht="13.9" thickBot="1">
      <c r="A17" s="52"/>
      <c r="B17" s="53">
        <f>SUM(B4:B16)</f>
        <v>850</v>
      </c>
      <c r="C17" s="53">
        <f t="shared" ref="C17:D17" si="2">SUM(C4:C16)</f>
        <v>5160</v>
      </c>
      <c r="D17" s="53">
        <f t="shared" si="2"/>
        <v>0</v>
      </c>
      <c r="E17" s="45">
        <f>SUM(E4:E16)</f>
        <v>6010</v>
      </c>
      <c r="F17" s="26"/>
      <c r="G17" s="26"/>
    </row>
    <row r="18" spans="1:26" s="27" customFormat="1">
      <c r="C18" s="54"/>
    </row>
    <row r="19" spans="1:26" s="27" customFormat="1">
      <c r="A19" s="48" t="s">
        <v>181</v>
      </c>
      <c r="B19" s="49"/>
    </row>
    <row r="20" spans="1:26" s="27" customFormat="1" ht="13.9">
      <c r="A20" s="50" t="s">
        <v>159</v>
      </c>
      <c r="B20" s="36" t="s">
        <v>162</v>
      </c>
      <c r="C20" s="36" t="s">
        <v>95</v>
      </c>
      <c r="D20" s="112" t="s">
        <v>182</v>
      </c>
      <c r="E20" s="55" t="s">
        <v>183</v>
      </c>
      <c r="F20" s="26" t="s">
        <v>184</v>
      </c>
    </row>
    <row r="21" spans="1:26" s="27" customFormat="1">
      <c r="B21" s="36" t="s">
        <v>79</v>
      </c>
      <c r="C21" s="36" t="s">
        <v>79</v>
      </c>
      <c r="D21" s="36" t="s">
        <v>79</v>
      </c>
      <c r="E21" s="36" t="s">
        <v>79</v>
      </c>
      <c r="F21" s="36" t="s">
        <v>79</v>
      </c>
      <c r="I21" s="51"/>
    </row>
    <row r="22" spans="1:26" s="27" customFormat="1">
      <c r="A22" s="52"/>
      <c r="B22" s="51">
        <f t="shared" ref="B22:B33" si="3">+SUM(C22:F22)</f>
        <v>2000</v>
      </c>
      <c r="D22" s="27">
        <v>2000</v>
      </c>
      <c r="G22" s="27" t="s">
        <v>185</v>
      </c>
    </row>
    <row r="23" spans="1:26">
      <c r="A23" s="52"/>
      <c r="B23" s="51">
        <f t="shared" si="3"/>
        <v>0</v>
      </c>
      <c r="C23" s="27"/>
      <c r="D23" s="27"/>
      <c r="E23" s="27"/>
      <c r="F23" s="27"/>
      <c r="G23" s="27"/>
      <c r="O23" s="27"/>
      <c r="P23" s="27"/>
      <c r="Q23" s="27"/>
      <c r="R23" s="27"/>
      <c r="S23" s="27"/>
      <c r="T23" s="27"/>
      <c r="U23" s="27"/>
      <c r="W23" s="27"/>
      <c r="X23" s="27"/>
      <c r="Y23" s="27"/>
      <c r="Z23" s="27"/>
    </row>
    <row r="24" spans="1:26">
      <c r="A24" s="52"/>
      <c r="B24" s="51">
        <f t="shared" si="3"/>
        <v>0</v>
      </c>
      <c r="C24" s="27"/>
      <c r="D24" s="27"/>
      <c r="E24" s="27"/>
      <c r="F24" s="27"/>
      <c r="G24" s="27"/>
      <c r="N24" s="27"/>
      <c r="O24" s="27"/>
      <c r="P24" s="27"/>
      <c r="Q24" s="27"/>
      <c r="R24" s="27"/>
      <c r="S24" s="27"/>
      <c r="T24" s="27"/>
      <c r="U24" s="27"/>
      <c r="W24" s="27"/>
      <c r="X24" s="27"/>
      <c r="Y24" s="27"/>
      <c r="Z24" s="27"/>
    </row>
    <row r="25" spans="1:26">
      <c r="A25" s="52"/>
      <c r="B25" s="51">
        <f t="shared" si="3"/>
        <v>0</v>
      </c>
      <c r="C25" s="27"/>
      <c r="D25" s="27"/>
      <c r="E25" s="27"/>
      <c r="F25" s="27"/>
      <c r="G25" s="27"/>
      <c r="O25" s="27"/>
      <c r="P25" s="27"/>
      <c r="Q25" s="27"/>
      <c r="R25" s="27"/>
      <c r="S25" s="27"/>
      <c r="T25" s="27"/>
      <c r="U25" s="27"/>
      <c r="W25" s="27"/>
      <c r="X25" s="27"/>
      <c r="Y25" s="27"/>
      <c r="Z25" s="27"/>
    </row>
    <row r="26" spans="1:26">
      <c r="A26" s="52"/>
      <c r="B26" s="51">
        <f t="shared" si="3"/>
        <v>0</v>
      </c>
      <c r="C26" s="27"/>
      <c r="D26" s="27"/>
      <c r="E26" s="27"/>
      <c r="F26" s="27"/>
      <c r="G26" s="27"/>
      <c r="N26" s="125"/>
      <c r="O26" s="27"/>
      <c r="P26" s="27"/>
      <c r="Q26" s="27"/>
      <c r="R26" s="27"/>
      <c r="S26" s="27"/>
      <c r="T26" s="27"/>
      <c r="U26" s="27"/>
      <c r="W26" s="27"/>
      <c r="X26" s="27"/>
      <c r="Y26" s="27"/>
      <c r="Z26" s="27"/>
    </row>
    <row r="27" spans="1:26">
      <c r="A27" s="52"/>
      <c r="B27" s="51">
        <f t="shared" si="3"/>
        <v>0</v>
      </c>
      <c r="C27" s="118"/>
      <c r="D27" s="27"/>
      <c r="E27" s="27"/>
      <c r="G27" s="27"/>
      <c r="O27" s="27"/>
      <c r="P27" s="27"/>
      <c r="Q27" s="27"/>
      <c r="R27" s="27"/>
      <c r="S27" s="27"/>
      <c r="T27" s="27"/>
      <c r="U27" s="27"/>
      <c r="W27" s="27"/>
      <c r="X27" s="27"/>
      <c r="Y27" s="27"/>
      <c r="Z27" s="27"/>
    </row>
    <row r="28" spans="1:26">
      <c r="A28" s="52"/>
      <c r="B28" s="51">
        <f t="shared" si="3"/>
        <v>0</v>
      </c>
      <c r="C28" s="27"/>
      <c r="D28" s="27"/>
      <c r="E28" s="27"/>
      <c r="G28" s="27"/>
      <c r="I28" s="40"/>
      <c r="K28" s="27"/>
      <c r="O28" s="27"/>
      <c r="P28" s="27"/>
      <c r="Q28" s="27"/>
      <c r="R28" s="27"/>
      <c r="S28" s="27"/>
      <c r="T28" s="27"/>
      <c r="U28" s="27"/>
      <c r="W28" s="27"/>
      <c r="X28" s="27"/>
      <c r="Y28" s="27"/>
      <c r="Z28" s="27"/>
    </row>
    <row r="29" spans="1:26">
      <c r="A29" s="52"/>
      <c r="B29" s="51">
        <f t="shared" si="3"/>
        <v>0</v>
      </c>
      <c r="C29" s="27"/>
      <c r="D29" s="27"/>
      <c r="E29" s="27"/>
      <c r="F29" s="27"/>
      <c r="G29" s="27"/>
      <c r="I29" s="27"/>
      <c r="J29" s="27"/>
      <c r="K29" s="27"/>
      <c r="O29" s="27"/>
      <c r="P29" s="27"/>
      <c r="Q29" s="27"/>
      <c r="R29" s="27"/>
      <c r="S29" s="27"/>
      <c r="T29" s="27"/>
      <c r="U29" s="27"/>
      <c r="W29" s="27"/>
      <c r="Y29" s="27"/>
      <c r="Z29" s="27"/>
    </row>
    <row r="30" spans="1:26">
      <c r="A30" s="52"/>
      <c r="B30" s="51">
        <f t="shared" si="3"/>
        <v>0</v>
      </c>
      <c r="C30" s="27"/>
      <c r="D30" s="27"/>
      <c r="E30" s="27"/>
      <c r="F30" s="27"/>
      <c r="G30" s="27"/>
      <c r="I30" s="27"/>
      <c r="J30" s="27"/>
      <c r="K30" s="27"/>
      <c r="O30" s="27"/>
      <c r="P30" s="27"/>
      <c r="Q30" s="27"/>
      <c r="R30" s="27"/>
      <c r="S30" s="27"/>
      <c r="T30" s="27"/>
      <c r="U30" s="27"/>
      <c r="W30" s="27"/>
      <c r="Y30" s="27"/>
      <c r="Z30" s="27"/>
    </row>
    <row r="31" spans="1:26">
      <c r="A31" s="52"/>
      <c r="B31" s="51">
        <f t="shared" si="3"/>
        <v>0</v>
      </c>
      <c r="C31" s="27"/>
      <c r="D31" s="27"/>
      <c r="E31" s="27"/>
      <c r="F31" s="27"/>
      <c r="G31" s="27"/>
      <c r="I31" s="27"/>
      <c r="J31" s="27"/>
      <c r="K31" s="27"/>
      <c r="O31" s="27"/>
      <c r="P31" s="27"/>
      <c r="Q31" s="27"/>
      <c r="R31" s="27"/>
      <c r="S31" s="27"/>
      <c r="T31" s="27"/>
      <c r="U31" s="27"/>
      <c r="W31" s="27"/>
      <c r="Y31" s="27"/>
      <c r="Z31" s="27"/>
    </row>
    <row r="32" spans="1:26">
      <c r="A32" s="52"/>
      <c r="B32" s="51">
        <f t="shared" si="3"/>
        <v>0</v>
      </c>
      <c r="C32" s="27"/>
      <c r="D32" s="27"/>
      <c r="E32" s="27"/>
      <c r="F32" s="27"/>
      <c r="G32" s="27"/>
      <c r="I32" s="27"/>
      <c r="J32" s="27"/>
      <c r="K32" s="27"/>
      <c r="O32" s="27"/>
      <c r="P32" s="27"/>
      <c r="Q32" s="27"/>
      <c r="R32" s="27"/>
      <c r="S32" s="27"/>
      <c r="T32" s="27"/>
      <c r="U32" s="27"/>
      <c r="W32" s="27"/>
      <c r="Y32" s="27"/>
      <c r="Z32" s="27"/>
    </row>
    <row r="33" spans="1:26">
      <c r="A33" s="52"/>
      <c r="B33" s="51">
        <f t="shared" si="3"/>
        <v>0</v>
      </c>
      <c r="C33" s="27"/>
      <c r="D33" s="27"/>
      <c r="E33" s="27"/>
      <c r="F33" s="27"/>
      <c r="G33" s="27"/>
      <c r="I33" s="27"/>
      <c r="J33" s="27"/>
      <c r="K33" s="27"/>
      <c r="O33" s="27"/>
      <c r="P33" s="27"/>
      <c r="Q33" s="27"/>
      <c r="U33" s="27"/>
      <c r="Y33" s="27"/>
      <c r="Z33" s="27"/>
    </row>
    <row r="34" spans="1:26" ht="13.9" thickBot="1">
      <c r="A34" s="52"/>
      <c r="B34" s="53">
        <f>SUM(B22:B33)</f>
        <v>2000</v>
      </c>
      <c r="C34" s="53">
        <f>SUM(C22:C33)</f>
        <v>0</v>
      </c>
      <c r="D34" s="53">
        <f t="shared" ref="D34:F34" si="4">SUM(D22:D33)</f>
        <v>2000</v>
      </c>
      <c r="E34" s="53">
        <f t="shared" si="4"/>
        <v>0</v>
      </c>
      <c r="F34" s="53">
        <f t="shared" si="4"/>
        <v>0</v>
      </c>
      <c r="G34" s="27"/>
      <c r="J34" s="67"/>
      <c r="L34" s="27"/>
      <c r="M34" s="27"/>
      <c r="O34" s="27"/>
      <c r="P34" s="27"/>
      <c r="Q34" s="27"/>
      <c r="T34" s="26"/>
      <c r="Y34" s="27"/>
      <c r="Z34" s="27"/>
    </row>
    <row r="35" spans="1:26">
      <c r="A35"/>
      <c r="E35" s="27"/>
      <c r="F35" s="27"/>
      <c r="G35" s="27"/>
      <c r="O35" s="27"/>
      <c r="Q35" s="27"/>
      <c r="Y35" s="27"/>
      <c r="Z35" s="27"/>
    </row>
    <row r="36" spans="1:26">
      <c r="N36" s="27"/>
      <c r="O36" s="27"/>
      <c r="Q36" s="27"/>
      <c r="T36" s="54"/>
    </row>
    <row r="37" spans="1:26">
      <c r="J37" s="27"/>
      <c r="N37" s="27"/>
      <c r="O37" s="27"/>
      <c r="Q37" s="27"/>
      <c r="T37" s="54"/>
    </row>
    <row r="38" spans="1:26">
      <c r="Q38" s="54"/>
    </row>
    <row r="40" spans="1:26">
      <c r="Q40" s="54"/>
    </row>
    <row r="41" spans="1:26">
      <c r="N41" s="27">
        <f>SUM(O41:Z41)</f>
        <v>18030</v>
      </c>
      <c r="O41" s="27">
        <f>SUM(O3:O39)</f>
        <v>10320</v>
      </c>
      <c r="P41" s="27">
        <f t="shared" ref="P41:T41" si="5">SUM(P3:P39)</f>
        <v>0</v>
      </c>
      <c r="Q41" s="27">
        <f>SUM(Q3:Q40)</f>
        <v>1700</v>
      </c>
      <c r="R41" s="27">
        <f t="shared" si="5"/>
        <v>6010</v>
      </c>
      <c r="S41" s="27">
        <f t="shared" si="5"/>
        <v>0</v>
      </c>
      <c r="T41" s="27">
        <f t="shared" si="5"/>
        <v>0</v>
      </c>
      <c r="U41" s="27">
        <f t="shared" ref="U41:Z41" si="6">SUM(U3:U38)</f>
        <v>0</v>
      </c>
      <c r="V41" s="27">
        <f t="shared" si="6"/>
        <v>0</v>
      </c>
      <c r="W41" s="27">
        <f t="shared" si="6"/>
        <v>0</v>
      </c>
      <c r="X41" s="27">
        <f t="shared" si="6"/>
        <v>0</v>
      </c>
      <c r="Y41" s="27">
        <f t="shared" si="6"/>
        <v>0</v>
      </c>
      <c r="Z41" s="27">
        <f t="shared" si="6"/>
        <v>0</v>
      </c>
    </row>
  </sheetData>
  <sortState xmlns:xlrd2="http://schemas.microsoft.com/office/spreadsheetml/2017/richdata2" ref="A42:F55">
    <sortCondition ref="A41:A54"/>
  </sortState>
  <phoneticPr fontId="34" type="noConversion"/>
  <printOptions gridLines="1"/>
  <pageMargins left="0.74791666666666667" right="0.74791666666666667" top="0.98402777777777795" bottom="0.98402777777777783" header="0.51180555555555562" footer="0.51180555555555562"/>
  <pageSetup paperSize="9" scale="53" firstPageNumber="0" orientation="landscape" horizontalDpi="300" verticalDpi="300" r:id="rId1"/>
  <headerFooter alignWithMargins="0">
    <oddHeader>&amp;L&amp;"Gloucester MT Extra Condensed,Regular"&amp;12&amp;F
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11"/>
  <sheetViews>
    <sheetView workbookViewId="0">
      <selection activeCell="D31" sqref="D31"/>
    </sheetView>
  </sheetViews>
  <sheetFormatPr defaultRowHeight="13.15"/>
  <cols>
    <col min="1" max="1" width="10.140625" style="47" bestFit="1" customWidth="1"/>
    <col min="2" max="2" width="10.7109375" customWidth="1"/>
    <col min="3" max="3" width="10.140625" bestFit="1" customWidth="1"/>
    <col min="4" max="4" width="18.7109375" customWidth="1"/>
    <col min="8" max="8" width="10.140625" bestFit="1" customWidth="1"/>
    <col min="11" max="11" width="9.7109375" customWidth="1"/>
    <col min="12" max="12" width="10" style="101" customWidth="1"/>
    <col min="13" max="13" width="34.42578125" style="100" customWidth="1"/>
  </cols>
  <sheetData>
    <row r="1" spans="1:14" s="27" customFormat="1">
      <c r="B1" s="48" t="s">
        <v>158</v>
      </c>
      <c r="C1" s="48"/>
      <c r="D1" s="48" t="s">
        <v>181</v>
      </c>
      <c r="H1" s="26" t="s">
        <v>186</v>
      </c>
      <c r="L1" s="85"/>
      <c r="M1" s="86"/>
    </row>
    <row r="2" spans="1:14" s="51" customFormat="1" ht="24">
      <c r="A2" s="50" t="s">
        <v>187</v>
      </c>
      <c r="B2" s="87" t="s">
        <v>81</v>
      </c>
      <c r="C2" s="87" t="s">
        <v>161</v>
      </c>
      <c r="D2" s="36" t="s">
        <v>124</v>
      </c>
      <c r="E2" s="88" t="s">
        <v>188</v>
      </c>
      <c r="F2" s="88" t="s">
        <v>189</v>
      </c>
      <c r="G2" s="36" t="s">
        <v>190</v>
      </c>
      <c r="H2" s="87" t="s">
        <v>191</v>
      </c>
      <c r="I2" s="87" t="s">
        <v>192</v>
      </c>
      <c r="J2" s="89" t="s">
        <v>193</v>
      </c>
      <c r="K2" s="89" t="s">
        <v>194</v>
      </c>
      <c r="L2" s="36" t="s">
        <v>195</v>
      </c>
      <c r="M2" s="90"/>
      <c r="N2" s="91"/>
    </row>
    <row r="3" spans="1:14" s="51" customFormat="1">
      <c r="A3" s="50"/>
      <c r="B3" s="36" t="s">
        <v>79</v>
      </c>
      <c r="C3" s="36" t="s">
        <v>79</v>
      </c>
      <c r="D3" s="36" t="s">
        <v>79</v>
      </c>
      <c r="E3" s="36" t="s">
        <v>79</v>
      </c>
      <c r="F3" s="36" t="s">
        <v>79</v>
      </c>
      <c r="G3" s="36" t="s">
        <v>79</v>
      </c>
      <c r="H3" s="36" t="s">
        <v>79</v>
      </c>
      <c r="I3" s="36" t="s">
        <v>79</v>
      </c>
      <c r="J3" s="36" t="s">
        <v>79</v>
      </c>
      <c r="K3" s="36" t="s">
        <v>79</v>
      </c>
      <c r="L3" s="36" t="s">
        <v>79</v>
      </c>
      <c r="M3" s="90"/>
      <c r="N3" s="91"/>
    </row>
    <row r="4" spans="1:14" s="27" customFormat="1">
      <c r="A4" s="92"/>
      <c r="B4" s="93"/>
      <c r="C4" s="93"/>
      <c r="D4" s="93"/>
      <c r="E4" s="93"/>
      <c r="F4" s="93"/>
      <c r="M4" s="85"/>
      <c r="N4" s="86"/>
    </row>
    <row r="5" spans="1:14" s="27" customFormat="1">
      <c r="A5" s="92"/>
      <c r="B5" s="93"/>
      <c r="C5" s="93"/>
      <c r="D5" s="93"/>
      <c r="E5" s="93"/>
      <c r="F5" s="93"/>
      <c r="M5" s="85"/>
      <c r="N5" s="86"/>
    </row>
    <row r="6" spans="1:14" s="27" customFormat="1">
      <c r="A6" s="92"/>
      <c r="B6" s="93"/>
      <c r="C6" s="93"/>
      <c r="D6" s="93"/>
      <c r="E6" s="93"/>
      <c r="F6" s="93"/>
      <c r="M6" s="85"/>
      <c r="N6" s="86"/>
    </row>
    <row r="7" spans="1:14" s="27" customFormat="1">
      <c r="A7" s="92"/>
      <c r="B7" s="93"/>
      <c r="C7" s="93"/>
      <c r="D7" s="93"/>
      <c r="E7" s="93"/>
      <c r="F7" s="93"/>
      <c r="M7" s="85"/>
      <c r="N7" s="86"/>
    </row>
    <row r="8" spans="1:14" s="27" customFormat="1">
      <c r="A8" s="92"/>
      <c r="B8" s="93"/>
      <c r="C8" s="93"/>
      <c r="D8" s="93"/>
      <c r="E8" s="93"/>
      <c r="F8" s="93"/>
      <c r="M8" s="85"/>
      <c r="N8" s="86"/>
    </row>
    <row r="9" spans="1:14" s="27" customFormat="1">
      <c r="A9" s="92"/>
      <c r="B9" s="93"/>
      <c r="C9" s="93"/>
      <c r="D9" s="93"/>
      <c r="E9" s="93"/>
      <c r="F9" s="93"/>
      <c r="M9" s="85"/>
      <c r="N9" s="86"/>
    </row>
    <row r="10" spans="1:14" s="27" customFormat="1">
      <c r="A10" s="92"/>
      <c r="B10" s="93"/>
      <c r="C10" s="93"/>
      <c r="D10" s="93"/>
      <c r="E10" s="93"/>
      <c r="F10" s="93"/>
      <c r="M10" s="85"/>
      <c r="N10" s="86"/>
    </row>
    <row r="11" spans="1:14" s="27" customFormat="1">
      <c r="A11" s="92"/>
      <c r="B11" s="93"/>
      <c r="C11" s="93"/>
      <c r="D11" s="93"/>
      <c r="E11" s="93"/>
      <c r="F11" s="93"/>
      <c r="M11" s="85"/>
      <c r="N11" s="86"/>
    </row>
    <row r="12" spans="1:14" s="27" customFormat="1">
      <c r="A12" s="92"/>
      <c r="B12" s="93"/>
      <c r="C12" s="93"/>
      <c r="D12" s="93"/>
      <c r="E12" s="93"/>
      <c r="F12" s="93"/>
      <c r="M12" s="85"/>
      <c r="N12" s="86"/>
    </row>
    <row r="13" spans="1:14" s="27" customFormat="1">
      <c r="A13" s="92"/>
      <c r="B13" s="93"/>
      <c r="C13" s="93"/>
      <c r="D13" s="93"/>
      <c r="E13" s="93"/>
      <c r="F13" s="93"/>
      <c r="M13" s="85"/>
      <c r="N13" s="86"/>
    </row>
    <row r="14" spans="1:14" s="27" customFormat="1" ht="13.9" thickBot="1">
      <c r="A14" s="92"/>
      <c r="B14" s="93"/>
      <c r="C14" s="93"/>
      <c r="D14" s="113">
        <f>SUM(E14:L14)</f>
        <v>0</v>
      </c>
      <c r="E14" s="113">
        <f>SUM(E4:E13)</f>
        <v>0</v>
      </c>
      <c r="F14" s="113">
        <f t="shared" ref="F14:L14" si="0">SUM(F4:F13)</f>
        <v>0</v>
      </c>
      <c r="G14" s="113">
        <f t="shared" si="0"/>
        <v>0</v>
      </c>
      <c r="H14" s="113">
        <f t="shared" si="0"/>
        <v>0</v>
      </c>
      <c r="I14" s="113">
        <f t="shared" si="0"/>
        <v>0</v>
      </c>
      <c r="J14" s="113">
        <f t="shared" si="0"/>
        <v>0</v>
      </c>
      <c r="K14" s="113">
        <f t="shared" si="0"/>
        <v>0</v>
      </c>
      <c r="L14" s="113">
        <f t="shared" si="0"/>
        <v>0</v>
      </c>
      <c r="N14" s="86"/>
    </row>
    <row r="15" spans="1:14" s="27" customFormat="1">
      <c r="A15" s="92"/>
      <c r="B15" s="94"/>
      <c r="C15" s="93"/>
      <c r="D15" s="93"/>
      <c r="E15" s="93"/>
      <c r="F15" s="93"/>
      <c r="N15" s="86"/>
    </row>
    <row r="16" spans="1:14" s="27" customFormat="1">
      <c r="A16" s="92"/>
      <c r="C16" s="94"/>
      <c r="D16" s="93"/>
      <c r="E16" s="93"/>
      <c r="F16" s="93"/>
      <c r="N16" s="86"/>
    </row>
    <row r="17" spans="1:14" s="27" customFormat="1">
      <c r="A17" s="92"/>
      <c r="D17" s="120" t="s">
        <v>196</v>
      </c>
      <c r="E17" s="93"/>
      <c r="F17" s="93"/>
      <c r="N17" s="86"/>
    </row>
    <row r="18" spans="1:14" s="27" customFormat="1">
      <c r="A18" s="92"/>
      <c r="D18" s="27" t="s">
        <v>197</v>
      </c>
      <c r="E18" s="93"/>
      <c r="F18" s="93">
        <v>0</v>
      </c>
      <c r="N18" s="86"/>
    </row>
    <row r="19" spans="1:14" s="27" customFormat="1">
      <c r="A19" s="92"/>
      <c r="D19" s="93"/>
      <c r="E19" s="93"/>
      <c r="F19" s="93"/>
      <c r="M19" s="95"/>
      <c r="N19" s="86"/>
    </row>
    <row r="20" spans="1:14" s="27" customFormat="1">
      <c r="A20" s="92"/>
      <c r="B20" s="95"/>
      <c r="D20" s="93"/>
      <c r="E20" s="93"/>
      <c r="F20" s="94"/>
      <c r="N20" s="86"/>
    </row>
    <row r="21" spans="1:14" s="27" customFormat="1">
      <c r="A21" s="92"/>
      <c r="C21" s="26"/>
      <c r="D21" s="119" t="s">
        <v>198</v>
      </c>
      <c r="E21" s="93"/>
      <c r="F21" s="93">
        <f>-D14</f>
        <v>0</v>
      </c>
      <c r="N21" s="86"/>
    </row>
    <row r="22" spans="1:14" s="27" customFormat="1">
      <c r="A22" s="92"/>
      <c r="D22" s="93"/>
      <c r="E22" s="93"/>
      <c r="F22" s="93"/>
      <c r="L22" s="95"/>
      <c r="N22" s="86"/>
    </row>
    <row r="23" spans="1:14" s="27" customFormat="1">
      <c r="A23" s="92"/>
      <c r="D23" s="93"/>
      <c r="E23" s="93"/>
      <c r="F23" s="121">
        <f>SUM(F18-F21)</f>
        <v>0</v>
      </c>
      <c r="N23" s="86"/>
    </row>
    <row r="24" spans="1:14" s="27" customFormat="1">
      <c r="A24" s="92"/>
      <c r="D24" s="93"/>
      <c r="E24" s="93"/>
      <c r="F24" s="93"/>
      <c r="M24" s="95"/>
      <c r="N24" s="86">
        <f t="shared" ref="N24:N71" si="1">SUM(E24:L24)-SUM(D24:D24)</f>
        <v>0</v>
      </c>
    </row>
    <row r="25" spans="1:14" s="27" customFormat="1">
      <c r="A25" s="92"/>
      <c r="D25" s="93"/>
      <c r="E25" s="93"/>
      <c r="F25" s="93"/>
      <c r="N25" s="86">
        <f t="shared" si="1"/>
        <v>0</v>
      </c>
    </row>
    <row r="26" spans="1:14" s="27" customFormat="1">
      <c r="A26" s="92"/>
      <c r="D26" s="93"/>
      <c r="E26" s="93"/>
      <c r="F26" s="93"/>
      <c r="M26" s="95"/>
      <c r="N26" s="86">
        <f t="shared" si="1"/>
        <v>0</v>
      </c>
    </row>
    <row r="27" spans="1:14" s="27" customFormat="1">
      <c r="A27" s="92"/>
      <c r="D27" s="93"/>
      <c r="E27" s="93"/>
      <c r="F27" s="93"/>
      <c r="N27" s="86">
        <f t="shared" si="1"/>
        <v>0</v>
      </c>
    </row>
    <row r="28" spans="1:14" s="27" customFormat="1">
      <c r="A28" s="92"/>
      <c r="D28" s="93"/>
      <c r="E28" s="93"/>
      <c r="F28" s="93"/>
      <c r="H28" s="95"/>
      <c r="I28" s="95"/>
      <c r="J28" s="95"/>
      <c r="K28" s="95"/>
      <c r="N28" s="86">
        <f t="shared" si="1"/>
        <v>0</v>
      </c>
    </row>
    <row r="29" spans="1:14" s="27" customFormat="1">
      <c r="A29" s="92"/>
      <c r="B29" s="95"/>
      <c r="D29" s="93"/>
      <c r="E29" s="93"/>
      <c r="F29" s="93"/>
      <c r="N29" s="86">
        <f t="shared" si="1"/>
        <v>0</v>
      </c>
    </row>
    <row r="30" spans="1:14" s="27" customFormat="1">
      <c r="A30" s="92"/>
      <c r="D30" s="93"/>
      <c r="E30" s="93"/>
      <c r="N30" s="86">
        <f t="shared" si="1"/>
        <v>0</v>
      </c>
    </row>
    <row r="31" spans="1:14" s="27" customFormat="1">
      <c r="A31" s="92"/>
      <c r="D31" s="93"/>
      <c r="E31" s="93"/>
      <c r="F31" s="93"/>
      <c r="N31" s="86">
        <f t="shared" si="1"/>
        <v>0</v>
      </c>
    </row>
    <row r="32" spans="1:14" s="27" customFormat="1">
      <c r="A32" s="96"/>
      <c r="D32" s="93"/>
      <c r="E32" s="93"/>
      <c r="F32" s="93"/>
      <c r="L32" s="95"/>
      <c r="M32" s="95"/>
      <c r="N32" s="86">
        <f t="shared" si="1"/>
        <v>0</v>
      </c>
    </row>
    <row r="33" spans="1:14" s="27" customFormat="1">
      <c r="A33" s="97"/>
      <c r="C33" s="26"/>
      <c r="D33" s="93"/>
      <c r="E33" s="93"/>
      <c r="F33" s="93"/>
      <c r="N33" s="86">
        <f t="shared" si="1"/>
        <v>0</v>
      </c>
    </row>
    <row r="34" spans="1:14" s="27" customFormat="1">
      <c r="A34" s="97"/>
      <c r="D34" s="93"/>
      <c r="E34" s="93"/>
      <c r="F34" s="93"/>
      <c r="N34" s="86">
        <f t="shared" si="1"/>
        <v>0</v>
      </c>
    </row>
    <row r="35" spans="1:14" s="27" customFormat="1">
      <c r="A35" s="97"/>
      <c r="D35" s="93"/>
      <c r="E35" s="93"/>
      <c r="F35" s="93"/>
      <c r="N35" s="86">
        <f t="shared" si="1"/>
        <v>0</v>
      </c>
    </row>
    <row r="36" spans="1:14" s="27" customFormat="1">
      <c r="A36" s="97"/>
      <c r="D36" s="93"/>
      <c r="E36" s="93"/>
      <c r="N36" s="86">
        <f t="shared" si="1"/>
        <v>0</v>
      </c>
    </row>
    <row r="37" spans="1:14" s="27" customFormat="1">
      <c r="A37" s="92"/>
      <c r="D37" s="93"/>
      <c r="E37" s="93"/>
      <c r="F37" s="93"/>
      <c r="N37" s="86">
        <f t="shared" si="1"/>
        <v>0</v>
      </c>
    </row>
    <row r="38" spans="1:14" s="27" customFormat="1">
      <c r="A38" s="92"/>
      <c r="D38" s="93"/>
      <c r="E38" s="93"/>
      <c r="F38" s="93"/>
      <c r="N38" s="86">
        <f t="shared" si="1"/>
        <v>0</v>
      </c>
    </row>
    <row r="39" spans="1:14" s="27" customFormat="1">
      <c r="A39" s="92"/>
      <c r="D39" s="93"/>
      <c r="E39" s="93"/>
      <c r="F39" s="93"/>
      <c r="N39" s="86">
        <f t="shared" si="1"/>
        <v>0</v>
      </c>
    </row>
    <row r="40" spans="1:14" s="27" customFormat="1">
      <c r="A40" s="92"/>
      <c r="D40" s="93"/>
      <c r="E40" s="93"/>
      <c r="F40" s="93"/>
      <c r="N40" s="86">
        <f t="shared" si="1"/>
        <v>0</v>
      </c>
    </row>
    <row r="41" spans="1:14" s="27" customFormat="1">
      <c r="A41" s="92"/>
      <c r="D41" s="93"/>
      <c r="E41" s="93"/>
      <c r="F41" s="93"/>
      <c r="N41" s="86">
        <f t="shared" si="1"/>
        <v>0</v>
      </c>
    </row>
    <row r="42" spans="1:14" s="27" customFormat="1">
      <c r="A42" s="92"/>
      <c r="D42" s="93"/>
      <c r="E42" s="93"/>
      <c r="F42" s="93"/>
      <c r="M42" s="95"/>
      <c r="N42" s="86">
        <f t="shared" si="1"/>
        <v>0</v>
      </c>
    </row>
    <row r="43" spans="1:14" s="27" customFormat="1">
      <c r="A43" s="92"/>
      <c r="D43" s="93"/>
      <c r="E43" s="93"/>
      <c r="F43" s="93"/>
      <c r="H43" s="93"/>
      <c r="M43" s="95"/>
      <c r="N43" s="86">
        <f t="shared" si="1"/>
        <v>0</v>
      </c>
    </row>
    <row r="44" spans="1:14" s="27" customFormat="1">
      <c r="A44" s="92"/>
      <c r="D44" s="93"/>
      <c r="E44" s="93"/>
      <c r="F44" s="93"/>
      <c r="N44" s="86">
        <f t="shared" si="1"/>
        <v>0</v>
      </c>
    </row>
    <row r="45" spans="1:14" s="27" customFormat="1">
      <c r="A45" s="92"/>
      <c r="D45" s="93"/>
      <c r="E45" s="93"/>
      <c r="F45" s="93"/>
      <c r="N45" s="86">
        <f t="shared" si="1"/>
        <v>0</v>
      </c>
    </row>
    <row r="46" spans="1:14" s="27" customFormat="1">
      <c r="A46" s="92"/>
      <c r="D46" s="93"/>
      <c r="E46" s="93"/>
      <c r="F46" s="93"/>
      <c r="N46" s="86">
        <f t="shared" si="1"/>
        <v>0</v>
      </c>
    </row>
    <row r="47" spans="1:14" s="27" customFormat="1">
      <c r="A47" s="92"/>
      <c r="D47" s="93"/>
      <c r="E47" s="93"/>
      <c r="F47" s="93"/>
      <c r="H47" s="93"/>
      <c r="N47" s="86">
        <f t="shared" si="1"/>
        <v>0</v>
      </c>
    </row>
    <row r="48" spans="1:14" s="27" customFormat="1">
      <c r="A48" s="92"/>
      <c r="D48" s="93"/>
      <c r="E48" s="93"/>
      <c r="F48" s="93"/>
      <c r="N48" s="86">
        <f t="shared" si="1"/>
        <v>0</v>
      </c>
    </row>
    <row r="49" spans="1:14" s="27" customFormat="1">
      <c r="A49" s="92"/>
      <c r="D49" s="93"/>
      <c r="E49" s="93"/>
      <c r="F49" s="93"/>
      <c r="N49" s="86">
        <f t="shared" si="1"/>
        <v>0</v>
      </c>
    </row>
    <row r="50" spans="1:14" s="27" customFormat="1">
      <c r="A50" s="97"/>
      <c r="D50" s="93"/>
      <c r="E50" s="93"/>
      <c r="F50" s="93"/>
      <c r="N50" s="86">
        <f t="shared" si="1"/>
        <v>0</v>
      </c>
    </row>
    <row r="51" spans="1:14" s="27" customFormat="1">
      <c r="A51" s="92"/>
      <c r="D51" s="93"/>
      <c r="E51" s="93"/>
      <c r="F51" s="93"/>
      <c r="M51" s="95"/>
      <c r="N51" s="86">
        <f t="shared" si="1"/>
        <v>0</v>
      </c>
    </row>
    <row r="52" spans="1:14" s="27" customFormat="1">
      <c r="A52" s="92"/>
      <c r="D52" s="93"/>
      <c r="E52" s="93"/>
      <c r="F52" s="93"/>
      <c r="N52" s="86">
        <f t="shared" si="1"/>
        <v>0</v>
      </c>
    </row>
    <row r="53" spans="1:14" s="27" customFormat="1">
      <c r="A53" s="92"/>
      <c r="D53" s="93"/>
      <c r="E53" s="93"/>
      <c r="F53" s="93"/>
      <c r="N53" s="86">
        <f t="shared" si="1"/>
        <v>0</v>
      </c>
    </row>
    <row r="54" spans="1:14" s="27" customFormat="1">
      <c r="A54" s="92"/>
      <c r="D54" s="93"/>
      <c r="E54" s="93"/>
      <c r="F54" s="93"/>
      <c r="N54" s="86">
        <f t="shared" si="1"/>
        <v>0</v>
      </c>
    </row>
    <row r="55" spans="1:14" s="27" customFormat="1">
      <c r="A55" s="92"/>
      <c r="D55" s="93"/>
      <c r="E55" s="93"/>
      <c r="F55" s="93"/>
      <c r="N55" s="86">
        <f t="shared" si="1"/>
        <v>0</v>
      </c>
    </row>
    <row r="56" spans="1:14" s="27" customFormat="1">
      <c r="A56" s="92"/>
      <c r="D56" s="93"/>
      <c r="E56" s="93"/>
      <c r="F56" s="93"/>
      <c r="N56" s="86">
        <f t="shared" si="1"/>
        <v>0</v>
      </c>
    </row>
    <row r="57" spans="1:14" s="27" customFormat="1">
      <c r="A57" s="92"/>
      <c r="D57" s="93"/>
      <c r="E57" s="93"/>
      <c r="F57" s="93"/>
      <c r="N57" s="86">
        <f t="shared" si="1"/>
        <v>0</v>
      </c>
    </row>
    <row r="58" spans="1:14" s="27" customFormat="1">
      <c r="A58" s="92"/>
      <c r="D58" s="93"/>
      <c r="E58" s="93"/>
      <c r="F58" s="93"/>
      <c r="N58" s="86">
        <f t="shared" si="1"/>
        <v>0</v>
      </c>
    </row>
    <row r="59" spans="1:14" s="27" customFormat="1">
      <c r="A59" s="92"/>
      <c r="D59" s="93"/>
      <c r="E59" s="93"/>
      <c r="F59" s="93"/>
      <c r="N59" s="86">
        <f t="shared" si="1"/>
        <v>0</v>
      </c>
    </row>
    <row r="60" spans="1:14" s="27" customFormat="1">
      <c r="A60" s="92"/>
      <c r="D60" s="93"/>
      <c r="E60" s="93"/>
      <c r="F60" s="93"/>
      <c r="G60" s="93"/>
      <c r="N60" s="86">
        <f t="shared" si="1"/>
        <v>0</v>
      </c>
    </row>
    <row r="61" spans="1:14" s="27" customFormat="1">
      <c r="A61" s="92"/>
      <c r="B61" s="95"/>
      <c r="D61" s="93"/>
      <c r="E61" s="93"/>
      <c r="F61" s="93"/>
      <c r="H61" s="93"/>
      <c r="I61" s="93"/>
      <c r="J61" s="93"/>
      <c r="K61" s="93"/>
      <c r="N61" s="86">
        <f t="shared" si="1"/>
        <v>0</v>
      </c>
    </row>
    <row r="62" spans="1:14" s="27" customFormat="1">
      <c r="A62" s="92"/>
      <c r="D62" s="93"/>
      <c r="E62" s="93"/>
      <c r="F62" s="93"/>
      <c r="N62" s="86">
        <f t="shared" si="1"/>
        <v>0</v>
      </c>
    </row>
    <row r="63" spans="1:14" s="27" customFormat="1">
      <c r="A63" s="92"/>
      <c r="D63" s="93"/>
      <c r="E63" s="93"/>
      <c r="F63" s="93"/>
      <c r="N63" s="86">
        <f t="shared" si="1"/>
        <v>0</v>
      </c>
    </row>
    <row r="64" spans="1:14" s="27" customFormat="1">
      <c r="A64" s="92"/>
      <c r="D64" s="93"/>
      <c r="E64" s="93"/>
      <c r="F64" s="93"/>
      <c r="N64" s="86">
        <f t="shared" si="1"/>
        <v>0</v>
      </c>
    </row>
    <row r="65" spans="1:14" s="27" customFormat="1">
      <c r="A65" s="92"/>
      <c r="D65" s="93"/>
      <c r="E65" s="93"/>
      <c r="F65" s="93"/>
      <c r="N65" s="86">
        <f t="shared" si="1"/>
        <v>0</v>
      </c>
    </row>
    <row r="66" spans="1:14" s="27" customFormat="1">
      <c r="A66" s="92"/>
      <c r="D66" s="93"/>
      <c r="E66" s="93"/>
      <c r="F66" s="93"/>
      <c r="N66" s="86">
        <f t="shared" si="1"/>
        <v>0</v>
      </c>
    </row>
    <row r="67" spans="1:14" s="27" customFormat="1">
      <c r="A67" s="92"/>
      <c r="D67" s="93"/>
      <c r="E67" s="93"/>
      <c r="F67" s="93"/>
      <c r="N67" s="86">
        <f t="shared" si="1"/>
        <v>0</v>
      </c>
    </row>
    <row r="68" spans="1:14" s="27" customFormat="1">
      <c r="A68" s="92"/>
      <c r="D68" s="93"/>
      <c r="E68" s="93"/>
      <c r="F68" s="93"/>
      <c r="N68" s="86">
        <f t="shared" si="1"/>
        <v>0</v>
      </c>
    </row>
    <row r="69" spans="1:14" s="27" customFormat="1">
      <c r="A69" s="92"/>
      <c r="D69" s="93"/>
      <c r="E69" s="93"/>
      <c r="F69" s="93"/>
      <c r="N69" s="86">
        <f t="shared" si="1"/>
        <v>0</v>
      </c>
    </row>
    <row r="70" spans="1:14" s="27" customFormat="1">
      <c r="A70" s="92"/>
      <c r="D70" s="93"/>
      <c r="E70" s="93"/>
      <c r="F70" s="93"/>
      <c r="N70" s="86">
        <f t="shared" si="1"/>
        <v>0</v>
      </c>
    </row>
    <row r="71" spans="1:14" s="27" customFormat="1">
      <c r="A71" s="92"/>
      <c r="D71" s="93"/>
      <c r="E71" s="93"/>
      <c r="F71" s="93"/>
      <c r="N71" s="86">
        <f t="shared" si="1"/>
        <v>0</v>
      </c>
    </row>
    <row r="72" spans="1:14" s="27" customFormat="1">
      <c r="A72" s="92"/>
      <c r="D72" s="93"/>
      <c r="E72" s="93"/>
      <c r="F72" s="93"/>
      <c r="N72" s="86">
        <f t="shared" ref="N72:N84" si="2">SUM(E72:L72)-SUM(D72:D72)</f>
        <v>0</v>
      </c>
    </row>
    <row r="73" spans="1:14" s="27" customFormat="1">
      <c r="A73" s="92"/>
      <c r="D73" s="93"/>
      <c r="E73" s="93"/>
      <c r="F73" s="93"/>
      <c r="N73" s="86">
        <f t="shared" si="2"/>
        <v>0</v>
      </c>
    </row>
    <row r="74" spans="1:14" s="27" customFormat="1">
      <c r="A74" s="92"/>
      <c r="D74" s="93"/>
      <c r="E74" s="93"/>
      <c r="F74" s="93"/>
      <c r="N74" s="86">
        <f t="shared" si="2"/>
        <v>0</v>
      </c>
    </row>
    <row r="75" spans="1:14" s="27" customFormat="1">
      <c r="A75" s="92"/>
      <c r="D75" s="93"/>
      <c r="E75" s="93"/>
      <c r="F75" s="93"/>
      <c r="N75" s="86">
        <f t="shared" si="2"/>
        <v>0</v>
      </c>
    </row>
    <row r="76" spans="1:14" s="27" customFormat="1">
      <c r="A76" s="92"/>
      <c r="D76" s="93"/>
      <c r="E76" s="93"/>
      <c r="F76" s="93"/>
      <c r="N76" s="86">
        <f t="shared" si="2"/>
        <v>0</v>
      </c>
    </row>
    <row r="77" spans="1:14" s="27" customFormat="1">
      <c r="A77" s="92"/>
      <c r="D77" s="93"/>
      <c r="E77" s="93"/>
      <c r="F77" s="93"/>
      <c r="N77" s="86">
        <f t="shared" si="2"/>
        <v>0</v>
      </c>
    </row>
    <row r="78" spans="1:14" s="27" customFormat="1">
      <c r="A78" s="92"/>
      <c r="D78" s="93"/>
      <c r="E78" s="93"/>
      <c r="F78" s="93"/>
      <c r="N78" s="86">
        <f t="shared" si="2"/>
        <v>0</v>
      </c>
    </row>
    <row r="79" spans="1:14" s="27" customFormat="1">
      <c r="A79" s="92"/>
      <c r="D79" s="93"/>
      <c r="E79" s="93"/>
      <c r="F79" s="93"/>
      <c r="N79" s="86">
        <f t="shared" si="2"/>
        <v>0</v>
      </c>
    </row>
    <row r="80" spans="1:14" s="27" customFormat="1">
      <c r="A80" s="92"/>
      <c r="D80" s="93"/>
      <c r="E80" s="93"/>
      <c r="F80" s="93"/>
      <c r="N80" s="86">
        <f t="shared" si="2"/>
        <v>0</v>
      </c>
    </row>
    <row r="81" spans="1:14" s="27" customFormat="1">
      <c r="A81" s="92"/>
      <c r="D81" s="93"/>
      <c r="E81" s="93"/>
      <c r="F81" s="93"/>
      <c r="G81" s="95"/>
      <c r="N81" s="86">
        <f t="shared" si="2"/>
        <v>0</v>
      </c>
    </row>
    <row r="82" spans="1:14" s="27" customFormat="1">
      <c r="A82" s="92"/>
      <c r="D82" s="93"/>
      <c r="E82" s="93"/>
      <c r="F82" s="93"/>
      <c r="G82" s="95"/>
      <c r="N82" s="86">
        <f t="shared" si="2"/>
        <v>0</v>
      </c>
    </row>
    <row r="83" spans="1:14" s="27" customFormat="1">
      <c r="A83" s="102">
        <v>40751</v>
      </c>
      <c r="B83" s="103"/>
      <c r="C83" s="103"/>
      <c r="D83" s="104"/>
      <c r="E83" s="104"/>
      <c r="F83" s="104"/>
      <c r="G83" s="105"/>
      <c r="H83" s="103"/>
      <c r="M83" s="95"/>
      <c r="N83" s="86">
        <f t="shared" si="2"/>
        <v>0</v>
      </c>
    </row>
    <row r="84" spans="1:14" s="27" customFormat="1" ht="13.9" thickBot="1">
      <c r="A84" s="98"/>
      <c r="B84" s="67">
        <f t="shared" ref="B84:L84" si="3">SUM(B4:B83)</f>
        <v>0</v>
      </c>
      <c r="C84" s="67">
        <f t="shared" si="3"/>
        <v>0</v>
      </c>
      <c r="D84" s="67">
        <f t="shared" si="3"/>
        <v>0</v>
      </c>
      <c r="E84" s="67">
        <f t="shared" si="3"/>
        <v>0</v>
      </c>
      <c r="F84" s="67">
        <f t="shared" si="3"/>
        <v>0</v>
      </c>
      <c r="G84" s="67">
        <f t="shared" si="3"/>
        <v>0</v>
      </c>
      <c r="H84" s="67">
        <f t="shared" si="3"/>
        <v>0</v>
      </c>
      <c r="I84" s="67">
        <f t="shared" si="3"/>
        <v>0</v>
      </c>
      <c r="J84" s="67">
        <f t="shared" si="3"/>
        <v>0</v>
      </c>
      <c r="K84" s="67">
        <f t="shared" si="3"/>
        <v>0</v>
      </c>
      <c r="L84" s="67">
        <f t="shared" si="3"/>
        <v>0</v>
      </c>
      <c r="N84" s="86">
        <f t="shared" si="2"/>
        <v>0</v>
      </c>
    </row>
    <row r="85" spans="1:14" s="27" customFormat="1">
      <c r="A85" s="98"/>
      <c r="M85" s="85"/>
      <c r="N85" s="86"/>
    </row>
    <row r="86" spans="1:14" s="27" customFormat="1">
      <c r="A86" s="98"/>
      <c r="M86" s="85"/>
      <c r="N86" s="86"/>
    </row>
    <row r="87" spans="1:14" s="27" customFormat="1">
      <c r="A87" s="98"/>
      <c r="B87" s="27" t="s">
        <v>199</v>
      </c>
      <c r="C87" s="27">
        <f>SUM(B84-SUM(E84:G84,I84:J84,L84))</f>
        <v>0</v>
      </c>
      <c r="M87" s="85"/>
      <c r="N87" s="86"/>
    </row>
    <row r="88" spans="1:14" s="27" customFormat="1">
      <c r="A88" s="98"/>
      <c r="M88" s="85"/>
      <c r="N88" s="86"/>
    </row>
    <row r="89" spans="1:14" s="27" customFormat="1">
      <c r="A89" s="98"/>
      <c r="M89" s="85"/>
      <c r="N89" s="86"/>
    </row>
    <row r="90" spans="1:14" s="27" customFormat="1">
      <c r="A90" s="98"/>
      <c r="M90" s="85"/>
      <c r="N90" s="86"/>
    </row>
    <row r="91" spans="1:14" s="27" customFormat="1">
      <c r="A91" s="98"/>
      <c r="M91" s="85"/>
      <c r="N91" s="86"/>
    </row>
    <row r="92" spans="1:14" s="27" customFormat="1">
      <c r="A92" s="98"/>
      <c r="M92" s="85"/>
      <c r="N92" s="86"/>
    </row>
    <row r="93" spans="1:14" s="27" customFormat="1">
      <c r="A93" s="98"/>
      <c r="M93" s="85"/>
      <c r="N93" s="86"/>
    </row>
    <row r="94" spans="1:14" s="27" customFormat="1">
      <c r="A94" s="98"/>
      <c r="L94" s="85"/>
      <c r="M94" s="86"/>
    </row>
    <row r="95" spans="1:14" s="27" customFormat="1">
      <c r="A95" s="98"/>
      <c r="L95" s="85"/>
      <c r="M95" s="86"/>
    </row>
    <row r="96" spans="1:14" s="27" customFormat="1">
      <c r="A96" s="106" t="s">
        <v>200</v>
      </c>
      <c r="L96" s="85"/>
      <c r="M96" s="86"/>
    </row>
    <row r="97" spans="1:13" s="27" customFormat="1">
      <c r="A97" s="99"/>
      <c r="D97" s="93"/>
      <c r="E97" s="93"/>
      <c r="F97" s="93"/>
      <c r="M97" s="86"/>
    </row>
    <row r="98" spans="1:13" s="27" customFormat="1">
      <c r="A98" s="99"/>
      <c r="D98" s="93"/>
      <c r="E98" s="93"/>
      <c r="F98" s="93"/>
      <c r="M98" s="86"/>
    </row>
    <row r="99" spans="1:13" s="27" customFormat="1">
      <c r="A99" s="99"/>
      <c r="D99" s="93"/>
      <c r="E99" s="93"/>
      <c r="F99" s="93"/>
      <c r="M99" s="86"/>
    </row>
    <row r="100" spans="1:13" s="27" customFormat="1">
      <c r="A100" s="99"/>
      <c r="D100" s="93"/>
      <c r="E100" s="93"/>
      <c r="F100" s="93"/>
      <c r="G100" s="95"/>
      <c r="M100" s="86"/>
    </row>
    <row r="101" spans="1:13" s="27" customFormat="1">
      <c r="A101" s="99"/>
      <c r="D101" s="93"/>
      <c r="E101" s="93"/>
      <c r="F101" s="93"/>
      <c r="M101" s="86"/>
    </row>
    <row r="102" spans="1:13" s="27" customFormat="1">
      <c r="A102" s="99"/>
      <c r="D102" s="93"/>
      <c r="E102" s="93"/>
      <c r="F102" s="93"/>
      <c r="M102" s="86"/>
    </row>
    <row r="103" spans="1:13" s="27" customFormat="1">
      <c r="A103" s="99"/>
      <c r="D103" s="93"/>
      <c r="E103" s="93"/>
      <c r="F103" s="93"/>
      <c r="M103" s="86"/>
    </row>
    <row r="104" spans="1:13" s="27" customFormat="1">
      <c r="A104" s="99"/>
      <c r="D104" s="93"/>
      <c r="E104" s="93"/>
      <c r="F104" s="93"/>
      <c r="M104" s="86"/>
    </row>
    <row r="105" spans="1:13" s="27" customFormat="1">
      <c r="A105" s="99"/>
      <c r="D105" s="93"/>
      <c r="E105" s="93"/>
      <c r="F105" s="93"/>
      <c r="M105" s="86"/>
    </row>
    <row r="106" spans="1:13" s="27" customFormat="1">
      <c r="A106" s="99"/>
      <c r="D106" s="93"/>
      <c r="E106" s="93"/>
      <c r="F106" s="93"/>
      <c r="M106" s="86"/>
    </row>
    <row r="107" spans="1:13" s="27" customFormat="1">
      <c r="A107" s="99"/>
      <c r="D107" s="93"/>
      <c r="E107" s="93"/>
      <c r="F107" s="93"/>
      <c r="M107" s="86"/>
    </row>
    <row r="108" spans="1:13" s="27" customFormat="1">
      <c r="A108" s="99"/>
      <c r="D108" s="93"/>
      <c r="E108" s="93"/>
      <c r="F108" s="93"/>
      <c r="M108" s="86"/>
    </row>
    <row r="109" spans="1:13" ht="13.9" thickBot="1">
      <c r="B109" s="67">
        <f>SUM(B97:B108)</f>
        <v>0</v>
      </c>
      <c r="D109" s="67">
        <f>SUM(D97:D108)</f>
        <v>0</v>
      </c>
      <c r="E109" s="67">
        <f t="shared" ref="E109:L109" si="4">SUM(E97:E108)</f>
        <v>0</v>
      </c>
      <c r="F109" s="67">
        <f t="shared" si="4"/>
        <v>0</v>
      </c>
      <c r="G109" s="67">
        <f t="shared" si="4"/>
        <v>0</v>
      </c>
      <c r="H109" s="67">
        <f t="shared" si="4"/>
        <v>0</v>
      </c>
      <c r="I109" s="67">
        <f t="shared" si="4"/>
        <v>0</v>
      </c>
      <c r="J109" s="67">
        <f t="shared" si="4"/>
        <v>0</v>
      </c>
      <c r="K109" s="67">
        <f t="shared" si="4"/>
        <v>0</v>
      </c>
      <c r="L109" s="67">
        <f t="shared" si="4"/>
        <v>0</v>
      </c>
    </row>
    <row r="110" spans="1:13">
      <c r="D110" s="93"/>
      <c r="E110" s="93"/>
      <c r="F110" s="93"/>
      <c r="G110" s="27"/>
      <c r="H110" s="27"/>
      <c r="I110" s="27"/>
      <c r="J110" s="27"/>
      <c r="K110" s="27"/>
      <c r="L110" s="27"/>
    </row>
    <row r="111" spans="1:13">
      <c r="D111" s="93"/>
      <c r="E111" s="93"/>
      <c r="F111" s="93"/>
      <c r="G111" s="27"/>
      <c r="H111" s="27"/>
      <c r="I111" s="27"/>
      <c r="J111" s="27"/>
      <c r="K111" s="27"/>
      <c r="L111" s="27"/>
    </row>
  </sheetData>
  <printOptions gridLines="1"/>
  <pageMargins left="0.75" right="0.75" top="1" bottom="1" header="0.5" footer="0.5"/>
  <pageSetup paperSize="9" firstPageNumber="0" orientation="portrait" horizontalDpi="300" verticalDpi="300" r:id="rId1"/>
  <headerFooter alignWithMargins="0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J21" sqref="J21"/>
    </sheetView>
  </sheetViews>
  <sheetFormatPr defaultRowHeight="13.15"/>
  <sheetData/>
  <printOptions gridLines="1"/>
  <pageMargins left="0.75" right="0.75" top="1" bottom="1" header="0.5" footer="0.5"/>
  <pageSetup paperSize="9" firstPageNumber="0" orientation="portrait" horizontalDpi="300" verticalDpi="300" r:id="rId1"/>
  <headerFooter alignWithMargins="0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D16"/>
  <sheetViews>
    <sheetView workbookViewId="0">
      <selection activeCell="I22" sqref="I22"/>
    </sheetView>
  </sheetViews>
  <sheetFormatPr defaultColWidth="10.28515625" defaultRowHeight="13.15"/>
  <cols>
    <col min="1" max="1" width="6.28515625" style="13" customWidth="1"/>
    <col min="2" max="16384" width="10.28515625" style="13"/>
  </cols>
  <sheetData>
    <row r="2" spans="1:4">
      <c r="A2" s="18">
        <v>1</v>
      </c>
      <c r="B2" s="56" t="s">
        <v>201</v>
      </c>
    </row>
    <row r="3" spans="1:4">
      <c r="B3" s="13" t="s">
        <v>202</v>
      </c>
    </row>
    <row r="5" spans="1:4">
      <c r="B5" s="5" t="s">
        <v>66</v>
      </c>
      <c r="D5" s="57"/>
    </row>
    <row r="6" spans="1:4">
      <c r="B6" t="s">
        <v>203</v>
      </c>
    </row>
    <row r="7" spans="1:4">
      <c r="B7" t="s">
        <v>204</v>
      </c>
    </row>
    <row r="8" spans="1:4">
      <c r="B8" s="13" t="s">
        <v>205</v>
      </c>
    </row>
    <row r="9" spans="1:4">
      <c r="B9" s="13" t="s">
        <v>206</v>
      </c>
    </row>
    <row r="10" spans="1:4">
      <c r="B10" s="13" t="s">
        <v>207</v>
      </c>
    </row>
    <row r="11" spans="1:4">
      <c r="B11" s="13" t="s">
        <v>208</v>
      </c>
    </row>
    <row r="12" spans="1:4">
      <c r="B12" s="13" t="s">
        <v>209</v>
      </c>
    </row>
    <row r="15" spans="1:4">
      <c r="A15" s="18">
        <v>2</v>
      </c>
      <c r="B15" s="13" t="s">
        <v>210</v>
      </c>
    </row>
    <row r="16" spans="1:4">
      <c r="B16" s="13" t="s">
        <v>211</v>
      </c>
    </row>
  </sheetData>
  <pageMargins left="0.75" right="0.75" top="1" bottom="1" header="0.51180555555555562" footer="0.51180555555555562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CFCDC7-3CEE-45FA-A377-344ACAF4C745}"/>
</file>

<file path=customXml/itemProps2.xml><?xml version="1.0" encoding="utf-8"?>
<ds:datastoreItem xmlns:ds="http://schemas.openxmlformats.org/officeDocument/2006/customXml" ds:itemID="{F5F9815A-939C-4A0C-992C-088D7C631DCD}"/>
</file>

<file path=customXml/itemProps3.xml><?xml version="1.0" encoding="utf-8"?>
<ds:datastoreItem xmlns:ds="http://schemas.openxmlformats.org/officeDocument/2006/customXml" ds:itemID="{9EA7004A-FCFD-4284-A966-C090CE828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Compaq</dc:creator>
  <cp:keywords/>
  <dc:description/>
  <cp:lastModifiedBy>Kevin Maxwell</cp:lastModifiedBy>
  <cp:revision/>
  <dcterms:created xsi:type="dcterms:W3CDTF">2009-10-20T11:35:22Z</dcterms:created>
  <dcterms:modified xsi:type="dcterms:W3CDTF">2026-08-18T10:57:24Z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