
<file path=[Content_Types].xml><?xml version="1.0" encoding="utf-8"?>
<Types xmlns="http://schemas.openxmlformats.org/package/2006/content-types">
  <Default Extension="bmp" ContentType="image/bmp"/>
  <Default Extension="gif" ContentType="image/gif"/>
  <Default Extension="jpeg" ContentType="image/jpg"/>
  <Default Extension="mov" ContentType="application/movie"/>
  <Default Extension="pdf" ContentType="application/pdf"/>
  <Default Extension="png" ContentType="image/png"/>
  <Default Extension="rels" ContentType="application/vnd.openxmlformats-package.relationships+xml"/>
  <Default Extension="tif" ContentType="image/tif"/>
  <Default Extension="vml" ContentType="application/vnd.openxmlformats-officedocument.vmlDrawing"/>
  <Default Extension="xlsx" ContentType="application/vnd.openxmlformats-officedocument.spreadsheetml.sheet"/>
  <Default Extension="xml" ContentType="application/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metadata.xml" ContentType="application/vnd.openxmlformats-officedocument.spreadsheetml.sheetMetadata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1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ummary" sheetId="1" r:id="rId5"/>
    <sheet name="Income Exp Summary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<sst xmlns="http://schemas.openxmlformats.org/spreadsheetml/2006/main" uniqueCount="72">
  <si>
    <t>Dunecht School Parent Council - DSPC</t>
  </si>
  <si>
    <t>Accounts for the year ended 31 August 2025</t>
  </si>
  <si>
    <t xml:space="preserve">Income </t>
  </si>
  <si>
    <t>23/24</t>
  </si>
  <si>
    <t>Dunecht Dash Entries</t>
  </si>
  <si>
    <t>Dunecht Dash Sponsorship</t>
  </si>
  <si>
    <t>Dunecht Dash Donation</t>
  </si>
  <si>
    <t>Dunecht Dash Café</t>
  </si>
  <si>
    <t>Christmas Fair</t>
  </si>
  <si>
    <t>Grant Income</t>
  </si>
  <si>
    <t>Beetle Drive</t>
  </si>
  <si>
    <t>Disco</t>
  </si>
  <si>
    <t>Sports Day</t>
  </si>
  <si>
    <t>Aberdeenshire Council</t>
  </si>
  <si>
    <t>Easy Fundraising/Amazon Europe Core</t>
  </si>
  <si>
    <t>Halloween Fund Raiser</t>
  </si>
  <si>
    <t>Gift Aid Claim</t>
  </si>
  <si>
    <t xml:space="preserve">Expendiutre </t>
  </si>
  <si>
    <t>Dunecht Dash</t>
  </si>
  <si>
    <t xml:space="preserve">Christmas Fair </t>
  </si>
  <si>
    <t>Halloween</t>
  </si>
  <si>
    <t>Rural Rascals Out-of-School Club Donation</t>
  </si>
  <si>
    <t xml:space="preserve">Beetle Drive </t>
  </si>
  <si>
    <t>School -23/24</t>
  </si>
  <si>
    <t xml:space="preserve">Subcriptions </t>
  </si>
  <si>
    <t>Petty Cash for Teachers</t>
  </si>
  <si>
    <t>Bus Fund</t>
  </si>
  <si>
    <t>Inclusion Fund</t>
  </si>
  <si>
    <t>P7 Leavers Fund</t>
  </si>
  <si>
    <t>Enrichment Fund</t>
  </si>
  <si>
    <t>Dunecht Primary School - Cromebooks</t>
  </si>
  <si>
    <t>Dunecht Primary School - New Desks P6/7 Class</t>
  </si>
  <si>
    <t>School -24/25</t>
  </si>
  <si>
    <t>Subscriptions</t>
  </si>
  <si>
    <t>Forest School</t>
  </si>
  <si>
    <t>Panto Icecream</t>
  </si>
  <si>
    <t xml:space="preserve">Surplus/(Deficit) for the year </t>
  </si>
  <si>
    <t>Opening Bank Balance</t>
  </si>
  <si>
    <t>Surplus/(Deficit) for the year</t>
  </si>
  <si>
    <t>Closing Bank Balance</t>
  </si>
  <si>
    <t>Seesaw 22/23 term</t>
  </si>
  <si>
    <t>PD last yr</t>
  </si>
  <si>
    <t>Accelerated Reader</t>
  </si>
  <si>
    <t>Maths no Problem</t>
  </si>
  <si>
    <t>White Rose Maths</t>
  </si>
  <si>
    <t>Twig World</t>
  </si>
  <si>
    <t>Ten Town</t>
  </si>
  <si>
    <t>Enrichment 22/23 term</t>
  </si>
  <si>
    <t>Painting Classrooms</t>
  </si>
  <si>
    <t>PettyCash for teachers 22/23 term</t>
  </si>
  <si>
    <t>Nurture area</t>
  </si>
  <si>
    <t>Annual Donnation</t>
  </si>
  <si>
    <t>Unallocated (originally Drama)</t>
  </si>
  <si>
    <t>Paid 22/23</t>
  </si>
  <si>
    <t>Paid 21/22</t>
  </si>
  <si>
    <t>Dash Profits</t>
  </si>
  <si>
    <t>Westhill Market</t>
  </si>
  <si>
    <t>School Photos</t>
  </si>
  <si>
    <t>Donations</t>
  </si>
  <si>
    <t>Opening Bank Balance @ 1st Sept 21</t>
  </si>
  <si>
    <t>Sunflower Fund Raiser</t>
  </si>
  <si>
    <t>Joanna Dunn Pyramid Donations</t>
  </si>
  <si>
    <t>Dunecht Dash 19/20 - clear entry central cash account</t>
  </si>
  <si>
    <t>Dunecht Dash 20/21</t>
  </si>
  <si>
    <t>Amazon Europe Core</t>
  </si>
  <si>
    <t>Easy Fundraising</t>
  </si>
  <si>
    <t>Aberdeenshire Council school funding</t>
  </si>
  <si>
    <t>Dunecht School 20/21 approved expenditure</t>
  </si>
  <si>
    <t>Dunecht School 21/22 approved expenditure</t>
  </si>
  <si>
    <t>Dunecht Dash 19/20 - Refund</t>
  </si>
  <si>
    <t>Dunecht Dash 20/21 Medals</t>
  </si>
  <si>
    <t>Closing Bank Balance @ 31 Aug 22</t>
  </si>
</sst>
</file>

<file path=xl/styles.xml><?xml version="1.0" encoding="utf-8"?>
<styleSheet xmlns="http://schemas.openxmlformats.org/spreadsheetml/2006/main">
  <numFmts count="6">
    <numFmt numFmtId="0" formatCode="General"/>
    <numFmt numFmtId="59" formatCode="# ???/???"/>
    <numFmt numFmtId="60" formatCode="&quot; &quot;* #,##0.00&quot; &quot;;&quot;-&quot;* #,##0.00&quot; &quot;;&quot; &quot;* &quot;-&quot;??&quot; &quot;"/>
    <numFmt numFmtId="61" formatCode="#,##0.00;(#,##0.00)"/>
    <numFmt numFmtId="62" formatCode="#,##0.0;#,##0.0"/>
    <numFmt numFmtId="63" formatCode="#,##0.00;#,##0.00"/>
  </numFmts>
  <fonts count="5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4"/>
      <color indexed="8"/>
      <name val="Calibri"/>
    </font>
    <font>
      <b val="1"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11"/>
        <bgColor auto="1"/>
      </patternFill>
    </fill>
  </fills>
  <borders count="1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3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borderId="1" applyNumberFormat="1" applyFont="1" applyFill="0" applyBorder="1" applyAlignment="1" applyProtection="0">
      <alignment vertical="bottom"/>
    </xf>
    <xf numFmtId="0" fontId="3" borderId="1" applyNumberFormat="0" applyFont="1" applyFill="0" applyBorder="1" applyAlignment="1" applyProtection="0">
      <alignment vertical="bottom"/>
    </xf>
    <xf numFmtId="0" fontId="3" borderId="2" applyNumberFormat="0" applyFont="1" applyFill="0" applyBorder="1" applyAlignment="1" applyProtection="0">
      <alignment vertical="bottom"/>
    </xf>
    <xf numFmtId="0" fontId="0" borderId="3" applyNumberFormat="0" applyFont="1" applyFill="0" applyBorder="1" applyAlignment="1" applyProtection="0">
      <alignment vertical="bottom"/>
    </xf>
    <xf numFmtId="0" fontId="0" borderId="4" applyNumberFormat="0" applyFont="1" applyFill="0" applyBorder="1" applyAlignment="1" applyProtection="0">
      <alignment vertical="bottom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0" fontId="0" borderId="7" applyNumberFormat="0" applyFont="1" applyFill="0" applyBorder="1" applyAlignment="1" applyProtection="0">
      <alignment vertical="bottom"/>
    </xf>
    <xf numFmtId="0" fontId="0" borderId="8" applyNumberFormat="0" applyFont="1" applyFill="0" applyBorder="1" applyAlignment="1" applyProtection="0">
      <alignment vertical="bottom"/>
    </xf>
    <xf numFmtId="59" fontId="3" borderId="9" applyNumberFormat="1" applyFont="1" applyFill="0" applyBorder="1" applyAlignment="1" applyProtection="0">
      <alignment vertical="bottom"/>
    </xf>
    <xf numFmtId="0" fontId="3" borderId="9" applyNumberFormat="0" applyFont="1" applyFill="0" applyBorder="1" applyAlignment="1" applyProtection="0">
      <alignment vertical="bottom"/>
    </xf>
    <xf numFmtId="49" fontId="3" borderId="9" applyNumberFormat="1" applyFont="1" applyFill="0" applyBorder="1" applyAlignment="1" applyProtection="0">
      <alignment vertical="bottom"/>
    </xf>
    <xf numFmtId="49" fontId="0" borderId="1" applyNumberFormat="1" applyFont="1" applyFill="0" applyBorder="1" applyAlignment="1" applyProtection="0">
      <alignment vertical="bottom"/>
    </xf>
    <xf numFmtId="60" fontId="0" borderId="4" applyNumberFormat="1" applyFont="1" applyFill="0" applyBorder="1" applyAlignment="1" applyProtection="0">
      <alignment vertical="bottom"/>
    </xf>
    <xf numFmtId="60" fontId="0" borderId="5" applyNumberFormat="1" applyFont="1" applyFill="0" applyBorder="1" applyAlignment="1" applyProtection="0">
      <alignment vertical="bottom"/>
    </xf>
    <xf numFmtId="60" fontId="0" borderId="6" applyNumberFormat="1" applyFont="1" applyFill="0" applyBorder="1" applyAlignment="1" applyProtection="0">
      <alignment vertical="bottom"/>
    </xf>
    <xf numFmtId="60" fontId="0" borderId="7" applyNumberFormat="1" applyFont="1" applyFill="0" applyBorder="1" applyAlignment="1" applyProtection="0">
      <alignment vertical="bottom"/>
    </xf>
    <xf numFmtId="60" fontId="0" borderId="10" applyNumberFormat="1" applyFont="1" applyFill="0" applyBorder="1" applyAlignment="1" applyProtection="0">
      <alignment vertical="bottom"/>
    </xf>
    <xf numFmtId="60" fontId="0" borderId="8" applyNumberFormat="1" applyFont="1" applyFill="0" applyBorder="1" applyAlignment="1" applyProtection="0">
      <alignment vertical="bottom"/>
    </xf>
    <xf numFmtId="60" fontId="0" borderId="1" applyNumberFormat="1" applyFont="1" applyFill="0" applyBorder="1" applyAlignment="1" applyProtection="0">
      <alignment vertical="bottom"/>
    </xf>
    <xf numFmtId="60" fontId="0" borderId="3" applyNumberFormat="1" applyFont="1" applyFill="0" applyBorder="1" applyAlignment="1" applyProtection="0">
      <alignment vertical="bottom"/>
    </xf>
    <xf numFmtId="61" fontId="0" borderId="1" applyNumberFormat="1" applyFont="1" applyFill="0" applyBorder="1" applyAlignment="1" applyProtection="0">
      <alignment vertical="bottom"/>
    </xf>
    <xf numFmtId="60" fontId="0" borderId="9" applyNumberFormat="1" applyFont="1" applyFill="0" applyBorder="1" applyAlignment="1" applyProtection="0">
      <alignment vertical="bottom"/>
    </xf>
    <xf numFmtId="60" fontId="0" borderId="11" applyNumberFormat="1" applyFont="1" applyFill="0" applyBorder="1" applyAlignment="1" applyProtection="0">
      <alignment vertical="bottom"/>
    </xf>
    <xf numFmtId="60" fontId="0" borderId="12" applyNumberFormat="1" applyFont="1" applyFill="0" applyBorder="1" applyAlignment="1" applyProtection="0">
      <alignment vertical="bottom"/>
    </xf>
    <xf numFmtId="60" fontId="0" borderId="13" applyNumberFormat="1" applyFont="1" applyFill="0" applyBorder="1" applyAlignment="1" applyProtection="0">
      <alignment vertical="bottom"/>
    </xf>
    <xf numFmtId="60" fontId="4" borderId="7" applyNumberFormat="1" applyFont="1" applyFill="0" applyBorder="1" applyAlignment="1" applyProtection="0">
      <alignment vertical="bottom"/>
    </xf>
    <xf numFmtId="61" fontId="0" borderId="10" applyNumberFormat="1" applyFont="1" applyFill="0" applyBorder="1" applyAlignment="1" applyProtection="0">
      <alignment vertical="bottom"/>
    </xf>
    <xf numFmtId="61" fontId="0" borderId="8" applyNumberFormat="1" applyFont="1" applyFill="0" applyBorder="1" applyAlignment="1" applyProtection="0">
      <alignment vertical="bottom"/>
    </xf>
    <xf numFmtId="49" fontId="0" borderId="3" applyNumberFormat="1" applyFont="1" applyFill="0" applyBorder="1" applyAlignment="1" applyProtection="0">
      <alignment vertical="bottom"/>
    </xf>
    <xf numFmtId="61" fontId="0" borderId="13" applyNumberFormat="1" applyFont="1" applyFill="0" applyBorder="1" applyAlignment="1" applyProtection="0">
      <alignment vertical="bottom"/>
    </xf>
    <xf numFmtId="61" fontId="0" borderId="14" applyNumberFormat="1" applyFont="1" applyFill="0" applyBorder="1" applyAlignment="1" applyProtection="0">
      <alignment vertical="bottom"/>
    </xf>
    <xf numFmtId="61" fontId="0" borderId="4" applyNumberFormat="1" applyFont="1" applyFill="0" applyBorder="1" applyAlignment="1" applyProtection="0">
      <alignment vertical="bottom"/>
    </xf>
    <xf numFmtId="61" fontId="0" borderId="3" applyNumberFormat="1" applyFont="1" applyFill="0" applyBorder="1" applyAlignment="1" applyProtection="0">
      <alignment vertical="bottom"/>
    </xf>
    <xf numFmtId="49" fontId="4" borderId="1" applyNumberFormat="1" applyFont="1" applyFill="0" applyBorder="1" applyAlignment="1" applyProtection="0">
      <alignment vertical="bottom"/>
    </xf>
    <xf numFmtId="60" fontId="4" borderId="14" applyNumberFormat="1" applyFont="1" applyFill="0" applyBorder="1" applyAlignment="1" applyProtection="0">
      <alignment vertical="bottom"/>
    </xf>
    <xf numFmtId="0" fontId="0" borderId="9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0" fontId="0" borderId="11" applyNumberFormat="0" applyFont="1" applyFill="0" applyBorder="1" applyAlignment="1" applyProtection="0">
      <alignment vertical="bottom"/>
    </xf>
    <xf numFmtId="0" fontId="0" borderId="2" applyNumberFormat="0" applyFont="1" applyFill="0" applyBorder="1" applyAlignment="1" applyProtection="0">
      <alignment vertical="bottom"/>
    </xf>
    <xf numFmtId="0" fontId="0" borderId="14" applyNumberFormat="0" applyFont="1" applyFill="0" applyBorder="1" applyAlignment="1" applyProtection="0">
      <alignment vertical="bottom"/>
    </xf>
    <xf numFmtId="49" fontId="0" borderId="8" applyNumberFormat="1" applyFont="1" applyFill="0" applyBorder="1" applyAlignment="1" applyProtection="0">
      <alignment vertical="bottom"/>
    </xf>
    <xf numFmtId="61" fontId="0" borderId="2" applyNumberFormat="1" applyFont="1" applyFill="0" applyBorder="1" applyAlignment="1" applyProtection="0">
      <alignment vertical="bottom"/>
    </xf>
    <xf numFmtId="61" fontId="0" borderId="15" applyNumberFormat="1" applyFont="1" applyFill="0" applyBorder="1" applyAlignment="1" applyProtection="0">
      <alignment vertical="bottom"/>
    </xf>
    <xf numFmtId="62" fontId="0" borderId="2" applyNumberFormat="1" applyFont="1" applyFill="0" applyBorder="1" applyAlignment="1" applyProtection="0">
      <alignment vertical="bottom"/>
    </xf>
    <xf numFmtId="63" fontId="0" borderId="1" applyNumberFormat="1" applyFont="1" applyFill="0" applyBorder="1" applyAlignment="1" applyProtection="0">
      <alignment vertical="bottom"/>
    </xf>
    <xf numFmtId="63" fontId="0" borderId="15" applyNumberFormat="1" applyFont="1" applyFill="0" applyBorder="1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60" fontId="0" fillId="2" borderId="1" applyNumberFormat="1" applyFont="1" applyFill="1" applyBorder="1" applyAlignment="1" applyProtection="0">
      <alignment vertical="bottom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0000"/>
      <rgbColor rgb="ffffffff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sheetMetadata" Target="metadata.xml"/><Relationship Id="rId1" Type="http://schemas.openxmlformats.org/officeDocument/2006/relationships/sharedStrings" Target="sharedStrings.xml"/><Relationship Id="rId6" Type="http://schemas.openxmlformats.org/officeDocument/2006/relationships/worksheet" Target="worksheets/sheet2.xml"/><Relationship Id="rId5" Type="http://schemas.openxmlformats.org/officeDocument/2006/relationships/worksheet" Target="worksheets/sheet1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xmlns:r="http://schemas.openxmlformats.org/officeDocument/2006/relationships" name="Office 2013 - 2022 Theme">
  <a:themeElements>
    <a:clrScheme name="Office 2013 - 2022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J91"/>
  <sheetViews>
    <sheetView workbookViewId="0" showGridLines="0" defaultGridColor="1"/>
  </sheetViews>
  <sheetFormatPr defaultColWidth="8.83333" defaultRowHeight="15" customHeight="1" outlineLevelRow="0" outlineLevelCol="0"/>
  <cols>
    <col min="1" max="1" width="24.5" style="1" customWidth="1"/>
    <col min="2" max="2" width="40.3516" style="1" customWidth="1"/>
    <col min="3" max="5" width="10.8516" style="1" customWidth="1"/>
    <col min="6" max="6" width="5.67188" style="1" customWidth="1"/>
    <col min="7" max="7" width="10.8516" style="1" customWidth="1"/>
    <col min="8" max="8" width="11.5" style="1" customWidth="1"/>
    <col min="9" max="9" width="13.6719" style="1" customWidth="1"/>
    <col min="10" max="10" width="5.5" style="1" customWidth="1"/>
    <col min="11" max="16384" width="8.85156" style="1" customWidth="1"/>
  </cols>
  <sheetData>
    <row r="1" ht="13.55" customHeight="1">
      <c r="A1" s="2"/>
      <c r="B1" s="2"/>
      <c r="C1" s="2"/>
      <c r="D1" s="2"/>
      <c r="E1" s="2"/>
      <c r="F1" s="2"/>
      <c r="G1" s="2"/>
      <c r="H1" s="2"/>
      <c r="I1" s="2"/>
      <c r="J1" s="2"/>
    </row>
    <row r="2" ht="18.75" customHeight="1">
      <c r="A2" t="s" s="3">
        <v>0</v>
      </c>
      <c r="B2" s="4"/>
      <c r="C2" s="4"/>
      <c r="D2" s="4"/>
      <c r="E2" s="4"/>
      <c r="F2" s="4"/>
      <c r="G2" s="4"/>
      <c r="H2" s="4"/>
      <c r="I2" s="4"/>
      <c r="J2" s="4"/>
    </row>
    <row r="3" ht="18.75" customHeight="1">
      <c r="A3" t="s" s="3">
        <v>1</v>
      </c>
      <c r="B3" s="4"/>
      <c r="C3" s="5"/>
      <c r="D3" s="5"/>
      <c r="E3" s="5"/>
      <c r="F3" s="5"/>
      <c r="G3" s="5"/>
      <c r="H3" s="5"/>
      <c r="I3" s="5"/>
      <c r="J3" s="4"/>
    </row>
    <row r="4" ht="13.55" customHeight="1">
      <c r="A4" s="2"/>
      <c r="B4" s="6"/>
      <c r="C4" s="7"/>
      <c r="D4" s="7"/>
      <c r="E4" s="7"/>
      <c r="F4" s="7"/>
      <c r="G4" s="8"/>
      <c r="H4" s="9"/>
      <c r="I4" s="10"/>
      <c r="J4" s="11"/>
    </row>
    <row r="5" ht="18.75" customHeight="1">
      <c r="A5" t="s" s="3">
        <v>2</v>
      </c>
      <c r="B5" s="6"/>
      <c r="C5" s="12">
        <v>0.96</v>
      </c>
      <c r="D5" s="12">
        <v>0.96</v>
      </c>
      <c r="E5" s="12">
        <v>0.96</v>
      </c>
      <c r="F5" s="13"/>
      <c r="G5" t="s" s="14">
        <v>3</v>
      </c>
      <c r="H5" t="s" s="14">
        <v>3</v>
      </c>
      <c r="I5" t="s" s="14">
        <v>3</v>
      </c>
      <c r="J5" s="11"/>
    </row>
    <row r="6" ht="13.55" customHeight="1">
      <c r="A6" t="s" s="15">
        <v>4</v>
      </c>
      <c r="B6" s="6"/>
      <c r="C6" s="16"/>
      <c r="D6" s="17">
        <v>8702.76</v>
      </c>
      <c r="E6" s="10"/>
      <c r="F6" s="16"/>
      <c r="G6" s="17"/>
      <c r="H6" s="18" cm="1">
        <f t="array" ref="H6">4808.94+2748-176+19.5+100</f>
        <v>7500.44</v>
      </c>
      <c r="I6" s="19"/>
      <c r="J6" s="11"/>
    </row>
    <row r="7" ht="13.55" customHeight="1">
      <c r="A7" t="s" s="15">
        <v>5</v>
      </c>
      <c r="B7" s="6"/>
      <c r="C7" s="20"/>
      <c r="D7" s="21">
        <v>2500</v>
      </c>
      <c r="E7" s="6"/>
      <c r="F7" s="20"/>
      <c r="G7" s="21"/>
      <c r="H7" s="22"/>
      <c r="I7" s="23"/>
      <c r="J7" s="11"/>
    </row>
    <row r="8" ht="13.55" customHeight="1">
      <c r="A8" t="s" s="15">
        <v>6</v>
      </c>
      <c r="B8" s="6"/>
      <c r="C8" s="20"/>
      <c r="D8" s="21">
        <v>590</v>
      </c>
      <c r="E8" s="6"/>
      <c r="F8" s="20"/>
      <c r="G8" s="21"/>
      <c r="H8" s="22"/>
      <c r="I8" s="23"/>
      <c r="J8" s="11"/>
    </row>
    <row r="9" ht="13.55" customHeight="1">
      <c r="A9" t="s" s="15">
        <v>7</v>
      </c>
      <c r="B9" s="6"/>
      <c r="C9" s="20"/>
      <c r="D9" s="21">
        <v>1828.33</v>
      </c>
      <c r="E9" s="6"/>
      <c r="F9" s="20"/>
      <c r="G9" s="21"/>
      <c r="H9" s="22">
        <v>1203.01</v>
      </c>
      <c r="I9" s="23"/>
      <c r="J9" s="11"/>
    </row>
    <row r="10" ht="13.55" customHeight="1">
      <c r="A10" t="s" s="15">
        <v>8</v>
      </c>
      <c r="B10" s="6"/>
      <c r="C10" s="20"/>
      <c r="D10" s="21">
        <v>1705.78</v>
      </c>
      <c r="E10" s="6"/>
      <c r="F10" s="20"/>
      <c r="G10" s="21"/>
      <c r="H10" s="24">
        <v>1235.57</v>
      </c>
      <c r="I10" s="23"/>
      <c r="J10" s="11"/>
    </row>
    <row r="11" ht="13.55" customHeight="1">
      <c r="A11" t="s" s="15">
        <v>9</v>
      </c>
      <c r="B11" s="6"/>
      <c r="C11" s="20"/>
      <c r="D11" s="21">
        <v>500</v>
      </c>
      <c r="E11" s="6"/>
      <c r="F11" s="20"/>
      <c r="G11" s="21"/>
      <c r="H11" s="24">
        <v>500</v>
      </c>
      <c r="I11" s="23"/>
      <c r="J11" s="11"/>
    </row>
    <row r="12" ht="13.55" customHeight="1">
      <c r="A12" t="s" s="15">
        <v>10</v>
      </c>
      <c r="B12" s="6"/>
      <c r="C12" s="20"/>
      <c r="D12" s="21">
        <v>270.5</v>
      </c>
      <c r="E12" s="6"/>
      <c r="F12" s="20"/>
      <c r="G12" s="21"/>
      <c r="H12" s="22">
        <v>559.79</v>
      </c>
      <c r="I12" s="23"/>
      <c r="J12" s="11"/>
    </row>
    <row r="13" ht="13.55" customHeight="1">
      <c r="A13" t="s" s="15">
        <v>11</v>
      </c>
      <c r="B13" s="6"/>
      <c r="C13" s="20"/>
      <c r="D13" s="21"/>
      <c r="E13" s="6"/>
      <c r="F13" s="20"/>
      <c r="G13" s="21"/>
      <c r="H13" s="22">
        <v>15.71</v>
      </c>
      <c r="I13" s="23"/>
      <c r="J13" s="11"/>
    </row>
    <row r="14" ht="13.55" customHeight="1">
      <c r="A14" t="s" s="15">
        <v>12</v>
      </c>
      <c r="B14" s="6"/>
      <c r="C14" s="20"/>
      <c r="D14" s="21">
        <v>626.17</v>
      </c>
      <c r="E14" s="6"/>
      <c r="F14" s="20"/>
      <c r="G14" s="21"/>
      <c r="H14" s="22">
        <v>302.74</v>
      </c>
      <c r="I14" s="23"/>
      <c r="J14" s="11"/>
    </row>
    <row r="15" ht="13.55" customHeight="1">
      <c r="A15" t="s" s="15">
        <v>13</v>
      </c>
      <c r="B15" s="6"/>
      <c r="C15" s="20"/>
      <c r="D15" s="21">
        <v>279.75</v>
      </c>
      <c r="E15" s="6"/>
      <c r="F15" s="20"/>
      <c r="G15" s="21"/>
      <c r="H15" s="22">
        <v>279.75</v>
      </c>
      <c r="I15" s="23"/>
      <c r="J15" s="11"/>
    </row>
    <row r="16" ht="13.55" customHeight="1">
      <c r="A16" t="s" s="15">
        <v>14</v>
      </c>
      <c r="B16" s="6"/>
      <c r="C16" s="20"/>
      <c r="D16" s="21"/>
      <c r="E16" s="6"/>
      <c r="F16" s="20"/>
      <c r="G16" s="21"/>
      <c r="H16" s="22"/>
      <c r="I16" s="23"/>
      <c r="J16" s="11"/>
    </row>
    <row r="17" ht="13.55" customHeight="1">
      <c r="A17" t="s" s="15">
        <v>15</v>
      </c>
      <c r="B17" s="6"/>
      <c r="C17" s="20"/>
      <c r="D17" s="21">
        <v>297.82</v>
      </c>
      <c r="E17" s="6"/>
      <c r="F17" s="20"/>
      <c r="G17" s="21"/>
      <c r="H17" s="22">
        <v>131.46</v>
      </c>
      <c r="I17" s="23"/>
      <c r="J17" s="11"/>
    </row>
    <row r="18" ht="13.55" customHeight="1">
      <c r="A18" t="s" s="15">
        <v>16</v>
      </c>
      <c r="B18" s="6"/>
      <c r="C18" s="25"/>
      <c r="D18" s="25"/>
      <c r="E18" s="25"/>
      <c r="F18" s="25"/>
      <c r="G18" s="26"/>
      <c r="H18" s="22" cm="1">
        <f t="array" ref="H18">46.13+62.88</f>
        <v>109.01</v>
      </c>
      <c r="I18" s="23"/>
      <c r="J18" s="11"/>
    </row>
    <row r="19" ht="13.55" customHeight="1">
      <c r="A19" s="2"/>
      <c r="B19" s="6"/>
      <c r="C19" s="16"/>
      <c r="D19" s="16"/>
      <c r="E19" s="27"/>
      <c r="F19" s="16"/>
      <c r="G19" s="17"/>
      <c r="H19" s="22"/>
      <c r="I19" s="28"/>
      <c r="J19" s="11"/>
    </row>
    <row r="20" ht="13.55" customHeight="1">
      <c r="A20" s="2"/>
      <c r="B20" s="6"/>
      <c r="C20" s="20"/>
      <c r="D20" s="21"/>
      <c r="E20" s="29" cm="1">
        <f t="array" ref="E20">SUM(D6:D19)</f>
        <v>17301.11</v>
      </c>
      <c r="F20" s="20"/>
      <c r="G20" s="21"/>
      <c r="H20" s="22"/>
      <c r="I20" s="29" cm="1">
        <f t="array" ref="I20">SUM(H6:H19)</f>
        <v>11837.48</v>
      </c>
      <c r="J20" s="11"/>
    </row>
    <row r="21" ht="18.75" customHeight="1">
      <c r="A21" t="s" s="3">
        <v>17</v>
      </c>
      <c r="B21" s="6"/>
      <c r="C21" s="20"/>
      <c r="D21" s="20"/>
      <c r="E21" s="20"/>
      <c r="F21" s="20"/>
      <c r="G21" s="21"/>
      <c r="H21" s="22"/>
      <c r="I21" s="23"/>
      <c r="J21" s="11"/>
    </row>
    <row r="22" ht="13.55" customHeight="1">
      <c r="A22" t="s" s="15">
        <v>18</v>
      </c>
      <c r="B22" s="6"/>
      <c r="C22" s="30"/>
      <c r="D22" s="30">
        <v>-4148.76</v>
      </c>
      <c r="E22" s="30"/>
      <c r="F22" s="30"/>
      <c r="G22" s="31"/>
      <c r="H22" s="24" cm="1">
        <f t="array" ref="H22">-874.68-250.5</f>
        <v>-1125.18</v>
      </c>
      <c r="I22" s="23"/>
      <c r="J22" s="11"/>
    </row>
    <row r="23" ht="13.55" customHeight="1">
      <c r="A23" t="s" s="15">
        <v>19</v>
      </c>
      <c r="B23" s="6"/>
      <c r="C23" s="30"/>
      <c r="D23" s="30">
        <v>-223.48</v>
      </c>
      <c r="E23" s="30"/>
      <c r="F23" s="30"/>
      <c r="G23" s="31"/>
      <c r="H23" s="24">
        <v>-48</v>
      </c>
      <c r="I23" s="23"/>
      <c r="J23" s="11"/>
    </row>
    <row r="24" ht="13.55" customHeight="1">
      <c r="A24" t="s" s="15">
        <v>20</v>
      </c>
      <c r="B24" s="6"/>
      <c r="C24" s="30"/>
      <c r="D24" s="30">
        <v>-65.53</v>
      </c>
      <c r="E24" s="30"/>
      <c r="F24" s="30"/>
      <c r="G24" s="31"/>
      <c r="H24" s="24">
        <v>-114.1</v>
      </c>
      <c r="I24" s="23"/>
      <c r="J24" s="11"/>
    </row>
    <row r="25" ht="13.55" customHeight="1">
      <c r="A25" t="s" s="15">
        <v>21</v>
      </c>
      <c r="B25" s="6"/>
      <c r="C25" s="30"/>
      <c r="D25" s="30">
        <v>-523.58</v>
      </c>
      <c r="E25" s="30"/>
      <c r="F25" s="30"/>
      <c r="G25" s="31"/>
      <c r="H25" s="24"/>
      <c r="I25" s="23"/>
      <c r="J25" s="11"/>
    </row>
    <row r="26" ht="13.55" customHeight="1">
      <c r="A26" t="s" s="15">
        <v>22</v>
      </c>
      <c r="B26" s="6"/>
      <c r="C26" s="30"/>
      <c r="D26" s="30"/>
      <c r="E26" s="30"/>
      <c r="F26" s="30"/>
      <c r="G26" s="31"/>
      <c r="H26" s="24">
        <v>-59.61</v>
      </c>
      <c r="I26" s="23"/>
      <c r="J26" s="11"/>
    </row>
    <row r="27" ht="13.55" customHeight="1">
      <c r="A27" t="s" s="15">
        <v>23</v>
      </c>
      <c r="B27" t="s" s="32">
        <v>24</v>
      </c>
      <c r="C27" s="30"/>
      <c r="D27" s="30"/>
      <c r="E27" s="30"/>
      <c r="F27" s="30"/>
      <c r="G27" s="31" cm="1">
        <f t="array" ref="G27">-252.45-223.6</f>
        <v>-476.05</v>
      </c>
      <c r="H27" s="22"/>
      <c r="I27" s="23"/>
      <c r="J27" s="11"/>
    </row>
    <row r="28" ht="13.55" customHeight="1">
      <c r="A28" s="2"/>
      <c r="B28" t="s" s="32">
        <v>25</v>
      </c>
      <c r="C28" s="30"/>
      <c r="D28" s="30"/>
      <c r="E28" s="30"/>
      <c r="F28" s="30"/>
      <c r="G28" s="31">
        <v>-600</v>
      </c>
      <c r="H28" s="22"/>
      <c r="I28" s="23"/>
      <c r="J28" s="11"/>
    </row>
    <row r="29" ht="13.55" customHeight="1">
      <c r="A29" s="2"/>
      <c r="B29" t="s" s="32">
        <v>26</v>
      </c>
      <c r="C29" s="30"/>
      <c r="D29" s="30"/>
      <c r="E29" s="30"/>
      <c r="F29" s="30"/>
      <c r="G29" s="31">
        <v>-1400</v>
      </c>
      <c r="H29" s="22"/>
      <c r="I29" s="23"/>
      <c r="J29" s="11"/>
    </row>
    <row r="30" ht="13.55" customHeight="1">
      <c r="A30" s="2"/>
      <c r="B30" t="s" s="32">
        <v>27</v>
      </c>
      <c r="C30" s="30"/>
      <c r="D30" s="30"/>
      <c r="E30" s="30"/>
      <c r="F30" s="30"/>
      <c r="G30" s="31">
        <v>-200</v>
      </c>
      <c r="H30" s="22"/>
      <c r="I30" s="23"/>
      <c r="J30" s="11"/>
    </row>
    <row r="31" ht="13.55" customHeight="1">
      <c r="A31" s="2"/>
      <c r="B31" t="s" s="32">
        <v>28</v>
      </c>
      <c r="C31" s="30"/>
      <c r="D31" s="30"/>
      <c r="E31" s="30"/>
      <c r="F31" s="30"/>
      <c r="G31" s="31">
        <v>-500</v>
      </c>
      <c r="H31" s="22"/>
      <c r="I31" s="23"/>
      <c r="J31" s="11"/>
    </row>
    <row r="32" ht="13.55" customHeight="1">
      <c r="A32" s="2"/>
      <c r="B32" t="s" s="32">
        <v>29</v>
      </c>
      <c r="C32" s="30"/>
      <c r="D32" s="30"/>
      <c r="E32" s="30"/>
      <c r="F32" s="30"/>
      <c r="G32" s="31">
        <v>-600</v>
      </c>
      <c r="H32" s="22"/>
      <c r="I32" s="23"/>
      <c r="J32" s="11"/>
    </row>
    <row r="33" ht="13.55" customHeight="1">
      <c r="A33" t="s" s="15">
        <v>30</v>
      </c>
      <c r="B33" s="6"/>
      <c r="C33" s="30"/>
      <c r="D33" s="30"/>
      <c r="E33" s="30"/>
      <c r="F33" s="30"/>
      <c r="G33" s="31">
        <v>-6000</v>
      </c>
      <c r="H33" s="24"/>
      <c r="I33" s="23"/>
      <c r="J33" s="11"/>
    </row>
    <row r="34" ht="13.55" customHeight="1">
      <c r="A34" t="s" s="15">
        <v>31</v>
      </c>
      <c r="B34" s="6"/>
      <c r="C34" s="30"/>
      <c r="D34" s="30"/>
      <c r="E34" s="30"/>
      <c r="F34" s="30"/>
      <c r="G34" s="31">
        <v>-2647.64</v>
      </c>
      <c r="H34" s="24"/>
      <c r="I34" s="23"/>
      <c r="J34" s="11"/>
    </row>
    <row r="35" ht="13.55" customHeight="1">
      <c r="A35" s="2"/>
      <c r="B35" s="6"/>
      <c r="C35" s="30"/>
      <c r="D35" s="30"/>
      <c r="E35" s="30"/>
      <c r="F35" s="30"/>
      <c r="G35" s="31">
        <v>-707.16</v>
      </c>
      <c r="H35" s="22"/>
      <c r="I35" s="23"/>
      <c r="J35" s="11"/>
    </row>
    <row r="36" ht="13.55" customHeight="1">
      <c r="A36" s="2"/>
      <c r="B36" s="6"/>
      <c r="C36" s="30"/>
      <c r="D36" s="30"/>
      <c r="E36" s="30"/>
      <c r="F36" s="30"/>
      <c r="G36" s="31"/>
      <c r="H36" s="24" cm="1">
        <f t="array" ref="H36">SUM(G27:G36)</f>
        <v>-13130.85</v>
      </c>
      <c r="I36" s="23"/>
      <c r="J36" s="11"/>
    </row>
    <row r="37" ht="13.55" customHeight="1">
      <c r="A37" t="s" s="15">
        <v>32</v>
      </c>
      <c r="B37" t="s" s="32">
        <v>33</v>
      </c>
      <c r="C37" s="30">
        <v>-1909.96</v>
      </c>
      <c r="D37" s="30"/>
      <c r="E37" s="30"/>
      <c r="F37" s="30"/>
      <c r="G37" s="31"/>
      <c r="H37" s="24"/>
      <c r="I37" s="23"/>
      <c r="J37" s="11"/>
    </row>
    <row r="38" ht="13.55" customHeight="1">
      <c r="A38" s="2"/>
      <c r="B38" t="s" s="32">
        <v>34</v>
      </c>
      <c r="C38" s="30">
        <v>-3990</v>
      </c>
      <c r="D38" s="30"/>
      <c r="E38" s="30"/>
      <c r="F38" s="30"/>
      <c r="G38" s="31"/>
      <c r="H38" s="24"/>
      <c r="I38" s="23"/>
      <c r="J38" s="11"/>
    </row>
    <row r="39" ht="13.55" customHeight="1">
      <c r="A39" s="2"/>
      <c r="B39" t="s" s="32">
        <v>25</v>
      </c>
      <c r="C39" s="30">
        <v>-318</v>
      </c>
      <c r="D39" s="30"/>
      <c r="E39" s="30"/>
      <c r="F39" s="30"/>
      <c r="G39" s="31"/>
      <c r="H39" s="24"/>
      <c r="I39" s="23"/>
      <c r="J39" s="11"/>
    </row>
    <row r="40" ht="13.55" customHeight="1">
      <c r="A40" s="2"/>
      <c r="B40" t="s" s="32">
        <v>26</v>
      </c>
      <c r="C40" s="30">
        <v>-1000</v>
      </c>
      <c r="D40" s="30"/>
      <c r="E40" s="30"/>
      <c r="F40" s="30"/>
      <c r="G40" s="31"/>
      <c r="H40" s="24"/>
      <c r="I40" s="23"/>
      <c r="J40" s="11"/>
    </row>
    <row r="41" ht="13.55" customHeight="1">
      <c r="A41" s="2"/>
      <c r="B41" t="s" s="32">
        <v>27</v>
      </c>
      <c r="C41" s="30">
        <v>-200</v>
      </c>
      <c r="D41" s="30"/>
      <c r="E41" s="30"/>
      <c r="F41" s="30"/>
      <c r="G41" s="31"/>
      <c r="H41" s="24"/>
      <c r="I41" s="23"/>
      <c r="J41" s="11"/>
    </row>
    <row r="42" ht="13.55" customHeight="1">
      <c r="A42" s="2"/>
      <c r="B42" t="s" s="32">
        <v>28</v>
      </c>
      <c r="C42" s="30">
        <v>-500</v>
      </c>
      <c r="D42" s="30"/>
      <c r="E42" s="30"/>
      <c r="F42" s="30"/>
      <c r="G42" s="31"/>
      <c r="H42" s="24"/>
      <c r="I42" s="23"/>
      <c r="J42" s="11"/>
    </row>
    <row r="43" ht="13.55" customHeight="1">
      <c r="A43" s="2"/>
      <c r="B43" s="6"/>
      <c r="C43" s="30"/>
      <c r="D43" s="30" cm="1">
        <f t="array" ref="D43">SUM(C37:C42)</f>
        <v>-7917.96</v>
      </c>
      <c r="E43" s="30"/>
      <c r="F43" s="30"/>
      <c r="G43" s="31"/>
      <c r="H43" s="24"/>
      <c r="I43" s="23"/>
      <c r="J43" s="11"/>
    </row>
    <row r="44" ht="13.55" customHeight="1">
      <c r="A44" s="2"/>
      <c r="B44" s="6"/>
      <c r="C44" s="30"/>
      <c r="D44" s="30"/>
      <c r="E44" s="30"/>
      <c r="F44" s="30"/>
      <c r="G44" s="31"/>
      <c r="H44" s="24"/>
      <c r="I44" s="23"/>
      <c r="J44" s="11"/>
    </row>
    <row r="45" ht="13.55" customHeight="1">
      <c r="A45" s="2"/>
      <c r="B45" s="6"/>
      <c r="C45" s="30"/>
      <c r="D45" s="30"/>
      <c r="E45" s="30"/>
      <c r="F45" s="30"/>
      <c r="G45" s="31"/>
      <c r="H45" s="24"/>
      <c r="I45" s="23"/>
      <c r="J45" s="11"/>
    </row>
    <row r="46" ht="13.55" customHeight="1">
      <c r="A46" s="2"/>
      <c r="B46" s="6"/>
      <c r="C46" s="30"/>
      <c r="D46" s="30"/>
      <c r="E46" s="30"/>
      <c r="F46" s="30"/>
      <c r="G46" s="31"/>
      <c r="H46" s="24"/>
      <c r="I46" s="23"/>
      <c r="J46" s="11"/>
    </row>
    <row r="47" ht="13.55" customHeight="1">
      <c r="A47" t="s" s="15">
        <v>35</v>
      </c>
      <c r="B47" s="6"/>
      <c r="C47" s="30"/>
      <c r="D47" s="30"/>
      <c r="E47" s="30"/>
      <c r="F47" s="30"/>
      <c r="G47" s="31"/>
      <c r="H47" s="24">
        <v>-168</v>
      </c>
      <c r="I47" s="23"/>
      <c r="J47" s="11"/>
    </row>
    <row r="48" ht="13.55" customHeight="1">
      <c r="A48" s="2"/>
      <c r="B48" s="6"/>
      <c r="C48" s="30"/>
      <c r="D48" s="31"/>
      <c r="E48" s="33"/>
      <c r="F48" s="30"/>
      <c r="G48" s="31"/>
      <c r="H48" s="22"/>
      <c r="I48" s="33"/>
      <c r="J48" s="11"/>
    </row>
    <row r="49" ht="13.55" customHeight="1">
      <c r="A49" s="2"/>
      <c r="B49" s="6"/>
      <c r="C49" s="30"/>
      <c r="D49" s="31"/>
      <c r="E49" s="34" cm="1">
        <f t="array" ref="E49">SUM(D22:D47)</f>
        <v>-12879.31</v>
      </c>
      <c r="F49" s="30"/>
      <c r="G49" s="31"/>
      <c r="H49" s="22"/>
      <c r="I49" s="34" cm="1">
        <f t="array" ref="I49">SUM(H22:H47)</f>
        <v>-14645.74</v>
      </c>
      <c r="J49" s="11"/>
    </row>
    <row r="50" ht="13.55" customHeight="1">
      <c r="A50" s="2"/>
      <c r="B50" s="6"/>
      <c r="C50" s="30"/>
      <c r="D50" s="30"/>
      <c r="E50" s="35"/>
      <c r="F50" s="30"/>
      <c r="G50" s="31"/>
      <c r="H50" s="22"/>
      <c r="I50" s="19"/>
      <c r="J50" s="11"/>
    </row>
    <row r="51" ht="18.75" customHeight="1">
      <c r="A51" t="s" s="3">
        <v>36</v>
      </c>
      <c r="B51" s="6"/>
      <c r="C51" s="20"/>
      <c r="D51" s="21"/>
      <c r="E51" s="33" cm="1">
        <f t="array" ref="E51">E20+E49</f>
        <v>4421.8</v>
      </c>
      <c r="F51" s="20"/>
      <c r="G51" s="21"/>
      <c r="H51" s="22"/>
      <c r="I51" s="33" cm="1">
        <f t="array" ref="I51">I20+I49</f>
        <v>-2808.26</v>
      </c>
      <c r="J51" s="11"/>
    </row>
    <row r="52" ht="13.55" customHeight="1">
      <c r="A52" s="2"/>
      <c r="B52" s="6"/>
      <c r="C52" s="20"/>
      <c r="D52" s="20"/>
      <c r="E52" s="16"/>
      <c r="F52" s="20"/>
      <c r="G52" s="21"/>
      <c r="H52" s="22"/>
      <c r="I52" s="19"/>
      <c r="J52" s="11"/>
    </row>
    <row r="53" ht="13.55" customHeight="1">
      <c r="A53" s="2"/>
      <c r="B53" s="6"/>
      <c r="C53" s="20"/>
      <c r="D53" s="20"/>
      <c r="E53" s="20"/>
      <c r="F53" s="20"/>
      <c r="G53" s="21"/>
      <c r="H53" s="22"/>
      <c r="I53" s="23"/>
      <c r="J53" s="11"/>
    </row>
    <row r="54" ht="13.55" customHeight="1">
      <c r="A54" t="s" s="15">
        <v>37</v>
      </c>
      <c r="B54" s="6"/>
      <c r="C54" s="20"/>
      <c r="D54" s="20"/>
      <c r="E54" s="20" cm="1">
        <f t="array" ref="E54">I59</f>
        <v>9355.370000000001</v>
      </c>
      <c r="F54" s="20"/>
      <c r="G54" s="21"/>
      <c r="H54" s="22"/>
      <c r="I54" s="23">
        <v>12163.63</v>
      </c>
      <c r="J54" s="11"/>
    </row>
    <row r="55" ht="13.55" customHeight="1">
      <c r="A55" s="2"/>
      <c r="B55" s="6"/>
      <c r="C55" s="20"/>
      <c r="D55" s="20"/>
      <c r="E55" s="20"/>
      <c r="F55" s="20"/>
      <c r="G55" s="21"/>
      <c r="H55" s="22"/>
      <c r="I55" s="23"/>
      <c r="J55" s="11"/>
    </row>
    <row r="56" ht="13.55" customHeight="1">
      <c r="A56" t="s" s="15">
        <v>38</v>
      </c>
      <c r="B56" s="6"/>
      <c r="C56" s="20"/>
      <c r="D56" s="21"/>
      <c r="E56" s="36" cm="1">
        <f t="array" ref="E56">E51</f>
        <v>4421.8</v>
      </c>
      <c r="F56" s="20"/>
      <c r="G56" s="21"/>
      <c r="H56" s="22"/>
      <c r="I56" s="36" cm="1">
        <f t="array" ref="I56">I51</f>
        <v>-2808.26</v>
      </c>
      <c r="J56" s="11"/>
    </row>
    <row r="57" ht="13.55" customHeight="1">
      <c r="A57" s="2"/>
      <c r="B57" s="6"/>
      <c r="C57" s="20"/>
      <c r="D57" s="20"/>
      <c r="E57" s="20"/>
      <c r="F57" s="20"/>
      <c r="G57" s="21"/>
      <c r="H57" s="22"/>
      <c r="I57" s="23"/>
      <c r="J57" s="11"/>
    </row>
    <row r="58" ht="13.55" customHeight="1">
      <c r="A58" s="2"/>
      <c r="B58" s="6"/>
      <c r="C58" s="20"/>
      <c r="D58" s="20"/>
      <c r="E58" s="25"/>
      <c r="F58" s="20"/>
      <c r="G58" s="21"/>
      <c r="H58" s="22"/>
      <c r="I58" s="28"/>
      <c r="J58" s="11"/>
    </row>
    <row r="59" ht="15.75" customHeight="1">
      <c r="A59" t="s" s="37">
        <v>39</v>
      </c>
      <c r="B59" s="6"/>
      <c r="C59" s="20"/>
      <c r="D59" s="21"/>
      <c r="E59" s="38" cm="1">
        <f t="array" ref="E59">SUM(E54:E57)</f>
        <v>13777.17</v>
      </c>
      <c r="F59" s="20"/>
      <c r="G59" s="21"/>
      <c r="H59" s="22"/>
      <c r="I59" s="38" cm="1">
        <f t="array" ref="I59">SUM(I54:I57)</f>
        <v>9355.370000000001</v>
      </c>
      <c r="J59" s="11"/>
    </row>
    <row r="60" ht="15.75" customHeight="1">
      <c r="A60" s="2"/>
      <c r="B60" s="6"/>
      <c r="C60" s="39"/>
      <c r="D60" s="39"/>
      <c r="E60" s="40"/>
      <c r="F60" s="39"/>
      <c r="G60" s="41"/>
      <c r="H60" s="42"/>
      <c r="I60" s="43"/>
      <c r="J60" s="11"/>
    </row>
    <row r="61" ht="13.55" customHeight="1">
      <c r="A61" s="2"/>
      <c r="B61" s="2"/>
      <c r="C61" s="9"/>
      <c r="D61" s="9"/>
      <c r="E61" s="9"/>
      <c r="F61" s="9"/>
      <c r="G61" s="9"/>
      <c r="H61" s="9"/>
      <c r="I61" s="9"/>
      <c r="J61" s="2"/>
    </row>
    <row r="62" ht="13.55" customHeight="1">
      <c r="A62" s="2"/>
      <c r="B62" s="2"/>
      <c r="C62" s="2"/>
      <c r="D62" s="2"/>
      <c r="E62" s="2"/>
      <c r="F62" s="2"/>
      <c r="G62" s="2"/>
      <c r="H62" s="2"/>
      <c r="I62" s="2"/>
      <c r="J62" s="2"/>
    </row>
    <row r="63" ht="13.55" customHeight="1">
      <c r="A63" t="s" s="37">
        <v>33</v>
      </c>
      <c r="B63" s="2"/>
      <c r="C63" s="2"/>
      <c r="D63" s="2"/>
      <c r="E63" s="2"/>
      <c r="F63" s="2"/>
      <c r="G63" s="2"/>
      <c r="H63" s="2"/>
      <c r="I63" s="2"/>
      <c r="J63" s="2"/>
    </row>
    <row r="64" ht="13.55" customHeight="1">
      <c r="A64" t="s" s="15">
        <v>40</v>
      </c>
      <c r="B64" s="2"/>
      <c r="C64" s="24"/>
      <c r="D64" s="24"/>
      <c r="E64" s="24"/>
      <c r="F64" s="24"/>
      <c r="G64" s="24">
        <v>275.1</v>
      </c>
      <c r="H64" t="s" s="15">
        <v>41</v>
      </c>
      <c r="I64" s="24"/>
      <c r="J64" s="24"/>
    </row>
    <row r="65" ht="13.55" customHeight="1">
      <c r="A65" t="s" s="44">
        <v>42</v>
      </c>
      <c r="B65" s="22"/>
      <c r="C65" s="24">
        <v>732.6</v>
      </c>
      <c r="D65" s="24"/>
      <c r="E65" s="24"/>
      <c r="F65" s="24"/>
      <c r="G65" s="24"/>
      <c r="H65" s="24"/>
      <c r="I65" s="24"/>
      <c r="J65" s="24"/>
    </row>
    <row r="66" ht="13.55" customHeight="1">
      <c r="A66" t="s" s="44">
        <v>43</v>
      </c>
      <c r="B66" s="22"/>
      <c r="C66" s="24">
        <v>687.96</v>
      </c>
      <c r="D66" s="24"/>
      <c r="E66" s="24"/>
      <c r="F66" s="24"/>
      <c r="G66" s="24">
        <v>1923.63</v>
      </c>
      <c r="H66" s="24"/>
      <c r="I66" s="24"/>
      <c r="J66" s="24"/>
    </row>
    <row r="67" ht="13.55" customHeight="1">
      <c r="A67" t="s" s="44">
        <v>44</v>
      </c>
      <c r="B67" s="22"/>
      <c r="C67" s="24">
        <v>489.4</v>
      </c>
      <c r="D67" s="24"/>
      <c r="E67" s="24"/>
      <c r="F67" s="24"/>
      <c r="G67" s="24"/>
      <c r="H67" s="24"/>
      <c r="I67" s="24"/>
      <c r="J67" s="24"/>
    </row>
    <row r="68" ht="13.55" customHeight="1">
      <c r="A68" t="s" s="44">
        <v>45</v>
      </c>
      <c r="B68" s="22"/>
      <c r="C68" s="24"/>
      <c r="D68" s="24"/>
      <c r="E68" s="24"/>
      <c r="F68" s="24"/>
      <c r="G68" s="24">
        <v>372.6</v>
      </c>
      <c r="H68" s="24"/>
      <c r="I68" s="24"/>
      <c r="J68" s="24"/>
    </row>
    <row r="69" ht="13.55" customHeight="1">
      <c r="A69" t="s" s="44">
        <v>46</v>
      </c>
      <c r="B69" s="22"/>
      <c r="C69" s="24"/>
      <c r="D69" s="24"/>
      <c r="E69" s="24"/>
      <c r="F69" s="24"/>
      <c r="G69" s="24">
        <v>80</v>
      </c>
      <c r="H69" s="24"/>
      <c r="I69" s="24"/>
      <c r="J69" s="24"/>
    </row>
    <row r="70" ht="13.55" customHeight="1">
      <c r="A70" t="s" s="44">
        <v>47</v>
      </c>
      <c r="B70" s="22"/>
      <c r="C70" s="24"/>
      <c r="D70" s="24"/>
      <c r="E70" s="24"/>
      <c r="F70" s="24"/>
      <c r="G70" s="24" cm="1">
        <f t="array" ref="G70">400+400</f>
        <v>800</v>
      </c>
      <c r="H70" s="24"/>
      <c r="I70" s="24"/>
      <c r="J70" s="24"/>
    </row>
    <row r="71" ht="13.55" customHeight="1">
      <c r="A71" t="s" s="15">
        <v>48</v>
      </c>
      <c r="B71" s="22"/>
      <c r="C71" s="24"/>
      <c r="D71" s="24"/>
      <c r="E71" s="24"/>
      <c r="F71" s="24"/>
      <c r="G71" s="24"/>
      <c r="H71" s="24"/>
      <c r="I71" s="24"/>
      <c r="J71" s="24"/>
    </row>
    <row r="72" ht="13.55" customHeight="1">
      <c r="A72" t="s" s="15">
        <v>49</v>
      </c>
      <c r="B72" s="22"/>
      <c r="C72" s="24"/>
      <c r="D72" s="24"/>
      <c r="E72" s="24"/>
      <c r="F72" s="24"/>
      <c r="G72" s="24">
        <v>900</v>
      </c>
      <c r="H72" s="24"/>
      <c r="I72" s="24"/>
      <c r="J72" s="24"/>
    </row>
    <row r="73" ht="13.55" customHeight="1">
      <c r="A73" t="s" s="15">
        <v>50</v>
      </c>
      <c r="B73" s="22"/>
      <c r="C73" s="24"/>
      <c r="D73" s="24"/>
      <c r="E73" s="24"/>
      <c r="F73" s="24"/>
      <c r="G73" s="24"/>
      <c r="H73" s="24"/>
      <c r="I73" s="24"/>
      <c r="J73" s="24"/>
    </row>
    <row r="74" ht="13.55" customHeight="1">
      <c r="A74" t="s" s="15">
        <v>51</v>
      </c>
      <c r="B74" s="22"/>
      <c r="C74" s="24"/>
      <c r="D74" s="24"/>
      <c r="E74" s="24"/>
      <c r="F74" s="24"/>
      <c r="G74" s="24"/>
      <c r="H74" s="24"/>
      <c r="I74" s="24"/>
      <c r="J74" s="24"/>
    </row>
    <row r="75" ht="13.55" customHeight="1">
      <c r="A75" t="s" s="15">
        <v>26</v>
      </c>
      <c r="B75" s="22"/>
      <c r="C75" s="24"/>
      <c r="D75" s="24"/>
      <c r="E75" s="24"/>
      <c r="F75" s="24"/>
      <c r="G75" s="24">
        <v>720</v>
      </c>
      <c r="H75" s="24"/>
      <c r="I75" s="24"/>
      <c r="J75" s="24"/>
    </row>
    <row r="76" ht="13.55" customHeight="1">
      <c r="A76" t="s" s="15">
        <v>27</v>
      </c>
      <c r="B76" s="22"/>
      <c r="C76" s="24"/>
      <c r="D76" s="24"/>
      <c r="E76" s="24"/>
      <c r="F76" s="24"/>
      <c r="G76" s="24">
        <v>200</v>
      </c>
      <c r="H76" s="24"/>
      <c r="I76" s="24"/>
      <c r="J76" s="24"/>
    </row>
    <row r="77" ht="13.55" customHeight="1">
      <c r="A77" t="s" s="15">
        <v>52</v>
      </c>
      <c r="B77" s="22"/>
      <c r="C77" s="24"/>
      <c r="D77" s="24"/>
      <c r="E77" s="24"/>
      <c r="F77" s="24"/>
      <c r="G77" s="24">
        <v>600</v>
      </c>
      <c r="H77" s="24"/>
      <c r="I77" s="24"/>
      <c r="J77" s="24"/>
    </row>
    <row r="78" ht="13.55" customHeight="1">
      <c r="A78" s="2"/>
      <c r="B78" s="22"/>
      <c r="C78" s="24"/>
      <c r="D78" s="24"/>
      <c r="E78" s="24"/>
      <c r="F78" s="24"/>
      <c r="G78" s="24"/>
      <c r="H78" s="24"/>
      <c r="I78" s="24"/>
      <c r="J78" s="24"/>
    </row>
    <row r="79" ht="13.55" customHeight="1">
      <c r="A79" t="s" s="15">
        <v>34</v>
      </c>
      <c r="B79" s="2"/>
      <c r="C79" s="45"/>
      <c r="D79" s="45"/>
      <c r="E79" s="45"/>
      <c r="F79" s="45"/>
      <c r="G79" s="45"/>
      <c r="H79" s="24"/>
      <c r="I79" s="24"/>
      <c r="J79" s="24"/>
    </row>
    <row r="80" ht="15.75" customHeight="1">
      <c r="A80" s="2"/>
      <c r="B80" s="2"/>
      <c r="C80" s="46"/>
      <c r="D80" s="46"/>
      <c r="E80" s="46"/>
      <c r="F80" s="46"/>
      <c r="G80" s="46" cm="1">
        <f t="array" ref="G80">SUM(G64:G79)</f>
        <v>5871.33</v>
      </c>
      <c r="H80" s="24"/>
      <c r="I80" s="24"/>
      <c r="J80" s="24"/>
    </row>
    <row r="81" ht="15.75" customHeight="1">
      <c r="A81" s="2"/>
      <c r="B81" s="2"/>
      <c r="C81" s="9"/>
      <c r="D81" s="9"/>
      <c r="E81" s="9"/>
      <c r="F81" s="9"/>
      <c r="G81" s="9"/>
      <c r="H81" s="2"/>
      <c r="I81" s="2"/>
      <c r="J81" s="2"/>
    </row>
    <row r="82" ht="13.55" customHeight="1">
      <c r="A82" s="2"/>
      <c r="B82" s="2"/>
      <c r="C82" s="24"/>
      <c r="D82" s="24"/>
      <c r="E82" s="24"/>
      <c r="F82" s="24"/>
      <c r="G82" s="24">
        <v>5096.23</v>
      </c>
      <c r="H82" t="s" s="15">
        <v>53</v>
      </c>
      <c r="I82" s="2"/>
      <c r="J82" s="2"/>
    </row>
    <row r="83" ht="13.55" customHeight="1">
      <c r="A83" s="2"/>
      <c r="B83" s="2"/>
      <c r="C83" s="47"/>
      <c r="D83" s="47"/>
      <c r="E83" s="47"/>
      <c r="F83" s="47"/>
      <c r="G83" s="47" cm="1">
        <f t="array" ref="G83">275.1+500</f>
        <v>775.1</v>
      </c>
      <c r="H83" t="s" s="15">
        <v>54</v>
      </c>
      <c r="I83" s="2"/>
      <c r="J83" s="2"/>
    </row>
    <row r="84" ht="15.75" customHeight="1">
      <c r="A84" s="2"/>
      <c r="B84" s="2"/>
      <c r="C84" s="46"/>
      <c r="D84" s="46"/>
      <c r="E84" s="46"/>
      <c r="F84" s="46"/>
      <c r="G84" s="46" cm="1">
        <f t="array" ref="G84">SUM(G82:G83)</f>
        <v>5871.33</v>
      </c>
      <c r="H84" s="2"/>
      <c r="I84" s="2"/>
      <c r="J84" s="2"/>
    </row>
    <row r="85" ht="15.75" customHeight="1">
      <c r="A85" s="2"/>
      <c r="B85" s="2"/>
      <c r="C85" s="9"/>
      <c r="D85" s="9"/>
      <c r="E85" s="9"/>
      <c r="F85" s="9"/>
      <c r="G85" s="9"/>
      <c r="H85" s="2"/>
      <c r="I85" s="2"/>
      <c r="J85" s="2"/>
    </row>
    <row r="86" ht="13.55" customHeight="1">
      <c r="A86" t="s" s="15">
        <v>55</v>
      </c>
      <c r="B86" s="2"/>
      <c r="C86" s="48"/>
      <c r="D86" s="48"/>
      <c r="E86" s="48"/>
      <c r="F86" s="48"/>
      <c r="G86" s="48" cm="1">
        <f t="array" ref="G86">H6+H9+H22</f>
        <v>7578.27</v>
      </c>
      <c r="H86" s="2"/>
      <c r="I86" s="2"/>
      <c r="J86" s="2"/>
    </row>
    <row r="87" ht="13.55" customHeight="1">
      <c r="A87" t="s" s="15">
        <v>8</v>
      </c>
      <c r="B87" s="2"/>
      <c r="C87" s="48"/>
      <c r="D87" s="48"/>
      <c r="E87" s="48"/>
      <c r="F87" s="48"/>
      <c r="G87" s="48" cm="1">
        <f t="array" ref="G87">H10+H23</f>
        <v>1187.57</v>
      </c>
      <c r="H87" s="2"/>
      <c r="I87" s="2"/>
      <c r="J87" s="2"/>
    </row>
    <row r="88" ht="13.55" customHeight="1">
      <c r="A88" t="s" s="15">
        <v>56</v>
      </c>
      <c r="B88" s="2"/>
      <c r="C88" s="48"/>
      <c r="D88" s="48"/>
      <c r="E88" s="48"/>
      <c r="F88" s="48"/>
      <c r="G88" s="48"/>
      <c r="H88" s="2"/>
      <c r="I88" s="2"/>
      <c r="J88" s="2"/>
    </row>
    <row r="89" ht="13.55" customHeight="1">
      <c r="A89" t="s" s="15">
        <v>57</v>
      </c>
      <c r="B89" s="2"/>
      <c r="C89" s="48"/>
      <c r="D89" s="48"/>
      <c r="E89" s="48"/>
      <c r="F89" s="48"/>
      <c r="G89" s="48"/>
      <c r="H89" s="2"/>
      <c r="I89" s="2"/>
      <c r="J89" s="2"/>
    </row>
    <row r="90" ht="13.55" customHeight="1">
      <c r="A90" t="s" s="15">
        <v>58</v>
      </c>
      <c r="B90" s="2"/>
      <c r="C90" s="45"/>
      <c r="D90" s="45"/>
      <c r="E90" s="45"/>
      <c r="F90" s="45"/>
      <c r="G90" s="45"/>
      <c r="H90" s="2"/>
      <c r="I90" s="2"/>
      <c r="J90" s="2"/>
    </row>
    <row r="91" ht="15.75" customHeight="1">
      <c r="A91" s="2"/>
      <c r="B91" s="2"/>
      <c r="C91" s="49"/>
      <c r="D91" s="49"/>
      <c r="E91" s="49"/>
      <c r="F91" s="49"/>
      <c r="G91" s="49" cm="1">
        <f t="array" ref="G91">SUM(G86:G90)</f>
        <v>8765.84</v>
      </c>
      <c r="H91" s="2"/>
      <c r="I91" s="2"/>
      <c r="J91" s="2"/>
    </row>
  </sheetData>
  <conditionalFormatting sqref="H10:H11 C22:H26 C27:G48 H33:H34 H36:H47 I48:I49 C49:G50 E51 I51 E56 I56 C64:J80 C82:G84 C86:G91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G16"/>
  <sheetViews>
    <sheetView workbookViewId="0" showGridLines="0" defaultGridColor="1"/>
  </sheetViews>
  <sheetFormatPr defaultColWidth="8.83333" defaultRowHeight="15" customHeight="1" outlineLevelRow="0" outlineLevelCol="0"/>
  <cols>
    <col min="1" max="1" width="47.5" style="50" customWidth="1"/>
    <col min="2" max="5" width="9.5" style="50" customWidth="1"/>
    <col min="6" max="6" width="8.85156" style="50" customWidth="1"/>
    <col min="7" max="7" width="9.5" style="50" customWidth="1"/>
    <col min="8" max="16384" width="8.85156" style="50" customWidth="1"/>
  </cols>
  <sheetData>
    <row r="1" ht="13.55" customHeight="1">
      <c r="A1" s="2"/>
      <c r="B1" s="51"/>
      <c r="C1" s="51"/>
      <c r="D1" s="51"/>
      <c r="E1" s="51"/>
      <c r="F1" s="51"/>
      <c r="G1" s="51"/>
    </row>
    <row r="2" ht="13.55" customHeight="1">
      <c r="A2" t="s" s="15">
        <v>59</v>
      </c>
      <c r="B2" s="52">
        <v>6902.26</v>
      </c>
      <c r="C2" s="52" cm="1">
        <f t="array" ref="C2">B16</f>
        <v>6985.08</v>
      </c>
      <c r="D2" s="52" cm="1">
        <f t="array" ref="D2">C16</f>
        <v>5184.22</v>
      </c>
      <c r="E2" s="52" cm="1">
        <f t="array" ref="E2">D16</f>
        <v>5211.48</v>
      </c>
      <c r="F2" s="51"/>
      <c r="G2" s="52" cm="1">
        <f t="array" ref="G2">B2</f>
        <v>6902.26</v>
      </c>
    </row>
    <row r="3" ht="13.55" customHeight="1">
      <c r="A3" t="s" s="15">
        <v>15</v>
      </c>
      <c r="B3" s="52">
        <v>32</v>
      </c>
      <c r="C3" s="51"/>
      <c r="D3" s="51"/>
      <c r="E3" s="51"/>
      <c r="F3" s="51"/>
      <c r="G3" s="52" cm="1">
        <f t="array" ref="G3">SUM(B3:F3)</f>
        <v>32</v>
      </c>
    </row>
    <row r="4" ht="13.55" customHeight="1">
      <c r="A4" t="s" s="15">
        <v>60</v>
      </c>
      <c r="B4" s="51"/>
      <c r="C4" s="52">
        <v>55</v>
      </c>
      <c r="D4" s="51"/>
      <c r="E4" s="51"/>
      <c r="F4" s="51"/>
      <c r="G4" s="52" cm="1">
        <f t="array" ref="G4">SUM(B4:F4)</f>
        <v>55</v>
      </c>
    </row>
    <row r="5" ht="13.55" customHeight="1">
      <c r="A5" t="s" s="15">
        <v>61</v>
      </c>
      <c r="B5" s="52">
        <v>51</v>
      </c>
      <c r="C5" s="52">
        <v>9.91</v>
      </c>
      <c r="D5" s="51"/>
      <c r="E5" s="51"/>
      <c r="F5" s="51"/>
      <c r="G5" s="52" cm="1">
        <f t="array" ref="G5">SUM(B5:F5)</f>
        <v>60.91</v>
      </c>
    </row>
    <row r="6" ht="13.55" customHeight="1">
      <c r="A6" t="s" s="15">
        <v>62</v>
      </c>
      <c r="B6" s="52">
        <v>13.26</v>
      </c>
      <c r="C6" s="51"/>
      <c r="D6" s="51"/>
      <c r="E6" s="51"/>
      <c r="F6" s="51"/>
      <c r="G6" s="52" cm="1">
        <f t="array" ref="G6">SUM(B6:F6)</f>
        <v>13.26</v>
      </c>
    </row>
    <row r="7" ht="13.55" customHeight="1">
      <c r="A7" t="s" s="15">
        <v>63</v>
      </c>
      <c r="B7" s="51"/>
      <c r="C7" s="51"/>
      <c r="D7" s="51"/>
      <c r="E7" s="52">
        <v>923</v>
      </c>
      <c r="F7" s="51"/>
      <c r="G7" s="52" cm="1">
        <f t="array" ref="G7">SUM(B7:F7)</f>
        <v>923</v>
      </c>
    </row>
    <row r="8" ht="13.55" customHeight="1">
      <c r="A8" t="s" s="15">
        <v>64</v>
      </c>
      <c r="B8" s="51"/>
      <c r="C8" s="52">
        <v>15.35</v>
      </c>
      <c r="D8" s="52">
        <v>7.54</v>
      </c>
      <c r="E8" s="52">
        <v>12.01</v>
      </c>
      <c r="F8" s="51"/>
      <c r="G8" s="52" cm="1">
        <f t="array" ref="G8">SUM(B8:F8)</f>
        <v>34.9</v>
      </c>
    </row>
    <row r="9" ht="13.55" customHeight="1">
      <c r="A9" t="s" s="15">
        <v>65</v>
      </c>
      <c r="B9" s="51"/>
      <c r="C9" s="51"/>
      <c r="D9" s="52">
        <v>19.72</v>
      </c>
      <c r="E9" s="51"/>
      <c r="F9" s="51"/>
      <c r="G9" s="52" cm="1">
        <f t="array" ref="G9">SUM(B9:F9)</f>
        <v>19.72</v>
      </c>
    </row>
    <row r="10" ht="13.55" customHeight="1">
      <c r="A10" t="s" s="15">
        <v>66</v>
      </c>
      <c r="B10" s="51"/>
      <c r="C10" s="52">
        <v>279.75</v>
      </c>
      <c r="D10" s="51"/>
      <c r="E10" s="51"/>
      <c r="F10" s="51"/>
      <c r="G10" s="52" cm="1">
        <f t="array" ref="G10">SUM(B10:F10)</f>
        <v>279.75</v>
      </c>
    </row>
    <row r="11" ht="13.55" customHeight="1">
      <c r="A11" s="2"/>
      <c r="B11" s="51"/>
      <c r="C11" s="51"/>
      <c r="D11" s="51"/>
      <c r="E11" s="51"/>
      <c r="F11" s="51"/>
      <c r="G11" s="52" cm="1">
        <f t="array" ref="G11">SUM(B11:F11)</f>
        <v>0</v>
      </c>
    </row>
    <row r="12" ht="13.55" customHeight="1">
      <c r="A12" t="s" s="15">
        <v>67</v>
      </c>
      <c r="B12" s="51"/>
      <c r="C12" s="52">
        <v>-2160.87</v>
      </c>
      <c r="D12" s="51"/>
      <c r="E12" s="52" cm="1">
        <f t="array" ref="E12">-1500</f>
        <v>-1500</v>
      </c>
      <c r="F12" s="51"/>
      <c r="G12" s="52" cm="1">
        <f t="array" ref="G12">SUM(B12:F12)</f>
        <v>-3660.87</v>
      </c>
    </row>
    <row r="13" ht="13.55" customHeight="1">
      <c r="A13" t="s" s="15">
        <v>68</v>
      </c>
      <c r="B13" s="51"/>
      <c r="C13" s="51"/>
      <c r="D13" s="51"/>
      <c r="E13" s="52" cm="1">
        <f t="array" ref="E13">-2131.25</f>
        <v>-2131.25</v>
      </c>
      <c r="F13" s="51"/>
      <c r="G13" s="52" cm="1">
        <f t="array" ref="G13">SUM(B13:F13)</f>
        <v>-2131.25</v>
      </c>
    </row>
    <row r="14" ht="13.55" customHeight="1">
      <c r="A14" t="s" s="15">
        <v>69</v>
      </c>
      <c r="B14" s="52">
        <v>-13.44</v>
      </c>
      <c r="C14" s="51"/>
      <c r="D14" s="51"/>
      <c r="E14" s="51"/>
      <c r="F14" s="51"/>
      <c r="G14" s="52" cm="1">
        <f t="array" ref="G14">SUM(B14:F14)</f>
        <v>-13.44</v>
      </c>
    </row>
    <row r="15" ht="13.55" customHeight="1">
      <c r="A15" t="s" s="15">
        <v>70</v>
      </c>
      <c r="B15" s="51"/>
      <c r="C15" s="51"/>
      <c r="D15" s="51"/>
      <c r="E15" s="52">
        <v>-216.58</v>
      </c>
      <c r="F15" s="51"/>
      <c r="G15" s="52" cm="1">
        <f t="array" ref="G15">SUM(B15:F15)</f>
        <v>-216.58</v>
      </c>
    </row>
    <row r="16" ht="13.55" customHeight="1">
      <c r="A16" t="s" s="15">
        <v>71</v>
      </c>
      <c r="B16" s="52" cm="1">
        <f t="array" ref="B16">SUM(B2:B15)</f>
        <v>6985.08</v>
      </c>
      <c r="C16" s="52" cm="1">
        <f t="array" ref="C16">SUM(C2:C15)</f>
        <v>5184.22</v>
      </c>
      <c r="D16" s="52" cm="1">
        <f t="array" ref="D16">SUM(D2:D15)</f>
        <v>5211.48</v>
      </c>
      <c r="E16" s="52" cm="1">
        <f t="array" ref="E16">SUM(E2:E15)</f>
        <v>2298.66</v>
      </c>
      <c r="F16" s="51"/>
      <c r="G16" s="52" cm="1">
        <f t="array" ref="G16">SUM(G2:G15)</f>
        <v>2298.66</v>
      </c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04853568B40F4E8366B3070197220F" ma:contentTypeVersion="19" ma:contentTypeDescription="Create a new document." ma:contentTypeScope="" ma:versionID="92e2f34063cad783ae2806e55cede758">
  <xsd:schema xmlns:xsd="http://www.w3.org/2001/XMLSchema" xmlns:xs="http://www.w3.org/2001/XMLSchema" xmlns:p="http://schemas.microsoft.com/office/2006/metadata/properties" xmlns:ns2="0efcb20c-a255-4ef4-a666-2774ba48434a" xmlns:ns3="531408f3-8ac9-4346-8fae-7a8076793e8c" targetNamespace="http://schemas.microsoft.com/office/2006/metadata/properties" ma:root="true" ma:fieldsID="b4ca0a0b40554e6041aa1af748586c6c" ns2:_="" ns3:_="">
    <xsd:import namespace="0efcb20c-a255-4ef4-a666-2774ba48434a"/>
    <xsd:import namespace="531408f3-8ac9-4346-8fae-7a8076793e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fcb20c-a255-4ef4-a666-2774ba4843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9bda7b3-fa30-4866-a047-bdcbe10387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ocTags" ma:index="26" nillable="true" ma:displayName="DocTags" ma:format="Dropdown" ma:internalName="DocTag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counts"/>
                    <xsd:enumeration value="External Scrutiny Report"/>
                    <xsd:enumeration value="Trustee Annual Report"/>
                    <xsd:enumeration value="Other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1408f3-8ac9-4346-8fae-7a8076793e8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928c1bd-2f72-4b7f-b28c-a0ac07293b38}" ma:internalName="TaxCatchAll" ma:showField="CatchAllData" ma:web="531408f3-8ac9-4346-8fae-7a8076793e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fcb20c-a255-4ef4-a666-2774ba48434a">
      <Terms xmlns="http://schemas.microsoft.com/office/infopath/2007/PartnerControls"/>
    </lcf76f155ced4ddcb4097134ff3c332f>
    <TaxCatchAll xmlns="531408f3-8ac9-4346-8fae-7a8076793e8c" xsi:nil="true"/>
    <DocTags xmlns="0efcb20c-a255-4ef4-a666-2774ba48434a">
      <Value>accounts</Value>
    </DocTags>
  </documentManagement>
</p:properties>
</file>

<file path=customXml/itemProps1.xml><?xml version="1.0" encoding="utf-8"?>
<ds:datastoreItem xmlns:ds="http://schemas.openxmlformats.org/officeDocument/2006/customXml" ds:itemID="{732323A6-33E8-4920-8588-DA730BC0E270}"/>
</file>

<file path=customXml/itemProps2.xml><?xml version="1.0" encoding="utf-8"?>
<ds:datastoreItem xmlns:ds="http://schemas.openxmlformats.org/officeDocument/2006/customXml" ds:itemID="{7F04DD85-BCA3-4769-BC9F-96FD40A333F7}"/>
</file>

<file path=customXml/itemProps3.xml><?xml version="1.0" encoding="utf-8"?>
<ds:datastoreItem xmlns:ds="http://schemas.openxmlformats.org/officeDocument/2006/customXml" ds:itemID="{F7DAE176-5C1D-4785-8190-9AD2130B980E}"/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0x010100CD04853568B40F4E8366B3070197220F</vt:lpwstr>
  </property>
</Properties>
</file>