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xternalLinks/externalLink1.xml" ContentType="application/vnd.openxmlformats-officedocument.spreadsheetml.externalLink+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ocs.live.net/f7f8c9a21eb1f9ff/Documents/Feuars/Accounts/2025-26/"/>
    </mc:Choice>
  </mc:AlternateContent>
  <xr:revisionPtr revIDLastSave="61" documentId="8_{D847F222-E960-4F6D-B16B-6569BF0BD5D7}" xr6:coauthVersionLast="47" xr6:coauthVersionMax="47" xr10:uidLastSave="{15863873-2AB5-445E-B442-1B3B03B456B9}"/>
  <bookViews>
    <workbookView xWindow="-108" yWindow="-108" windowWidth="23256" windowHeight="12456" xr2:uid="{754BFAF1-BB6B-43F9-8C97-242234506766}"/>
  </bookViews>
  <sheets>
    <sheet name="Title" sheetId="5" r:id="rId1"/>
    <sheet name="Summary" sheetId="4" r:id="rId2"/>
    <sheet name="Income" sheetId="1" r:id="rId3"/>
    <sheet name="Expenditure" sheetId="2" r:id="rId4"/>
    <sheet name="Trustees' Report" sheetId="6" r:id="rId5"/>
    <sheet name="Sheet 6" sheetId="3" r:id="rId6"/>
  </sheets>
  <externalReferences>
    <externalReference r:id="rId7"/>
  </externalReferences>
  <definedNames>
    <definedName name="_xlnm.Print_Area" localSheetId="3">Expenditure!$A$1:$P$46</definedName>
    <definedName name="_xlnm.Print_Area" localSheetId="2">Income!$A$1:$P$108</definedName>
    <definedName name="_xlnm.Print_Area" localSheetId="5">'Sheet 6'!$A$1:$J$25</definedName>
    <definedName name="_xlnm.Print_Area" localSheetId="1">Summary!$B$1:$G$58</definedName>
    <definedName name="_xlnm.Print_Area" localSheetId="4">'Trustees'' Report'!$A$1:$I$44</definedName>
    <definedName name="_xlnm.Print_Titles" localSheetId="2">Income!$3:$3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 i="4" l="1"/>
  <c r="C37" i="4" s="1"/>
  <c r="P35" i="1"/>
  <c r="N41" i="1"/>
  <c r="D51" i="4"/>
  <c r="D45" i="4"/>
  <c r="F28" i="4"/>
  <c r="F35" i="4" s="1"/>
  <c r="C28" i="4"/>
  <c r="C35" i="4" s="1"/>
  <c r="G18" i="4"/>
  <c r="G37" i="4" l="1"/>
  <c r="M40" i="2"/>
  <c r="E40" i="2"/>
  <c r="N38" i="2"/>
  <c r="M38" i="2"/>
  <c r="L38" i="2"/>
  <c r="K38" i="2"/>
  <c r="J38" i="2"/>
  <c r="I38" i="2"/>
  <c r="H38" i="2"/>
  <c r="G38" i="2"/>
  <c r="F38" i="2"/>
  <c r="E38" i="2"/>
  <c r="O37" i="2"/>
  <c r="I38" i="1"/>
  <c r="O36" i="1"/>
  <c r="N36" i="1"/>
  <c r="M36" i="1"/>
  <c r="L36" i="1"/>
  <c r="K36" i="1"/>
  <c r="J36" i="1"/>
  <c r="I36" i="1"/>
  <c r="P36" i="1" s="1"/>
  <c r="H36" i="1"/>
  <c r="G36" i="1"/>
  <c r="F36" i="1"/>
  <c r="E36" i="1"/>
  <c r="D36" i="1"/>
  <c r="P6" i="1"/>
  <c r="P5" i="1"/>
  <c r="G45" i="4"/>
  <c r="G51" i="4"/>
  <c r="I39" i="2" l="1"/>
  <c r="M42" i="2"/>
  <c r="M44" i="2" s="1"/>
  <c r="M46" i="2" s="1"/>
  <c r="E42" i="2"/>
  <c r="O38" i="2"/>
  <c r="E44" i="2" l="1"/>
</calcChain>
</file>

<file path=xl/sharedStrings.xml><?xml version="1.0" encoding="utf-8"?>
<sst xmlns="http://schemas.openxmlformats.org/spreadsheetml/2006/main" count="192" uniqueCount="155">
  <si>
    <t>Date</t>
  </si>
  <si>
    <t>Source</t>
  </si>
  <si>
    <t>Pay-in/Slip</t>
  </si>
  <si>
    <t>Amount</t>
  </si>
  <si>
    <t>Ann Rent</t>
  </si>
  <si>
    <t>Green Rent</t>
  </si>
  <si>
    <t>Donation</t>
  </si>
  <si>
    <t>Total</t>
  </si>
  <si>
    <t>Misc</t>
  </si>
  <si>
    <t>Totals</t>
  </si>
  <si>
    <t>Payee</t>
  </si>
  <si>
    <t>Cheque</t>
  </si>
  <si>
    <t>Legal Costs</t>
  </si>
  <si>
    <t>Insurance</t>
  </si>
  <si>
    <t>Repairs</t>
  </si>
  <si>
    <t>Ride-out</t>
  </si>
  <si>
    <t>Note</t>
  </si>
  <si>
    <t>Xmas</t>
  </si>
  <si>
    <t>Lynn Ferguson</t>
  </si>
  <si>
    <t>Balance brought forward</t>
  </si>
  <si>
    <t>BT</t>
  </si>
  <si>
    <t>Paid</t>
  </si>
  <si>
    <t>Total expenses</t>
  </si>
  <si>
    <t>Total income</t>
  </si>
  <si>
    <t xml:space="preserve">Denholm V H </t>
  </si>
  <si>
    <t>Donations</t>
  </si>
  <si>
    <t>DENHOLM FEUARS &amp; HOUSEHOLDERS COUNCIL</t>
  </si>
  <si>
    <t>INCOME</t>
  </si>
  <si>
    <t>Annual Rents</t>
  </si>
  <si>
    <t>Green Rentals</t>
  </si>
  <si>
    <t>Ride Out</t>
  </si>
  <si>
    <t>EXPENDITURE</t>
  </si>
  <si>
    <t>Repairs &amp; Maintenance</t>
  </si>
  <si>
    <t>Hall Hire</t>
  </si>
  <si>
    <t>Legal Expenses</t>
  </si>
  <si>
    <t>Christmas Festivities</t>
  </si>
  <si>
    <t>Miscellaneous</t>
  </si>
  <si>
    <t>Deficit</t>
  </si>
  <si>
    <t>CURRENT ASSETS</t>
  </si>
  <si>
    <t>Cash in Hand</t>
  </si>
  <si>
    <t>Treasurers Account</t>
  </si>
  <si>
    <t>REPRESENTED BY</t>
  </si>
  <si>
    <t>Opening Fund</t>
  </si>
  <si>
    <t>Lynn Ferguson    Charity Trustee</t>
  </si>
  <si>
    <t>Christine Rodger   Independent Examiner</t>
  </si>
  <si>
    <t>Court Expenses Reimbursement</t>
  </si>
  <si>
    <t>Signed…………………..……………...........</t>
  </si>
  <si>
    <t>Signed…………………………..................</t>
  </si>
  <si>
    <t>2024/2025</t>
  </si>
  <si>
    <t>Tree Sponsoring</t>
  </si>
  <si>
    <t>Supporting Grants</t>
  </si>
  <si>
    <t>FEUARS ACCOUNTS INCOME</t>
  </si>
  <si>
    <t>L Ferguson</t>
  </si>
  <si>
    <t>Cash dep</t>
  </si>
  <si>
    <t>D&amp;DCC</t>
  </si>
  <si>
    <t>FEUARS ACCOUNTS EXPENDITURE</t>
  </si>
  <si>
    <t>Hawick Paper</t>
  </si>
  <si>
    <t>Cheviot Trees</t>
  </si>
  <si>
    <t>T Sellar</t>
  </si>
  <si>
    <t>D Crew</t>
  </si>
  <si>
    <t>Lakesloos</t>
  </si>
  <si>
    <t>Aggregate</t>
  </si>
  <si>
    <t>Other</t>
  </si>
  <si>
    <t>Trees</t>
  </si>
  <si>
    <t>Equip't</t>
  </si>
  <si>
    <t>Notice</t>
  </si>
  <si>
    <t>Dean Project Expenditure</t>
  </si>
  <si>
    <t>Tree Orders</t>
  </si>
  <si>
    <t>Equipment</t>
  </si>
  <si>
    <t>Other expenses</t>
  </si>
  <si>
    <t>Dean Project Income</t>
  </si>
  <si>
    <t>Other Income</t>
  </si>
  <si>
    <t>Events</t>
  </si>
  <si>
    <t>Total Income</t>
  </si>
  <si>
    <t>Total Expenditure</t>
  </si>
  <si>
    <t>Surplus</t>
  </si>
  <si>
    <t>Treasurer's Current Account</t>
  </si>
  <si>
    <t>Dean Savings Account</t>
  </si>
  <si>
    <t xml:space="preserve">Total </t>
  </si>
  <si>
    <t>Total Assets</t>
  </si>
  <si>
    <t xml:space="preserve">        Date……..………</t>
  </si>
  <si>
    <t xml:space="preserve">      Date………….….</t>
  </si>
  <si>
    <t>Savings Ac interest</t>
  </si>
  <si>
    <t>INCOME &amp; EXPENDITURE YEAR TO 31st AUGUST 2026</t>
  </si>
  <si>
    <t>2025/2026</t>
  </si>
  <si>
    <t>BALANCE SHEET AS AT 31st AUGUST 2026</t>
  </si>
  <si>
    <t>Income for Year 1 Sep 25 - 31 Aug 26</t>
  </si>
  <si>
    <t>DEAN</t>
  </si>
  <si>
    <t>Car boots</t>
  </si>
  <si>
    <t>Sizzles</t>
  </si>
  <si>
    <t>Rideout</t>
  </si>
  <si>
    <t>Car boot sales, sizzle</t>
  </si>
  <si>
    <t>Forder</t>
  </si>
  <si>
    <t>D&amp;DCC (FS)</t>
  </si>
  <si>
    <t>Forder Halstead</t>
  </si>
  <si>
    <t>Fisher G</t>
  </si>
  <si>
    <t>Scottish Power</t>
  </si>
  <si>
    <t>K Robertson</t>
  </si>
  <si>
    <t>Car boot sales</t>
  </si>
  <si>
    <t>Iona Cranston</t>
  </si>
  <si>
    <t>Car parking/Gazebos</t>
  </si>
  <si>
    <t>Traders (Cash)</t>
  </si>
  <si>
    <t>Pelosi (cheque)</t>
  </si>
  <si>
    <t>Hamilton, Irwin</t>
  </si>
  <si>
    <t>Carparking</t>
  </si>
  <si>
    <t>Auld Cross Keys</t>
  </si>
  <si>
    <t>Coffees</t>
  </si>
  <si>
    <t>Fox &amp; Hounds</t>
  </si>
  <si>
    <t>Car boot takings</t>
  </si>
  <si>
    <t>Jimmy Steel</t>
  </si>
  <si>
    <t>Total Dean income</t>
  </si>
  <si>
    <t>Expenditure for Year 1 Sep 25- 31 Aug 26</t>
  </si>
  <si>
    <t>Dean</t>
  </si>
  <si>
    <t>Equipt</t>
  </si>
  <si>
    <t>Ground Truth F</t>
  </si>
  <si>
    <t>Mapping</t>
  </si>
  <si>
    <t>Scott &amp; Foggon</t>
  </si>
  <si>
    <t>PAT test</t>
  </si>
  <si>
    <t>Exhib'n Poster</t>
  </si>
  <si>
    <t>Legal letters</t>
  </si>
  <si>
    <t>Sausages</t>
  </si>
  <si>
    <t>Railings etc (Sep)</t>
  </si>
  <si>
    <t>Exhibition</t>
  </si>
  <si>
    <t>Railings</t>
  </si>
  <si>
    <t>Hand Ba'</t>
  </si>
  <si>
    <t>Morton Fraser Mc</t>
  </si>
  <si>
    <t>Legal costs</t>
  </si>
  <si>
    <t>Zurich Insurance</t>
  </si>
  <si>
    <t>Loos</t>
  </si>
  <si>
    <t>G Crew (Cash)</t>
  </si>
  <si>
    <t>Skip hire</t>
  </si>
  <si>
    <t>Refuse sacks</t>
  </si>
  <si>
    <t>To  petty cash</t>
  </si>
  <si>
    <t>Change</t>
  </si>
  <si>
    <t>Sany Milligan</t>
  </si>
  <si>
    <t>Border Aggregates</t>
  </si>
  <si>
    <t>Guthrie Run</t>
  </si>
  <si>
    <t>Caledonis Log Homes</t>
  </si>
  <si>
    <t>Bench Oak</t>
  </si>
  <si>
    <t>Robertson Timb (LF)</t>
  </si>
  <si>
    <t>Wood</t>
  </si>
  <si>
    <t>JT Love Ltd (LF)</t>
  </si>
  <si>
    <t>MFM Ac</t>
  </si>
  <si>
    <t>Legal fees</t>
  </si>
  <si>
    <t>Current total balance:</t>
  </si>
  <si>
    <t>Total Dean expenses</t>
  </si>
  <si>
    <t>Current Unrestricted balance:</t>
  </si>
  <si>
    <t>Current Dean Balance</t>
  </si>
  <si>
    <t>Plus Savings Acc</t>
  </si>
  <si>
    <t>Total Dean Funds</t>
  </si>
  <si>
    <t>Village Hall Hire</t>
  </si>
  <si>
    <t>Dean Savings Ac Interest</t>
  </si>
  <si>
    <t>Christine M Rodger FCCA</t>
  </si>
  <si>
    <t>14/10/26</t>
  </si>
  <si>
    <t>9/10/26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</si>
</sst>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11"/>
      <color theme="1"/>
      <name val="Aptos Narrow"/>
      <family val="2"/>
      <scheme val="minor"/>
    </font>
    <font>
      <b/>
      <sz val="12"/>
      <color theme="1"/>
      <name val="Aptos Narrow"/>
      <family val="2"/>
      <scheme val="minor"/>
    </font>
    <font>
      <sz val="12"/>
      <color theme="1"/>
      <name val="Aptos Narrow"/>
      <family val="2"/>
      <scheme val="minor"/>
    </font>
    <font>
      <sz val="11"/>
      <color rgb="FFFF0000"/>
      <name val="Aptos Narrow"/>
      <family val="2"/>
      <scheme val="minor"/>
    </font>
    <font>
      <i/>
      <sz val="11"/>
      <color theme="1"/>
      <name val="Aptos Narrow"/>
      <family val="2"/>
      <scheme val="minor"/>
    </font>
    <font>
      <sz val="12"/>
      <color theme="1"/>
      <name val="Times New Roman"/>
      <family val="1"/>
    </font>
    <font>
      <b/>
      <sz val="16"/>
      <color theme="1"/>
      <name val="Arial"/>
      <family val="2"/>
    </font>
    <font>
      <b/>
      <sz val="14"/>
      <color theme="1"/>
      <name val="Arial"/>
      <family val="2"/>
    </font>
    <font>
      <sz val="12"/>
      <color theme="1"/>
      <name val="Arial"/>
      <family val="2"/>
    </font>
    <font>
      <b/>
      <u/>
      <sz val="14"/>
      <color theme="1"/>
      <name val="Arial"/>
      <family val="2"/>
    </font>
    <font>
      <b/>
      <sz val="12"/>
      <color theme="1"/>
      <name val="Arial"/>
      <family val="2"/>
    </font>
    <font>
      <b/>
      <u/>
      <sz val="12"/>
      <color theme="1"/>
      <name val="Arial"/>
      <family val="2"/>
    </font>
    <font>
      <i/>
      <sz val="12"/>
      <color theme="1"/>
      <name val="Arial"/>
      <family val="2"/>
    </font>
    <font>
      <b/>
      <i/>
      <sz val="14"/>
      <color theme="1"/>
      <name val="Arial"/>
      <family val="2"/>
    </font>
    <font>
      <sz val="11"/>
      <name val="Aptos Narrow"/>
      <family val="2"/>
      <scheme val="minor"/>
    </font>
    <font>
      <i/>
      <sz val="14"/>
      <color theme="1"/>
      <name val="Aptos Display"/>
      <family val="2"/>
      <scheme val="major"/>
    </font>
  </fonts>
  <fills count="4">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s>
  <borders count="14">
    <border>
      <left/>
      <right/>
      <top/>
      <bottom/>
      <diagonal/>
    </border>
    <border>
      <left/>
      <right style="double">
        <color auto="1"/>
      </right>
      <top/>
      <bottom/>
      <diagonal/>
    </border>
    <border>
      <left/>
      <right/>
      <top/>
      <bottom style="medium">
        <color indexed="64"/>
      </bottom>
      <diagonal/>
    </border>
    <border>
      <left/>
      <right style="double">
        <color auto="1"/>
      </right>
      <top/>
      <bottom style="medium">
        <color indexed="64"/>
      </bottom>
      <diagonal/>
    </border>
    <border>
      <left/>
      <right style="double">
        <color indexed="64"/>
      </right>
      <top style="medium">
        <color indexed="64"/>
      </top>
      <bottom/>
      <diagonal/>
    </border>
    <border>
      <left/>
      <right style="double">
        <color auto="1"/>
      </right>
      <top/>
      <bottom style="double">
        <color indexed="64"/>
      </bottom>
      <diagonal/>
    </border>
    <border>
      <left/>
      <right/>
      <top/>
      <bottom style="double">
        <color indexed="64"/>
      </bottom>
      <diagonal/>
    </border>
    <border>
      <left/>
      <right/>
      <top/>
      <bottom style="thin">
        <color indexed="64"/>
      </bottom>
      <diagonal/>
    </border>
    <border>
      <left/>
      <right/>
      <top style="thin">
        <color indexed="64"/>
      </top>
      <bottom style="double">
        <color indexed="64"/>
      </bottom>
      <diagonal/>
    </border>
    <border>
      <left style="double">
        <color auto="1"/>
      </left>
      <right/>
      <top/>
      <bottom/>
      <diagonal/>
    </border>
    <border>
      <left/>
      <right/>
      <top style="medium">
        <color indexed="64"/>
      </top>
      <bottom/>
      <diagonal/>
    </border>
    <border>
      <left style="double">
        <color indexed="64"/>
      </left>
      <right/>
      <top style="medium">
        <color indexed="64"/>
      </top>
      <bottom/>
      <diagonal/>
    </border>
    <border>
      <left/>
      <right/>
      <top style="thin">
        <color indexed="64"/>
      </top>
      <bottom/>
      <diagonal/>
    </border>
    <border>
      <left/>
      <right style="double">
        <color auto="1"/>
      </right>
      <top style="thin">
        <color indexed="64"/>
      </top>
      <bottom style="double">
        <color indexed="64"/>
      </bottom>
      <diagonal/>
    </border>
  </borders>
  <cellStyleXfs count="1">
    <xf numFmtId="0" fontId="0" fillId="0" borderId="0"/>
  </cellStyleXfs>
  <cellXfs count="122">
    <xf numFmtId="0" fontId="0" fillId="0" borderId="0" xfId="0"/>
    <xf numFmtId="0" fontId="1" fillId="0" borderId="0" xfId="0" applyFont="1" applyAlignment="1">
      <alignment horizontal="center"/>
    </xf>
    <xf numFmtId="15" fontId="1" fillId="0" borderId="0" xfId="0" applyNumberFormat="1" applyFont="1" applyAlignment="1">
      <alignment horizontal="center"/>
    </xf>
    <xf numFmtId="15" fontId="0" fillId="0" borderId="0" xfId="0" applyNumberFormat="1" applyAlignment="1">
      <alignment horizontal="center"/>
    </xf>
    <xf numFmtId="4" fontId="1" fillId="0" borderId="0" xfId="0" applyNumberFormat="1" applyFont="1" applyAlignment="1">
      <alignment horizontal="center"/>
    </xf>
    <xf numFmtId="4" fontId="0" fillId="0" borderId="0" xfId="0" applyNumberFormat="1"/>
    <xf numFmtId="4" fontId="1" fillId="0" borderId="1" xfId="0" applyNumberFormat="1" applyFont="1" applyBorder="1"/>
    <xf numFmtId="4" fontId="1" fillId="0" borderId="1" xfId="0" applyNumberFormat="1" applyFont="1" applyBorder="1" applyAlignment="1">
      <alignment horizontal="center"/>
    </xf>
    <xf numFmtId="4" fontId="0" fillId="0" borderId="1" xfId="0" applyNumberFormat="1" applyBorder="1"/>
    <xf numFmtId="0" fontId="0" fillId="0" borderId="0" xfId="0" applyAlignment="1">
      <alignment horizontal="center"/>
    </xf>
    <xf numFmtId="15" fontId="0" fillId="0" borderId="2" xfId="0" applyNumberFormat="1" applyBorder="1" applyAlignment="1">
      <alignment horizontal="center"/>
    </xf>
    <xf numFmtId="0" fontId="0" fillId="0" borderId="2" xfId="0" applyBorder="1"/>
    <xf numFmtId="4" fontId="0" fillId="0" borderId="3" xfId="0" applyNumberFormat="1" applyBorder="1"/>
    <xf numFmtId="4" fontId="0" fillId="0" borderId="2" xfId="0" applyNumberFormat="1" applyBorder="1"/>
    <xf numFmtId="15" fontId="2" fillId="0" borderId="0" xfId="0" applyNumberFormat="1" applyFont="1" applyAlignment="1">
      <alignment horizontal="left"/>
    </xf>
    <xf numFmtId="0" fontId="2" fillId="0" borderId="0" xfId="0" applyFont="1"/>
    <xf numFmtId="4" fontId="2" fillId="0" borderId="1" xfId="0" applyNumberFormat="1" applyFont="1" applyBorder="1"/>
    <xf numFmtId="4" fontId="2" fillId="0" borderId="0" xfId="0" applyNumberFormat="1" applyFont="1"/>
    <xf numFmtId="0" fontId="2" fillId="0" borderId="0" xfId="0" applyFont="1" applyAlignment="1">
      <alignment horizontal="center"/>
    </xf>
    <xf numFmtId="0" fontId="0" fillId="0" borderId="2" xfId="0" applyBorder="1" applyAlignment="1">
      <alignment horizontal="center"/>
    </xf>
    <xf numFmtId="0" fontId="2" fillId="0" borderId="0" xfId="0" applyFont="1" applyAlignment="1">
      <alignment horizontal="right"/>
    </xf>
    <xf numFmtId="0" fontId="0" fillId="0" borderId="0" xfId="0" applyAlignment="1">
      <alignment horizontal="right"/>
    </xf>
    <xf numFmtId="4" fontId="1" fillId="0" borderId="0" xfId="0" applyNumberFormat="1" applyFont="1" applyAlignment="1">
      <alignment horizontal="right"/>
    </xf>
    <xf numFmtId="4" fontId="0" fillId="0" borderId="0" xfId="0" applyNumberFormat="1" applyAlignment="1">
      <alignment horizontal="right"/>
    </xf>
    <xf numFmtId="4" fontId="1" fillId="0" borderId="3" xfId="0" applyNumberFormat="1" applyFont="1" applyBorder="1"/>
    <xf numFmtId="0" fontId="0" fillId="0" borderId="2" xfId="0" applyBorder="1" applyAlignment="1">
      <alignment horizontal="right"/>
    </xf>
    <xf numFmtId="4" fontId="0" fillId="0" borderId="4" xfId="0" applyNumberFormat="1" applyBorder="1"/>
    <xf numFmtId="0" fontId="1" fillId="0" borderId="0" xfId="0" applyFont="1"/>
    <xf numFmtId="4" fontId="1" fillId="0" borderId="0" xfId="0" applyNumberFormat="1" applyFont="1"/>
    <xf numFmtId="15" fontId="1" fillId="2" borderId="0" xfId="0" applyNumberFormat="1" applyFont="1" applyFill="1" applyAlignment="1">
      <alignment horizontal="left"/>
    </xf>
    <xf numFmtId="0" fontId="1" fillId="2" borderId="0" xfId="0" applyFont="1" applyFill="1" applyAlignment="1">
      <alignment horizontal="center"/>
    </xf>
    <xf numFmtId="4" fontId="1" fillId="2" borderId="0" xfId="0" applyNumberFormat="1" applyFont="1" applyFill="1" applyAlignment="1">
      <alignment horizontal="center"/>
    </xf>
    <xf numFmtId="4" fontId="0" fillId="2" borderId="0" xfId="0" applyNumberFormat="1" applyFill="1" applyAlignment="1">
      <alignment horizontal="right"/>
    </xf>
    <xf numFmtId="0" fontId="1" fillId="2" borderId="1" xfId="0" applyFont="1" applyFill="1" applyBorder="1" applyAlignment="1">
      <alignment horizontal="center"/>
    </xf>
    <xf numFmtId="0" fontId="6" fillId="0" borderId="0" xfId="0" applyFont="1" applyAlignment="1">
      <alignment horizontal="right" vertical="center" wrapText="1"/>
    </xf>
    <xf numFmtId="4" fontId="6" fillId="0" borderId="0" xfId="0" applyNumberFormat="1" applyFont="1" applyAlignment="1">
      <alignment horizontal="right" vertical="center" wrapText="1"/>
    </xf>
    <xf numFmtId="4" fontId="3" fillId="0" borderId="0" xfId="0" applyNumberFormat="1" applyFont="1" applyAlignment="1">
      <alignment horizontal="right" vertical="center" wrapText="1"/>
    </xf>
    <xf numFmtId="4" fontId="0" fillId="0" borderId="7" xfId="0" applyNumberFormat="1" applyBorder="1"/>
    <xf numFmtId="0" fontId="5" fillId="0" borderId="0" xfId="0" applyFont="1"/>
    <xf numFmtId="4" fontId="5" fillId="0" borderId="0" xfId="0" applyNumberFormat="1" applyFont="1"/>
    <xf numFmtId="4" fontId="2" fillId="0" borderId="0" xfId="0" applyNumberFormat="1" applyFont="1" applyAlignment="1">
      <alignment horizontal="center" vertical="center" wrapText="1"/>
    </xf>
    <xf numFmtId="0" fontId="7" fillId="0" borderId="0" xfId="0" applyFont="1" applyAlignment="1">
      <alignment horizontal="center" vertical="center"/>
    </xf>
    <xf numFmtId="0" fontId="8" fillId="0" borderId="0" xfId="0" applyFont="1" applyAlignment="1">
      <alignment horizontal="center" vertical="center"/>
    </xf>
    <xf numFmtId="0" fontId="8" fillId="0" borderId="0" xfId="0" applyFont="1" applyAlignment="1">
      <alignment horizontal="left" vertical="center" indent="15"/>
    </xf>
    <xf numFmtId="0" fontId="8" fillId="0" borderId="0" xfId="0" applyFont="1" applyAlignment="1">
      <alignment vertical="center"/>
    </xf>
    <xf numFmtId="0" fontId="8" fillId="0" borderId="0" xfId="0" applyFont="1" applyAlignment="1">
      <alignment horizontal="left" vertical="center" indent="6"/>
    </xf>
    <xf numFmtId="0" fontId="9" fillId="0" borderId="0" xfId="0" applyFont="1" applyAlignment="1">
      <alignment vertical="center"/>
    </xf>
    <xf numFmtId="0" fontId="10" fillId="0" borderId="0" xfId="0" applyFont="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9" fillId="0" borderId="0" xfId="0" applyFont="1" applyAlignment="1">
      <alignment horizontal="left" vertical="center" indent="13"/>
    </xf>
    <xf numFmtId="0" fontId="12" fillId="0" borderId="0" xfId="0" applyFont="1" applyAlignment="1">
      <alignment horizontal="left" vertical="center"/>
    </xf>
    <xf numFmtId="0" fontId="9" fillId="0" borderId="0" xfId="0" applyFont="1" applyAlignment="1">
      <alignment horizontal="left" vertical="center"/>
    </xf>
    <xf numFmtId="0" fontId="9" fillId="0" borderId="0" xfId="0" applyFont="1" applyAlignment="1">
      <alignment horizontal="left" vertical="center" indent="6"/>
    </xf>
    <xf numFmtId="0" fontId="13" fillId="0" borderId="0" xfId="0" applyFont="1" applyAlignment="1">
      <alignment horizontal="left" vertical="center"/>
    </xf>
    <xf numFmtId="0" fontId="12" fillId="0" borderId="0" xfId="0" applyFont="1" applyAlignment="1">
      <alignment vertical="center"/>
    </xf>
    <xf numFmtId="0" fontId="9" fillId="0" borderId="0" xfId="0" applyFont="1" applyAlignment="1">
      <alignment horizontal="center" vertical="center"/>
    </xf>
    <xf numFmtId="0" fontId="11" fillId="0" borderId="0" xfId="0" applyFont="1" applyAlignment="1">
      <alignment vertical="center"/>
    </xf>
    <xf numFmtId="0" fontId="14" fillId="0" borderId="0" xfId="0" applyFont="1" applyAlignment="1">
      <alignment horizontal="left" vertical="center" indent="15"/>
    </xf>
    <xf numFmtId="4" fontId="4" fillId="0" borderId="0" xfId="0" applyNumberFormat="1" applyFont="1"/>
    <xf numFmtId="2" fontId="2" fillId="0" borderId="0" xfId="0" applyNumberFormat="1" applyFont="1"/>
    <xf numFmtId="2" fontId="1" fillId="0" borderId="0" xfId="0" applyNumberFormat="1" applyFont="1" applyAlignment="1">
      <alignment horizontal="center"/>
    </xf>
    <xf numFmtId="2" fontId="0" fillId="0" borderId="0" xfId="0" applyNumberFormat="1"/>
    <xf numFmtId="2" fontId="0" fillId="2" borderId="0" xfId="0" applyNumberFormat="1" applyFill="1" applyAlignment="1">
      <alignment horizontal="right"/>
    </xf>
    <xf numFmtId="0" fontId="0" fillId="0" borderId="6" xfId="0" applyBorder="1" applyAlignment="1">
      <alignment horizontal="center"/>
    </xf>
    <xf numFmtId="4" fontId="1" fillId="0" borderId="5" xfId="0" applyNumberFormat="1" applyFont="1" applyBorder="1"/>
    <xf numFmtId="4" fontId="2" fillId="3" borderId="0" xfId="0" applyNumberFormat="1" applyFont="1" applyFill="1"/>
    <xf numFmtId="4" fontId="2" fillId="3" borderId="1" xfId="0" applyNumberFormat="1" applyFont="1" applyFill="1" applyBorder="1"/>
    <xf numFmtId="4" fontId="1" fillId="3" borderId="0" xfId="0" applyNumberFormat="1" applyFont="1" applyFill="1" applyAlignment="1">
      <alignment horizontal="center"/>
    </xf>
    <xf numFmtId="4" fontId="1" fillId="3" borderId="1" xfId="0" applyNumberFormat="1" applyFont="1" applyFill="1" applyBorder="1" applyAlignment="1">
      <alignment horizontal="center"/>
    </xf>
    <xf numFmtId="4" fontId="0" fillId="3" borderId="0" xfId="0" applyNumberFormat="1" applyFill="1"/>
    <xf numFmtId="4" fontId="0" fillId="3" borderId="1" xfId="0" applyNumberFormat="1" applyFill="1" applyBorder="1"/>
    <xf numFmtId="4" fontId="0" fillId="3" borderId="2" xfId="0" applyNumberFormat="1" applyFill="1" applyBorder="1"/>
    <xf numFmtId="4" fontId="0" fillId="3" borderId="3" xfId="0" applyNumberFormat="1" applyFill="1" applyBorder="1"/>
    <xf numFmtId="4" fontId="0" fillId="3" borderId="10" xfId="0" applyNumberFormat="1" applyFill="1" applyBorder="1"/>
    <xf numFmtId="0" fontId="2" fillId="0" borderId="0" xfId="0" applyFont="1" applyAlignment="1">
      <alignment horizontal="left"/>
    </xf>
    <xf numFmtId="0" fontId="1" fillId="0" borderId="0" xfId="0" applyFont="1" applyAlignment="1">
      <alignment horizontal="right"/>
    </xf>
    <xf numFmtId="4" fontId="1" fillId="0" borderId="8" xfId="0" applyNumberFormat="1" applyFont="1" applyBorder="1"/>
    <xf numFmtId="4" fontId="1" fillId="0" borderId="6" xfId="0" applyNumberFormat="1" applyFont="1" applyBorder="1"/>
    <xf numFmtId="4" fontId="2" fillId="3" borderId="0" xfId="0" applyNumberFormat="1" applyFont="1" applyFill="1" applyAlignment="1">
      <alignment horizontal="center"/>
    </xf>
    <xf numFmtId="4" fontId="2" fillId="3" borderId="1" xfId="0" applyNumberFormat="1" applyFont="1" applyFill="1" applyBorder="1" applyAlignment="1">
      <alignment horizontal="center"/>
    </xf>
    <xf numFmtId="4" fontId="2" fillId="3" borderId="9" xfId="0" applyNumberFormat="1" applyFont="1" applyFill="1" applyBorder="1" applyAlignment="1">
      <alignment horizontal="center"/>
    </xf>
    <xf numFmtId="0" fontId="1" fillId="3" borderId="0" xfId="0" applyFont="1" applyFill="1" applyAlignment="1">
      <alignment horizontal="center"/>
    </xf>
    <xf numFmtId="4" fontId="1" fillId="2" borderId="1" xfId="0" applyNumberFormat="1" applyFont="1" applyFill="1" applyBorder="1"/>
    <xf numFmtId="4" fontId="0" fillId="2" borderId="1" xfId="0" applyNumberFormat="1" applyFill="1" applyBorder="1"/>
    <xf numFmtId="4" fontId="0" fillId="3" borderId="11" xfId="0" applyNumberFormat="1" applyFill="1" applyBorder="1"/>
    <xf numFmtId="4" fontId="0" fillId="3" borderId="12" xfId="0" applyNumberFormat="1" applyFill="1" applyBorder="1"/>
    <xf numFmtId="4" fontId="2" fillId="0" borderId="0" xfId="0" applyNumberFormat="1" applyFont="1" applyAlignment="1">
      <alignment horizontal="right"/>
    </xf>
    <xf numFmtId="4" fontId="0" fillId="0" borderId="2" xfId="0" applyNumberFormat="1" applyBorder="1" applyAlignment="1">
      <alignment horizontal="right"/>
    </xf>
    <xf numFmtId="4" fontId="15" fillId="0" borderId="1" xfId="0" applyNumberFormat="1" applyFont="1" applyBorder="1"/>
    <xf numFmtId="4" fontId="0" fillId="0" borderId="6" xfId="0" applyNumberFormat="1" applyBorder="1" applyAlignment="1">
      <alignment horizontal="right"/>
    </xf>
    <xf numFmtId="4" fontId="15" fillId="3" borderId="0" xfId="0" applyNumberFormat="1" applyFont="1" applyFill="1"/>
    <xf numFmtId="4" fontId="1" fillId="0" borderId="13" xfId="0" applyNumberFormat="1" applyFont="1" applyBorder="1"/>
    <xf numFmtId="0" fontId="0" fillId="0" borderId="0" xfId="0" applyAlignment="1">
      <alignment horizontal="left"/>
    </xf>
    <xf numFmtId="4" fontId="1" fillId="0" borderId="7" xfId="0" applyNumberFormat="1" applyFont="1" applyBorder="1"/>
    <xf numFmtId="4" fontId="0" fillId="0" borderId="0" xfId="0" applyNumberFormat="1" applyAlignment="1">
      <alignment horizontal="left"/>
    </xf>
    <xf numFmtId="0" fontId="2" fillId="0" borderId="0" xfId="0" applyFont="1" applyAlignment="1">
      <alignment horizontal="center"/>
    </xf>
    <xf numFmtId="0" fontId="1" fillId="0" borderId="0" xfId="0" applyFont="1" applyAlignment="1">
      <alignment horizontal="center"/>
    </xf>
    <xf numFmtId="4" fontId="1" fillId="3" borderId="9" xfId="0" applyNumberFormat="1" applyFont="1" applyFill="1" applyBorder="1" applyAlignment="1">
      <alignment horizontal="center"/>
    </xf>
    <xf numFmtId="4" fontId="1" fillId="3" borderId="0" xfId="0" applyNumberFormat="1" applyFont="1" applyFill="1" applyAlignment="1">
      <alignment horizontal="center"/>
    </xf>
    <xf numFmtId="4" fontId="1" fillId="3" borderId="1" xfId="0" applyNumberFormat="1" applyFont="1" applyFill="1" applyBorder="1" applyAlignment="1">
      <alignment horizontal="center"/>
    </xf>
    <xf numFmtId="15" fontId="2" fillId="0" borderId="0" xfId="0" applyNumberFormat="1" applyFont="1" applyBorder="1" applyAlignment="1">
      <alignment horizontal="left"/>
    </xf>
    <xf numFmtId="0" fontId="2" fillId="0" borderId="0" xfId="0" applyFont="1" applyBorder="1"/>
    <xf numFmtId="0" fontId="2" fillId="0" borderId="0" xfId="0" applyFont="1" applyBorder="1" applyAlignment="1">
      <alignment horizontal="center"/>
    </xf>
    <xf numFmtId="4" fontId="2" fillId="0" borderId="0" xfId="0" applyNumberFormat="1" applyFont="1" applyBorder="1"/>
    <xf numFmtId="0" fontId="2" fillId="0" borderId="0" xfId="0" applyFont="1" applyBorder="1" applyAlignment="1">
      <alignment horizontal="right"/>
    </xf>
    <xf numFmtId="15" fontId="2" fillId="0" borderId="0" xfId="0" applyNumberFormat="1" applyFont="1" applyBorder="1" applyAlignment="1">
      <alignment horizontal="center"/>
    </xf>
    <xf numFmtId="4" fontId="2" fillId="0" borderId="0" xfId="0" applyNumberFormat="1" applyFont="1" applyBorder="1" applyAlignment="1">
      <alignment horizontal="center"/>
    </xf>
    <xf numFmtId="4" fontId="1" fillId="0" borderId="0" xfId="0" applyNumberFormat="1" applyFont="1" applyBorder="1" applyAlignment="1">
      <alignment horizontal="center" wrapText="1"/>
    </xf>
    <xf numFmtId="15" fontId="0" fillId="0" borderId="0" xfId="0" applyNumberFormat="1" applyBorder="1" applyAlignment="1">
      <alignment horizontal="center"/>
    </xf>
    <xf numFmtId="0" fontId="0" fillId="0" borderId="0" xfId="0" applyBorder="1"/>
    <xf numFmtId="4" fontId="1" fillId="0" borderId="0" xfId="0" applyNumberFormat="1" applyFont="1" applyBorder="1" applyAlignment="1">
      <alignment horizontal="center"/>
    </xf>
    <xf numFmtId="4" fontId="0" fillId="0" borderId="0" xfId="0" applyNumberFormat="1" applyBorder="1"/>
    <xf numFmtId="15" fontId="1" fillId="0" borderId="0" xfId="0" applyNumberFormat="1" applyFont="1" applyBorder="1" applyAlignment="1">
      <alignment horizontal="left"/>
    </xf>
    <xf numFmtId="4" fontId="1" fillId="0" borderId="0" xfId="0" applyNumberFormat="1" applyFont="1" applyBorder="1"/>
    <xf numFmtId="15" fontId="3" fillId="0" borderId="0" xfId="0" applyNumberFormat="1" applyFont="1" applyBorder="1" applyAlignment="1">
      <alignment horizontal="left"/>
    </xf>
    <xf numFmtId="15" fontId="1" fillId="0" borderId="0" xfId="0" applyNumberFormat="1" applyFont="1" applyBorder="1" applyAlignment="1">
      <alignment horizontal="center"/>
    </xf>
    <xf numFmtId="0" fontId="1" fillId="0" borderId="0" xfId="0" applyFont="1" applyBorder="1"/>
    <xf numFmtId="0" fontId="1" fillId="0" borderId="0" xfId="0" applyFont="1" applyFill="1" applyAlignment="1">
      <alignment horizontal="center"/>
    </xf>
    <xf numFmtId="0" fontId="16" fillId="0" borderId="0" xfId="0" applyFont="1" applyAlignment="1"/>
    <xf numFmtId="49" fontId="16" fillId="0" borderId="0" xfId="0" applyNumberFormat="1" applyFont="1" applyAlignment="1">
      <alignment horizontal="right"/>
    </xf>
    <xf numFmtId="0" fontId="16"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15240</xdr:colOff>
      <xdr:row>6</xdr:row>
      <xdr:rowOff>19050</xdr:rowOff>
    </xdr:from>
    <xdr:to>
      <xdr:col>7</xdr:col>
      <xdr:colOff>15240</xdr:colOff>
      <xdr:row>14</xdr:row>
      <xdr:rowOff>251460</xdr:rowOff>
    </xdr:to>
    <xdr:sp macro="" textlink="">
      <xdr:nvSpPr>
        <xdr:cNvPr id="6" name="TextBox 5">
          <a:extLst>
            <a:ext uri="{FF2B5EF4-FFF2-40B4-BE49-F238E27FC236}">
              <a16:creationId xmlns:a16="http://schemas.microsoft.com/office/drawing/2014/main" id="{6BDE7A16-C8A0-296F-5EDD-14759D89667E}"/>
            </a:ext>
          </a:extLst>
        </xdr:cNvPr>
        <xdr:cNvSpPr txBox="1"/>
      </xdr:nvSpPr>
      <xdr:spPr>
        <a:xfrm>
          <a:off x="624840" y="1116330"/>
          <a:ext cx="3657600" cy="2114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a:solidFill>
                <a:schemeClr val="dk1"/>
              </a:solidFill>
              <a:effectLst/>
              <a:latin typeface="+mn-lt"/>
              <a:ea typeface="+mn-ea"/>
              <a:cs typeface="+mn-cs"/>
            </a:rPr>
            <a:t>DENHOLM FEUARS AND HOUSEHOLDERS’ COUNCIL</a:t>
          </a:r>
          <a:endParaRPr lang="en-GB" sz="1400">
            <a:effectLst/>
          </a:endParaRPr>
        </a:p>
        <a:p>
          <a:pPr algn="ctr"/>
          <a:r>
            <a:rPr lang="en-GB" sz="1400" b="1">
              <a:solidFill>
                <a:schemeClr val="dk1"/>
              </a:solidFill>
              <a:effectLst/>
              <a:latin typeface="+mn-lt"/>
              <a:ea typeface="+mn-ea"/>
              <a:cs typeface="+mn-cs"/>
            </a:rPr>
            <a:t> </a:t>
          </a:r>
          <a:endParaRPr lang="en-GB" sz="1400">
            <a:effectLst/>
          </a:endParaRPr>
        </a:p>
        <a:p>
          <a:pPr algn="ctr"/>
          <a:r>
            <a:rPr lang="en-GB" sz="1400" b="1">
              <a:solidFill>
                <a:schemeClr val="dk1"/>
              </a:solidFill>
              <a:effectLst/>
              <a:latin typeface="+mn-lt"/>
              <a:ea typeface="+mn-ea"/>
              <a:cs typeface="+mn-cs"/>
            </a:rPr>
            <a:t>SC042692</a:t>
          </a:r>
          <a:endParaRPr lang="en-GB" sz="1400">
            <a:effectLst/>
          </a:endParaRPr>
        </a:p>
        <a:p>
          <a:pPr algn="ctr"/>
          <a:r>
            <a:rPr lang="en-GB" sz="1400" b="1">
              <a:solidFill>
                <a:schemeClr val="dk1"/>
              </a:solidFill>
              <a:effectLst/>
              <a:latin typeface="+mn-lt"/>
              <a:ea typeface="+mn-ea"/>
              <a:cs typeface="+mn-cs"/>
            </a:rPr>
            <a:t> </a:t>
          </a:r>
          <a:endParaRPr lang="en-GB" sz="1400">
            <a:effectLst/>
          </a:endParaRPr>
        </a:p>
        <a:p>
          <a:pPr algn="ctr"/>
          <a:r>
            <a:rPr lang="en-GB" sz="1400" b="1">
              <a:solidFill>
                <a:schemeClr val="dk1"/>
              </a:solidFill>
              <a:effectLst/>
              <a:latin typeface="+mn-lt"/>
              <a:ea typeface="+mn-ea"/>
              <a:cs typeface="+mn-cs"/>
            </a:rPr>
            <a:t>FINANCIAL REPORT</a:t>
          </a:r>
          <a:endParaRPr lang="en-GB" sz="1400">
            <a:effectLst/>
          </a:endParaRPr>
        </a:p>
        <a:p>
          <a:pPr algn="ctr"/>
          <a:r>
            <a:rPr lang="en-GB" sz="1400" b="1">
              <a:solidFill>
                <a:schemeClr val="dk1"/>
              </a:solidFill>
              <a:effectLst/>
              <a:latin typeface="+mn-lt"/>
              <a:ea typeface="+mn-ea"/>
              <a:cs typeface="+mn-cs"/>
            </a:rPr>
            <a:t> </a:t>
          </a:r>
          <a:endParaRPr lang="en-GB" sz="1400">
            <a:effectLst/>
          </a:endParaRPr>
        </a:p>
        <a:p>
          <a:pPr algn="ctr"/>
          <a:r>
            <a:rPr lang="en-GB" sz="1400" b="1">
              <a:solidFill>
                <a:schemeClr val="dk1"/>
              </a:solidFill>
              <a:effectLst/>
              <a:latin typeface="+mn-lt"/>
              <a:ea typeface="+mn-ea"/>
              <a:cs typeface="+mn-cs"/>
            </a:rPr>
            <a:t>  1 September 2025 to 31 August 2026</a:t>
          </a:r>
          <a:endParaRPr lang="en-GB" sz="1400">
            <a:effectLst/>
          </a:endParaRPr>
        </a:p>
        <a:p>
          <a:endParaRPr lang="en-GB" sz="1100"/>
        </a:p>
      </xdr:txBody>
    </xdr:sp>
    <xdr:clientData/>
  </xdr:twoCellAnchor>
  <xdr:oneCellAnchor>
    <xdr:from>
      <xdr:col>1</xdr:col>
      <xdr:colOff>586740</xdr:colOff>
      <xdr:row>16</xdr:row>
      <xdr:rowOff>175260</xdr:rowOff>
    </xdr:from>
    <xdr:ext cx="2499360" cy="1897380"/>
    <xdr:sp macro="" textlink="">
      <xdr:nvSpPr>
        <xdr:cNvPr id="7" name="TextBox 6">
          <a:extLst>
            <a:ext uri="{FF2B5EF4-FFF2-40B4-BE49-F238E27FC236}">
              <a16:creationId xmlns:a16="http://schemas.microsoft.com/office/drawing/2014/main" id="{85977A53-127F-A5EE-767B-BB24DD3D7480}"/>
            </a:ext>
          </a:extLst>
        </xdr:cNvPr>
        <xdr:cNvSpPr txBox="1"/>
      </xdr:nvSpPr>
      <xdr:spPr>
        <a:xfrm>
          <a:off x="1196340" y="3688080"/>
          <a:ext cx="2499360" cy="18973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GB" sz="1200">
              <a:latin typeface="+mn-lt"/>
            </a:rPr>
            <a:t>1.  Financial Summary</a:t>
          </a:r>
        </a:p>
        <a:p>
          <a:endParaRPr lang="en-GB" sz="1200">
            <a:latin typeface="+mn-lt"/>
          </a:endParaRPr>
        </a:p>
        <a:p>
          <a:r>
            <a:rPr lang="en-GB" sz="1200">
              <a:latin typeface="+mn-lt"/>
            </a:rPr>
            <a:t>2.</a:t>
          </a:r>
          <a:r>
            <a:rPr lang="en-GB" sz="1200" baseline="0">
              <a:latin typeface="+mn-lt"/>
            </a:rPr>
            <a:t>  Income</a:t>
          </a:r>
        </a:p>
        <a:p>
          <a:endParaRPr lang="en-GB" sz="1200" baseline="0">
            <a:latin typeface="+mn-lt"/>
          </a:endParaRPr>
        </a:p>
        <a:p>
          <a:r>
            <a:rPr lang="en-GB" sz="1200" baseline="0">
              <a:latin typeface="+mn-lt"/>
            </a:rPr>
            <a:t>3.  Expenditure</a:t>
          </a:r>
        </a:p>
        <a:p>
          <a:endParaRPr lang="en-GB" sz="1200" baseline="0">
            <a:latin typeface="+mn-lt"/>
          </a:endParaRPr>
        </a:p>
        <a:p>
          <a:r>
            <a:rPr lang="en-GB" sz="1200" baseline="0">
              <a:latin typeface="+mn-lt"/>
            </a:rPr>
            <a:t>4.  Trustee's Report</a:t>
          </a:r>
        </a:p>
        <a:p>
          <a:endParaRPr lang="en-GB" sz="1200" baseline="0">
            <a:latin typeface="+mn-lt"/>
          </a:endParaRPr>
        </a:p>
        <a:p>
          <a:r>
            <a:rPr lang="en-GB" sz="1200" baseline="0">
              <a:latin typeface="+mn-lt"/>
            </a:rPr>
            <a:t>5.  Independent Examiner's Report</a:t>
          </a:r>
          <a:endParaRPr lang="en-GB" sz="1200">
            <a:latin typeface="+mn-lt"/>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5753100" cy="8763000"/>
    <xdr:sp macro="" textlink="">
      <xdr:nvSpPr>
        <xdr:cNvPr id="2" name="TextBox 1">
          <a:extLst>
            <a:ext uri="{FF2B5EF4-FFF2-40B4-BE49-F238E27FC236}">
              <a16:creationId xmlns:a16="http://schemas.microsoft.com/office/drawing/2014/main" id="{77772C95-441C-379C-8432-71FE41BD6550}"/>
            </a:ext>
          </a:extLst>
        </xdr:cNvPr>
        <xdr:cNvSpPr txBox="1"/>
      </xdr:nvSpPr>
      <xdr:spPr>
        <a:xfrm>
          <a:off x="0" y="0"/>
          <a:ext cx="5753100" cy="8763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1200" b="1" u="none">
              <a:effectLst/>
              <a:latin typeface="Arial" panose="020B0604020202020204" pitchFamily="34" charset="0"/>
              <a:ea typeface="Times New Roman" panose="02020603050405020304" pitchFamily="18" charset="0"/>
            </a:rPr>
            <a:t>DENHOLM FEUARS’ AND HOUSEHOLDERS’ COUNCIL</a:t>
          </a:r>
          <a:endParaRPr lang="en-GB" sz="2000" u="none">
            <a:effectLst/>
            <a:latin typeface="Times New Roman" panose="02020603050405020304" pitchFamily="18" charset="0"/>
            <a:ea typeface="Times New Roman" panose="02020603050405020304" pitchFamily="18" charset="0"/>
          </a:endParaRPr>
        </a:p>
        <a:p>
          <a:pPr algn="ctr"/>
          <a:r>
            <a:rPr lang="en-GB" sz="1200" b="1" u="none" strike="noStrike">
              <a:effectLst/>
              <a:latin typeface="Arial" panose="020B0604020202020204" pitchFamily="34" charset="0"/>
              <a:ea typeface="Times New Roman" panose="02020603050405020304" pitchFamily="18" charset="0"/>
            </a:rPr>
            <a:t> </a:t>
          </a:r>
          <a:endParaRPr lang="en-GB" sz="2000" u="none">
            <a:effectLst/>
            <a:latin typeface="Times New Roman" panose="02020603050405020304" pitchFamily="18" charset="0"/>
            <a:ea typeface="Times New Roman" panose="02020603050405020304" pitchFamily="18" charset="0"/>
          </a:endParaRPr>
        </a:p>
        <a:p>
          <a:pPr algn="ctr"/>
          <a:r>
            <a:rPr lang="en-GB" sz="1200" b="1" u="none">
              <a:effectLst/>
              <a:latin typeface="Arial" panose="020B0604020202020204" pitchFamily="34" charset="0"/>
              <a:ea typeface="Times New Roman" panose="02020603050405020304" pitchFamily="18" charset="0"/>
            </a:rPr>
            <a:t>A Registered Scottish Charity – Number SC042692</a:t>
          </a:r>
          <a:endParaRPr lang="en-GB" sz="2000" u="none">
            <a:effectLst/>
            <a:latin typeface="Times New Roman" panose="02020603050405020304" pitchFamily="18" charset="0"/>
            <a:ea typeface="Times New Roman" panose="02020603050405020304" pitchFamily="18" charset="0"/>
          </a:endParaRPr>
        </a:p>
        <a:p>
          <a:pPr algn="ctr"/>
          <a:r>
            <a:rPr lang="en-GB" sz="1100" b="1" u="none" kern="0">
              <a:effectLst/>
              <a:latin typeface="Arial" panose="020B0604020202020204" pitchFamily="34" charset="0"/>
            </a:rPr>
            <a:t> </a:t>
          </a:r>
          <a:endParaRPr lang="en-GB" sz="1100" b="1" u="none" kern="0">
            <a:effectLst/>
            <a:latin typeface="Times New Roman" panose="02020603050405020304" pitchFamily="18" charset="0"/>
          </a:endParaRPr>
        </a:p>
        <a:p>
          <a:pPr algn="ctr"/>
          <a:r>
            <a:rPr lang="en-GB" sz="1200" b="1" u="none">
              <a:effectLst/>
              <a:latin typeface="Arial" panose="020B0604020202020204" pitchFamily="34" charset="0"/>
              <a:ea typeface="Times New Roman" panose="02020603050405020304" pitchFamily="18" charset="0"/>
            </a:rPr>
            <a:t>Trustee’s Report 2026</a:t>
          </a:r>
          <a:endParaRPr lang="en-GB" sz="2000" u="none">
            <a:effectLst/>
            <a:latin typeface="Times New Roman" panose="02020603050405020304" pitchFamily="18" charset="0"/>
            <a:ea typeface="Times New Roman" panose="02020603050405020304" pitchFamily="18" charset="0"/>
          </a:endParaRPr>
        </a:p>
        <a:p>
          <a:pPr algn="l"/>
          <a:r>
            <a:rPr lang="en-GB" sz="1100" b="1" u="none" strike="noStrike">
              <a:effectLst/>
              <a:latin typeface="Arial" panose="020B0604020202020204" pitchFamily="34" charset="0"/>
              <a:ea typeface="Times New Roman" panose="02020603050405020304" pitchFamily="18" charset="0"/>
            </a:rPr>
            <a:t> </a:t>
          </a:r>
          <a:endParaRPr lang="en-GB" sz="2000">
            <a:effectLst/>
            <a:latin typeface="Times New Roman" panose="02020603050405020304" pitchFamily="18" charset="0"/>
            <a:ea typeface="Times New Roman" panose="02020603050405020304" pitchFamily="18" charset="0"/>
          </a:endParaRPr>
        </a:p>
        <a:p>
          <a:pPr marL="914400" indent="-914400" algn="l"/>
          <a:r>
            <a:rPr lang="en-GB" sz="1100" b="1" u="none">
              <a:effectLst/>
              <a:latin typeface="Arial" panose="020B0604020202020204" pitchFamily="34" charset="0"/>
              <a:ea typeface="Times New Roman" panose="02020603050405020304" pitchFamily="18" charset="0"/>
            </a:rPr>
            <a:t>Trustees:</a:t>
          </a:r>
          <a:r>
            <a:rPr lang="en-GB" sz="1100">
              <a:effectLst/>
              <a:latin typeface="Arial" panose="020B0604020202020204" pitchFamily="34" charset="0"/>
              <a:ea typeface="Times New Roman" panose="02020603050405020304" pitchFamily="18" charset="0"/>
            </a:rPr>
            <a:t>	Lynn Ferguson</a:t>
          </a:r>
          <a:r>
            <a:rPr lang="en-GB" sz="1100" baseline="0">
              <a:effectLst/>
              <a:latin typeface="Arial" panose="020B0604020202020204" pitchFamily="34" charset="0"/>
              <a:ea typeface="Times New Roman" panose="02020603050405020304" pitchFamily="18" charset="0"/>
            </a:rPr>
            <a:t>          Duncan Rollo</a:t>
          </a:r>
          <a:endParaRPr lang="en-GB" sz="2000" i="0">
            <a:effectLst/>
            <a:latin typeface="Times New Roman" panose="02020603050405020304" pitchFamily="18" charset="0"/>
            <a:ea typeface="Times New Roman" panose="02020603050405020304" pitchFamily="18" charset="0"/>
          </a:endParaRPr>
        </a:p>
        <a:p>
          <a:pPr marL="914400" algn="l"/>
          <a:r>
            <a:rPr lang="en-GB" sz="1100">
              <a:effectLst/>
              <a:latin typeface="Arial" panose="020B0604020202020204" pitchFamily="34" charset="0"/>
              <a:ea typeface="Times New Roman" panose="02020603050405020304" pitchFamily="18" charset="0"/>
            </a:rPr>
            <a:t>  </a:t>
          </a:r>
          <a:endParaRPr lang="en-GB" sz="2000">
            <a:effectLst/>
            <a:latin typeface="Times New Roman" panose="02020603050405020304" pitchFamily="18" charset="0"/>
            <a:ea typeface="Times New Roman" panose="02020603050405020304" pitchFamily="18" charset="0"/>
          </a:endParaRPr>
        </a:p>
        <a:p>
          <a:pPr algn="l"/>
          <a:r>
            <a:rPr lang="en-GB" sz="1100" b="1" u="none">
              <a:solidFill>
                <a:sysClr val="windowText" lastClr="000000"/>
              </a:solidFill>
              <a:effectLst/>
              <a:latin typeface="Arial" panose="020B0604020202020204" pitchFamily="34" charset="0"/>
              <a:ea typeface="Times New Roman" panose="02020603050405020304" pitchFamily="18" charset="0"/>
            </a:rPr>
            <a:t>Report:</a:t>
          </a:r>
          <a:r>
            <a:rPr lang="en-GB" sz="1100">
              <a:solidFill>
                <a:sysClr val="windowText" lastClr="000000"/>
              </a:solidFill>
              <a:effectLst/>
              <a:latin typeface="Arial" panose="020B0604020202020204" pitchFamily="34" charset="0"/>
              <a:ea typeface="Times New Roman" panose="02020603050405020304" pitchFamily="18" charset="0"/>
            </a:rPr>
            <a:t>	The Denholm Feuars’ and Householders Council (Feuars’) were gifted land in 1946 and as stated in the Constitution it is their responsibility to administer this in the best interests for all in the local community.       . </a:t>
          </a:r>
          <a:endParaRPr lang="en-GB" sz="2000">
            <a:solidFill>
              <a:sysClr val="windowText" lastClr="000000"/>
            </a:solidFill>
            <a:effectLst/>
            <a:latin typeface="Times New Roman" panose="02020603050405020304" pitchFamily="18" charset="0"/>
            <a:ea typeface="Times New Roman" panose="02020603050405020304" pitchFamily="18" charset="0"/>
          </a:endParaRPr>
        </a:p>
        <a:p>
          <a:pPr algn="l"/>
          <a:r>
            <a:rPr lang="en-GB" sz="1100">
              <a:solidFill>
                <a:sysClr val="windowText" lastClr="000000"/>
              </a:solidFill>
              <a:effectLst/>
              <a:latin typeface="Arial" panose="020B0604020202020204" pitchFamily="34" charset="0"/>
              <a:ea typeface="Times New Roman" panose="02020603050405020304" pitchFamily="18" charset="0"/>
            </a:rPr>
            <a:t> </a:t>
          </a:r>
          <a:endParaRPr lang="en-GB" sz="2000">
            <a:solidFill>
              <a:sysClr val="windowText" lastClr="000000"/>
            </a:solidFill>
            <a:effectLst/>
            <a:latin typeface="Times New Roman" panose="02020603050405020304" pitchFamily="18" charset="0"/>
            <a:ea typeface="Times New Roman" panose="02020603050405020304" pitchFamily="18" charset="0"/>
          </a:endParaRPr>
        </a:p>
        <a:p>
          <a:pPr algn="l"/>
          <a:r>
            <a:rPr lang="en-GB" sz="1100">
              <a:solidFill>
                <a:sysClr val="windowText" lastClr="000000"/>
              </a:solidFill>
              <a:effectLst/>
              <a:latin typeface="Arial" panose="020B0604020202020204" pitchFamily="34" charset="0"/>
              <a:ea typeface="Times New Roman" panose="02020603050405020304" pitchFamily="18" charset="0"/>
            </a:rPr>
            <a:t>Land known as Denholm Dean/Little/Lower Dean was Gifted to Feuars by Mr Michael Braithwaite in 2019.   While</a:t>
          </a:r>
          <a:r>
            <a:rPr lang="en-GB" sz="1100" baseline="0">
              <a:solidFill>
                <a:sysClr val="windowText" lastClr="000000"/>
              </a:solidFill>
              <a:effectLst/>
              <a:latin typeface="Arial" panose="020B0604020202020204" pitchFamily="34" charset="0"/>
              <a:ea typeface="Times New Roman" panose="02020603050405020304" pitchFamily="18" charset="0"/>
            </a:rPr>
            <a:t>  handled within the single bank account, t</a:t>
          </a:r>
          <a:r>
            <a:rPr lang="en-GB" sz="1100">
              <a:solidFill>
                <a:sysClr val="windowText" lastClr="000000"/>
              </a:solidFill>
              <a:effectLst/>
              <a:latin typeface="Arial" panose="020B0604020202020204" pitchFamily="34" charset="0"/>
              <a:ea typeface="Times New Roman" panose="02020603050405020304" pitchFamily="18" charset="0"/>
            </a:rPr>
            <a:t>he income and expenditure associated witrh the Dean Project are considered a Restricted Fund.  However, a separate Savings Account</a:t>
          </a:r>
          <a:r>
            <a:rPr lang="en-GB" sz="1100" baseline="0">
              <a:solidFill>
                <a:sysClr val="windowText" lastClr="000000"/>
              </a:solidFill>
              <a:effectLst/>
              <a:latin typeface="Arial" panose="020B0604020202020204" pitchFamily="34" charset="0"/>
              <a:ea typeface="Times New Roman" panose="02020603050405020304" pitchFamily="18" charset="0"/>
            </a:rPr>
            <a:t> was opened with the amount of £5,000 from the Dean Project in July 2025.</a:t>
          </a:r>
          <a:endParaRPr lang="en-GB" sz="2000">
            <a:solidFill>
              <a:sysClr val="windowText" lastClr="000000"/>
            </a:solidFill>
            <a:effectLst/>
            <a:latin typeface="Times New Roman" panose="02020603050405020304" pitchFamily="18" charset="0"/>
            <a:ea typeface="Times New Roman" panose="02020603050405020304" pitchFamily="18" charset="0"/>
          </a:endParaRPr>
        </a:p>
        <a:p>
          <a:pPr algn="l"/>
          <a:r>
            <a:rPr lang="en-GB" sz="1100">
              <a:solidFill>
                <a:sysClr val="windowText" lastClr="000000"/>
              </a:solidFill>
              <a:effectLst/>
              <a:latin typeface="Arial" panose="020B0604020202020204" pitchFamily="34" charset="0"/>
              <a:ea typeface="Times New Roman" panose="02020603050405020304" pitchFamily="18" charset="0"/>
            </a:rPr>
            <a:t> </a:t>
          </a:r>
          <a:endParaRPr lang="en-GB" sz="2000">
            <a:solidFill>
              <a:sysClr val="windowText" lastClr="000000"/>
            </a:solidFill>
            <a:effectLst/>
            <a:latin typeface="Times New Roman" panose="02020603050405020304" pitchFamily="18" charset="0"/>
            <a:ea typeface="Times New Roman" panose="02020603050405020304" pitchFamily="18" charset="0"/>
          </a:endParaRPr>
        </a:p>
        <a:p>
          <a:pPr algn="l"/>
          <a:r>
            <a:rPr lang="en-GB" sz="1100">
              <a:solidFill>
                <a:sysClr val="windowText" lastClr="000000"/>
              </a:solidFill>
              <a:effectLst/>
              <a:latin typeface="Arial" panose="020B0604020202020204" pitchFamily="34" charset="0"/>
              <a:ea typeface="Times New Roman" panose="02020603050405020304" pitchFamily="18" charset="0"/>
            </a:rPr>
            <a:t>The Annual General Meeting is advertised locally and allows community members to be appointed to council to encourage involvement for all in the community.</a:t>
          </a:r>
          <a:endParaRPr lang="en-GB" sz="2000">
            <a:solidFill>
              <a:sysClr val="windowText" lastClr="000000"/>
            </a:solidFill>
            <a:effectLst/>
            <a:latin typeface="Times New Roman" panose="02020603050405020304" pitchFamily="18" charset="0"/>
            <a:ea typeface="Times New Roman" panose="02020603050405020304" pitchFamily="18" charset="0"/>
          </a:endParaRPr>
        </a:p>
        <a:p>
          <a:pPr algn="l"/>
          <a:r>
            <a:rPr lang="en-GB" sz="1100">
              <a:solidFill>
                <a:sysClr val="windowText" lastClr="000000"/>
              </a:solidFill>
              <a:effectLst/>
              <a:latin typeface="Arial" panose="020B0604020202020204" pitchFamily="34" charset="0"/>
              <a:ea typeface="Times New Roman" panose="02020603050405020304" pitchFamily="18" charset="0"/>
            </a:rPr>
            <a:t> </a:t>
          </a:r>
          <a:endParaRPr lang="en-GB" sz="2000">
            <a:solidFill>
              <a:sysClr val="windowText" lastClr="000000"/>
            </a:solidFill>
            <a:effectLst/>
            <a:latin typeface="Times New Roman" panose="02020603050405020304" pitchFamily="18" charset="0"/>
            <a:ea typeface="Times New Roman" panose="02020603050405020304" pitchFamily="18" charset="0"/>
          </a:endParaRPr>
        </a:p>
        <a:p>
          <a:pPr algn="l"/>
          <a:r>
            <a:rPr lang="en-GB" sz="1100">
              <a:solidFill>
                <a:sysClr val="windowText" lastClr="000000"/>
              </a:solidFill>
              <a:effectLst/>
              <a:latin typeface="Arial" panose="020B0604020202020204" pitchFamily="34" charset="0"/>
              <a:ea typeface="Times New Roman" panose="02020603050405020304" pitchFamily="18" charset="0"/>
            </a:rPr>
            <a:t>Over recent months, the Feuars</a:t>
          </a:r>
          <a:r>
            <a:rPr lang="en-GB" sz="1100" baseline="0">
              <a:solidFill>
                <a:sysClr val="windowText" lastClr="000000"/>
              </a:solidFill>
              <a:effectLst/>
              <a:latin typeface="Arial" panose="020B0604020202020204" pitchFamily="34" charset="0"/>
              <a:ea typeface="Times New Roman" panose="02020603050405020304" pitchFamily="18" charset="0"/>
            </a:rPr>
            <a:t> Council have proposed to change the status of a number of pieces of the gifted lands by transfering legal ownership of these to the respective adjoining home owners, and this proposal was agreed by the community at a Special General Meeting.  This process has begun but will take several months to complete.</a:t>
          </a:r>
          <a:endParaRPr lang="en-GB" sz="2000">
            <a:solidFill>
              <a:sysClr val="windowText" lastClr="000000"/>
            </a:solidFill>
            <a:effectLst/>
            <a:latin typeface="Times New Roman" panose="02020603050405020304" pitchFamily="18" charset="0"/>
            <a:ea typeface="Times New Roman" panose="02020603050405020304" pitchFamily="18" charset="0"/>
          </a:endParaRPr>
        </a:p>
        <a:p>
          <a:pPr marL="457200" algn="l"/>
          <a:r>
            <a:rPr lang="en-GB" sz="1100">
              <a:solidFill>
                <a:sysClr val="windowText" lastClr="000000"/>
              </a:solidFill>
              <a:effectLst/>
              <a:latin typeface="Arial" panose="020B0604020202020204" pitchFamily="34" charset="0"/>
              <a:ea typeface="Times New Roman" panose="02020603050405020304" pitchFamily="18" charset="0"/>
            </a:rPr>
            <a:t>  </a:t>
          </a:r>
          <a:endParaRPr lang="en-GB" sz="2000">
            <a:solidFill>
              <a:sysClr val="windowText" lastClr="000000"/>
            </a:solidFill>
            <a:effectLst/>
            <a:latin typeface="Times New Roman" panose="02020603050405020304" pitchFamily="18" charset="0"/>
            <a:ea typeface="Times New Roman" panose="02020603050405020304" pitchFamily="18" charset="0"/>
          </a:endParaRPr>
        </a:p>
        <a:p>
          <a:r>
            <a:rPr lang="en-GB" sz="1100" b="1" u="none">
              <a:solidFill>
                <a:sysClr val="windowText" lastClr="000000"/>
              </a:solidFill>
              <a:effectLst/>
              <a:latin typeface="Arial" panose="020B0604020202020204" pitchFamily="34" charset="0"/>
              <a:ea typeface="Times New Roman" panose="02020603050405020304" pitchFamily="18" charset="0"/>
            </a:rPr>
            <a:t>Legal Costs:</a:t>
          </a:r>
          <a:r>
            <a:rPr lang="en-GB" sz="1100" u="none">
              <a:solidFill>
                <a:sysClr val="windowText" lastClr="000000"/>
              </a:solidFill>
              <a:effectLst/>
              <a:latin typeface="Arial" panose="020B0604020202020204" pitchFamily="34" charset="0"/>
              <a:ea typeface="Times New Roman" panose="02020603050405020304" pitchFamily="18" charset="0"/>
            </a:rPr>
            <a:t>  </a:t>
          </a:r>
          <a:r>
            <a:rPr lang="en-GB" sz="1100">
              <a:solidFill>
                <a:sysClr val="windowText" lastClr="000000"/>
              </a:solidFill>
              <a:effectLst/>
              <a:latin typeface="Arial" panose="020B0604020202020204" pitchFamily="34" charset="0"/>
              <a:ea typeface="Times New Roman" panose="02020603050405020304" pitchFamily="18" charset="0"/>
            </a:rPr>
            <a:t>Legal Expenses includes costs incurred from the Ownership/Rental dispute,</a:t>
          </a:r>
          <a:r>
            <a:rPr lang="en-GB" sz="1100" baseline="0">
              <a:solidFill>
                <a:sysClr val="windowText" lastClr="000000"/>
              </a:solidFill>
              <a:effectLst/>
              <a:latin typeface="Arial" panose="020B0604020202020204" pitchFamily="34" charset="0"/>
              <a:ea typeface="Times New Roman" panose="02020603050405020304" pitchFamily="18" charset="0"/>
            </a:rPr>
            <a:t> and</a:t>
          </a:r>
          <a:r>
            <a:rPr lang="en-GB" sz="1100">
              <a:solidFill>
                <a:sysClr val="windowText" lastClr="000000"/>
              </a:solidFill>
              <a:effectLst/>
              <a:latin typeface="Arial" panose="020B0604020202020204" pitchFamily="34" charset="0"/>
              <a:ea typeface="Times New Roman" panose="02020603050405020304" pitchFamily="18" charset="0"/>
            </a:rPr>
            <a:t> resulted in the withdrawal of all funds from the NS&amp;I savings account during the FY 2023-24.</a:t>
          </a:r>
          <a:endParaRPr lang="en-GB" sz="1100">
            <a:solidFill>
              <a:sysClr val="windowText" lastClr="000000"/>
            </a:solidFill>
            <a:effectLst/>
            <a:latin typeface="Times New Roman" panose="02020603050405020304" pitchFamily="18" charset="0"/>
            <a:ea typeface="Times New Roman" panose="02020603050405020304" pitchFamily="18" charset="0"/>
          </a:endParaRPr>
        </a:p>
        <a:p>
          <a:r>
            <a:rPr lang="en-GB" sz="1100">
              <a:solidFill>
                <a:sysClr val="windowText" lastClr="000000"/>
              </a:solidFill>
              <a:effectLst/>
              <a:latin typeface="Arial" panose="020B0604020202020204" pitchFamily="34" charset="0"/>
              <a:ea typeface="Times New Roman" panose="02020603050405020304" pitchFamily="18" charset="0"/>
            </a:rPr>
            <a:t> </a:t>
          </a:r>
          <a:endParaRPr lang="en-GB" sz="1100">
            <a:solidFill>
              <a:sysClr val="windowText" lastClr="000000"/>
            </a:solidFill>
            <a:effectLst/>
            <a:latin typeface="Times New Roman" panose="02020603050405020304" pitchFamily="18" charset="0"/>
            <a:ea typeface="Times New Roman" panose="02020603050405020304" pitchFamily="18" charset="0"/>
          </a:endParaRPr>
        </a:p>
        <a:p>
          <a:pPr algn="l"/>
          <a:r>
            <a:rPr lang="en-GB" sz="1100" b="1" u="none" kern="0">
              <a:solidFill>
                <a:sysClr val="windowText" lastClr="000000"/>
              </a:solidFill>
              <a:effectLst/>
              <a:latin typeface="Arial" panose="020B0604020202020204" pitchFamily="34" charset="0"/>
            </a:rPr>
            <a:t>Financial Statements:</a:t>
          </a:r>
          <a:r>
            <a:rPr lang="en-GB" sz="1100" b="0" u="none" kern="0">
              <a:solidFill>
                <a:sysClr val="windowText" lastClr="000000"/>
              </a:solidFill>
              <a:effectLst/>
              <a:latin typeface="Arial" panose="020B0604020202020204" pitchFamily="34" charset="0"/>
            </a:rPr>
            <a:t>   </a:t>
          </a:r>
          <a:r>
            <a:rPr lang="en-GB" sz="1100" b="0" kern="0">
              <a:solidFill>
                <a:sysClr val="windowText" lastClr="000000"/>
              </a:solidFill>
              <a:effectLst/>
              <a:latin typeface="Arial" panose="020B0604020202020204" pitchFamily="34" charset="0"/>
            </a:rPr>
            <a:t>The attached accounts have been prepared on a receipts and payments basis reflecting on Bank Current and Deposit Accounts Balances held at the beginning and end of the year with accompanying notes of explanation.   </a:t>
          </a:r>
          <a:endParaRPr lang="en-GB" sz="1100" b="1" kern="0">
            <a:solidFill>
              <a:sysClr val="windowText" lastClr="000000"/>
            </a:solidFill>
            <a:effectLst/>
            <a:latin typeface="Times New Roman" panose="02020603050405020304" pitchFamily="18" charset="0"/>
          </a:endParaRPr>
        </a:p>
        <a:p>
          <a:r>
            <a:rPr lang="en-GB" sz="1100">
              <a:solidFill>
                <a:srgbClr val="FF0000"/>
              </a:solidFill>
              <a:effectLst/>
              <a:latin typeface="Arial" panose="020B0604020202020204" pitchFamily="34" charset="0"/>
              <a:ea typeface="Times New Roman" panose="02020603050405020304" pitchFamily="18" charset="0"/>
            </a:rPr>
            <a:t> </a:t>
          </a:r>
          <a:endParaRPr lang="en-GB" sz="1100">
            <a:solidFill>
              <a:srgbClr val="FF0000"/>
            </a:solidFill>
            <a:effectLst/>
            <a:latin typeface="Times New Roman" panose="02020603050405020304" pitchFamily="18" charset="0"/>
            <a:ea typeface="Times New Roman" panose="02020603050405020304" pitchFamily="18" charset="0"/>
          </a:endParaRPr>
        </a:p>
        <a:p>
          <a:pPr algn="ctr"/>
          <a:r>
            <a:rPr lang="en-GB" sz="1100" b="0" kern="0">
              <a:effectLst/>
              <a:latin typeface="Arial" panose="020B0604020202020204" pitchFamily="34" charset="0"/>
            </a:rPr>
            <a:t>Chairperson – Lynn Ferguson</a:t>
          </a:r>
          <a:endParaRPr lang="en-GB" sz="1100" b="1" kern="0">
            <a:effectLst/>
            <a:latin typeface="Times New Roman" panose="02020603050405020304" pitchFamily="18" charset="0"/>
          </a:endParaRPr>
        </a:p>
        <a:p>
          <a:r>
            <a:rPr lang="en-GB" sz="1100">
              <a:effectLst/>
              <a:latin typeface="Arial" panose="020B0604020202020204" pitchFamily="34" charset="0"/>
              <a:ea typeface="Times New Roman" panose="02020603050405020304" pitchFamily="18" charset="0"/>
            </a:rPr>
            <a:t> </a:t>
          </a:r>
          <a:endParaRPr lang="en-GB" sz="1100">
            <a:effectLst/>
            <a:latin typeface="Times New Roman" panose="02020603050405020304" pitchFamily="18" charset="0"/>
            <a:ea typeface="Times New Roman" panose="02020603050405020304" pitchFamily="18" charset="0"/>
          </a:endParaRPr>
        </a:p>
        <a:p>
          <a:pPr algn="ctr"/>
          <a:r>
            <a:rPr lang="en-GB" sz="1100">
              <a:effectLst/>
              <a:latin typeface="Arial" panose="020B0604020202020204" pitchFamily="34" charset="0"/>
              <a:ea typeface="Times New Roman" panose="02020603050405020304" pitchFamily="18" charset="0"/>
            </a:rPr>
            <a:t>Vice Chair   – Duncan Rollo	     Secretary  – (Vacant)</a:t>
          </a:r>
        </a:p>
        <a:p>
          <a:pPr algn="ctr"/>
          <a:endParaRPr lang="en-GB" sz="2000" i="0">
            <a:effectLst/>
            <a:latin typeface="Times New Roman" panose="02020603050405020304" pitchFamily="18" charset="0"/>
            <a:ea typeface="Times New Roman" panose="02020603050405020304" pitchFamily="18" charset="0"/>
          </a:endParaRPr>
        </a:p>
        <a:p>
          <a:r>
            <a:rPr lang="en-GB" sz="1100">
              <a:effectLst/>
              <a:latin typeface="Arial" panose="020B0604020202020204" pitchFamily="34" charset="0"/>
              <a:ea typeface="Times New Roman" panose="02020603050405020304" pitchFamily="18" charset="0"/>
            </a:rPr>
            <a:t> </a:t>
          </a:r>
        </a:p>
        <a:p>
          <a:endParaRPr lang="en-GB" sz="1100">
            <a:effectLst/>
            <a:latin typeface="Times New Roman" panose="02020603050405020304" pitchFamily="18" charset="0"/>
            <a:ea typeface="Times New Roman" panose="02020603050405020304" pitchFamily="18" charset="0"/>
          </a:endParaRPr>
        </a:p>
        <a:p>
          <a:r>
            <a:rPr lang="en-GB" sz="1100">
              <a:effectLst/>
              <a:latin typeface="Arial" panose="020B0604020202020204" pitchFamily="34" charset="0"/>
              <a:ea typeface="Times New Roman" panose="02020603050405020304" pitchFamily="18" charset="0"/>
            </a:rPr>
            <a:t>Signed:   William A B Roberts………………………...........……Treasurer	</a:t>
          </a:r>
          <a:endParaRPr lang="en-GB" sz="1100">
            <a:effectLst/>
            <a:latin typeface="Times New Roman" panose="02020603050405020304" pitchFamily="18" charset="0"/>
            <a:ea typeface="Times New Roman" panose="02020603050405020304" pitchFamily="18" charset="0"/>
          </a:endParaRPr>
        </a:p>
        <a:p>
          <a:r>
            <a:rPr lang="en-GB" sz="1100">
              <a:effectLst/>
              <a:latin typeface="Arial" panose="020B0604020202020204" pitchFamily="34" charset="0"/>
              <a:ea typeface="Times New Roman" panose="02020603050405020304" pitchFamily="18" charset="0"/>
            </a:rPr>
            <a:t>	</a:t>
          </a:r>
          <a:endParaRPr lang="en-GB" sz="1100">
            <a:effectLst/>
            <a:latin typeface="Times New Roman" panose="02020603050405020304" pitchFamily="18" charset="0"/>
            <a:ea typeface="Times New Roman" panose="02020603050405020304" pitchFamily="18" charset="0"/>
          </a:endParaRPr>
        </a:p>
        <a:p>
          <a:endParaRPr lang="en-GB" sz="1100"/>
        </a:p>
      </xdr:txBody>
    </xdr:sp>
    <xdr:clientData/>
  </xdr:oneCellAnchor>
  <xdr:twoCellAnchor editAs="oneCell">
    <xdr:from>
      <xdr:col>3</xdr:col>
      <xdr:colOff>265176</xdr:colOff>
      <xdr:row>31</xdr:row>
      <xdr:rowOff>160020</xdr:rowOff>
    </xdr:from>
    <xdr:to>
      <xdr:col>6</xdr:col>
      <xdr:colOff>213360</xdr:colOff>
      <xdr:row>35</xdr:row>
      <xdr:rowOff>136851</xdr:rowOff>
    </xdr:to>
    <xdr:pic>
      <xdr:nvPicPr>
        <xdr:cNvPr id="3" name="Picture 2">
          <a:extLst>
            <a:ext uri="{FF2B5EF4-FFF2-40B4-BE49-F238E27FC236}">
              <a16:creationId xmlns:a16="http://schemas.microsoft.com/office/drawing/2014/main" id="{70261B0B-FBF4-3CB5-9018-ACF4B20166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3976" y="6217920"/>
          <a:ext cx="1776984" cy="7388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d.docs.live.net/f7f8c9a21eb1f9ff/Documents/Feuars/Accounts/2025-26/Income-Expenditure%2025-26.xlsx" TargetMode="External"/><Relationship Id="rId1" Type="http://schemas.openxmlformats.org/officeDocument/2006/relationships/externalLinkPath" Target="Income-Expenditure%2025-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come"/>
      <sheetName val="Expenses"/>
      <sheetName val="Dean Savings"/>
      <sheetName val="Petty Cash"/>
    </sheetNames>
    <sheetDataSet>
      <sheetData sheetId="0">
        <row r="36">
          <cell r="D36">
            <v>7849.41</v>
          </cell>
        </row>
        <row r="38">
          <cell r="N38">
            <v>1489</v>
          </cell>
        </row>
      </sheetData>
      <sheetData sheetId="1"/>
      <sheetData sheetId="2">
        <row r="10">
          <cell r="D10">
            <v>5020.8600000000024</v>
          </cell>
        </row>
      </sheetData>
      <sheetData sheetId="3"/>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2D88C-98E2-455E-973B-ABCB9B8D8CC8}">
  <dimension ref="A10:E30"/>
  <sheetViews>
    <sheetView tabSelected="1" topLeftCell="A10" workbookViewId="0">
      <selection activeCell="I21" sqref="I21"/>
    </sheetView>
  </sheetViews>
  <sheetFormatPr defaultRowHeight="14.4" x14ac:dyDescent="0.3"/>
  <sheetData>
    <row r="10" spans="5:5" ht="21" x14ac:dyDescent="0.3">
      <c r="E10" s="41"/>
    </row>
    <row r="11" spans="5:5" ht="21" x14ac:dyDescent="0.3">
      <c r="E11" s="41"/>
    </row>
    <row r="12" spans="5:5" ht="21" x14ac:dyDescent="0.3">
      <c r="E12" s="41"/>
    </row>
    <row r="13" spans="5:5" ht="21" x14ac:dyDescent="0.3">
      <c r="E13" s="41"/>
    </row>
    <row r="14" spans="5:5" ht="21" x14ac:dyDescent="0.3">
      <c r="E14" s="41"/>
    </row>
    <row r="15" spans="5:5" ht="21" x14ac:dyDescent="0.3">
      <c r="E15" s="41"/>
    </row>
    <row r="16" spans="5:5" ht="21" x14ac:dyDescent="0.3">
      <c r="E16" s="41"/>
    </row>
    <row r="17" spans="1:5" ht="17.399999999999999" x14ac:dyDescent="0.3">
      <c r="E17" s="42"/>
    </row>
    <row r="18" spans="1:5" ht="17.399999999999999" x14ac:dyDescent="0.3">
      <c r="E18" s="42"/>
    </row>
    <row r="19" spans="1:5" ht="17.399999999999999" x14ac:dyDescent="0.3">
      <c r="E19" s="42"/>
    </row>
    <row r="20" spans="1:5" ht="17.399999999999999" x14ac:dyDescent="0.3">
      <c r="E20" s="42"/>
    </row>
    <row r="21" spans="1:5" ht="17.399999999999999" x14ac:dyDescent="0.3">
      <c r="E21" s="42"/>
    </row>
    <row r="22" spans="1:5" ht="17.399999999999999" x14ac:dyDescent="0.3">
      <c r="A22" s="43"/>
    </row>
    <row r="23" spans="1:5" ht="17.399999999999999" x14ac:dyDescent="0.3">
      <c r="E23" s="44"/>
    </row>
    <row r="24" spans="1:5" ht="17.399999999999999" x14ac:dyDescent="0.3">
      <c r="A24" s="43"/>
    </row>
    <row r="25" spans="1:5" ht="17.399999999999999" x14ac:dyDescent="0.3">
      <c r="E25" s="44"/>
    </row>
    <row r="26" spans="1:5" ht="17.399999999999999" x14ac:dyDescent="0.3">
      <c r="A26" s="43"/>
    </row>
    <row r="27" spans="1:5" ht="17.399999999999999" x14ac:dyDescent="0.3">
      <c r="A27" s="38"/>
      <c r="E27" s="45"/>
    </row>
    <row r="28" spans="1:5" ht="17.399999999999999" x14ac:dyDescent="0.3">
      <c r="A28" s="58"/>
    </row>
    <row r="30" spans="1:5" ht="15" x14ac:dyDescent="0.3">
      <c r="E30" s="46"/>
    </row>
  </sheetData>
  <pageMargins left="0.7" right="0.7" top="0.75" bottom="0.75" header="0.3" footer="0.3"/>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1CB7E-CD69-4B17-BE2E-1F82F3657A9F}">
  <dimension ref="B1:L58"/>
  <sheetViews>
    <sheetView topLeftCell="A37" zoomScaleNormal="100" workbookViewId="0">
      <selection activeCell="K53" sqref="K53"/>
    </sheetView>
  </sheetViews>
  <sheetFormatPr defaultRowHeight="14.4" x14ac:dyDescent="0.3"/>
  <cols>
    <col min="1" max="1" width="11.5546875" customWidth="1"/>
    <col min="2" max="2" width="26.77734375" customWidth="1"/>
    <col min="3" max="3" width="14.33203125" style="5" customWidth="1"/>
    <col min="4" max="4" width="11.88671875" style="5" customWidth="1"/>
    <col min="5" max="5" width="6.109375" style="5" customWidth="1"/>
    <col min="6" max="6" width="12.21875" style="5" customWidth="1"/>
    <col min="7" max="7" width="14.109375" style="5" customWidth="1"/>
    <col min="12" max="12" width="10.77734375" customWidth="1"/>
  </cols>
  <sheetData>
    <row r="1" spans="2:12" s="15" customFormat="1" ht="15.6" x14ac:dyDescent="0.3">
      <c r="B1" s="96" t="s">
        <v>26</v>
      </c>
      <c r="C1" s="96"/>
      <c r="D1" s="96"/>
      <c r="E1" s="96"/>
      <c r="F1" s="96"/>
      <c r="G1" s="96"/>
    </row>
    <row r="2" spans="2:12" s="15" customFormat="1" ht="15.6" x14ac:dyDescent="0.3">
      <c r="B2" s="96" t="s">
        <v>83</v>
      </c>
      <c r="C2" s="96"/>
      <c r="D2" s="96"/>
      <c r="E2" s="96"/>
      <c r="F2" s="96"/>
      <c r="G2" s="96"/>
    </row>
    <row r="3" spans="2:12" s="15" customFormat="1" ht="15.6" x14ac:dyDescent="0.3">
      <c r="B3" s="18"/>
      <c r="C3" s="18"/>
      <c r="D3" s="18"/>
      <c r="E3" s="18"/>
      <c r="F3" s="18"/>
      <c r="G3" s="18"/>
    </row>
    <row r="4" spans="2:12" s="15" customFormat="1" ht="15.6" x14ac:dyDescent="0.3">
      <c r="B4" s="75" t="s">
        <v>76</v>
      </c>
      <c r="C4" s="18"/>
      <c r="D4" s="18"/>
      <c r="E4" s="18"/>
      <c r="F4" s="18"/>
      <c r="G4" s="18"/>
    </row>
    <row r="5" spans="2:12" ht="15.6" x14ac:dyDescent="0.3">
      <c r="C5" s="35"/>
      <c r="D5" s="35"/>
      <c r="E5" s="35"/>
      <c r="F5" s="35"/>
      <c r="G5" s="35"/>
      <c r="L5" s="35"/>
    </row>
    <row r="6" spans="2:12" ht="15.6" x14ac:dyDescent="0.3">
      <c r="B6" s="27" t="s">
        <v>27</v>
      </c>
      <c r="C6" s="97" t="s">
        <v>84</v>
      </c>
      <c r="D6" s="97"/>
      <c r="E6" s="40"/>
      <c r="F6" s="97" t="s">
        <v>48</v>
      </c>
      <c r="G6" s="97"/>
      <c r="L6" s="34"/>
    </row>
    <row r="7" spans="2:12" ht="15.6" x14ac:dyDescent="0.3">
      <c r="B7" t="s">
        <v>28</v>
      </c>
      <c r="C7"/>
      <c r="D7" s="5">
        <v>315.89</v>
      </c>
      <c r="E7" s="36"/>
      <c r="G7" s="5">
        <v>547</v>
      </c>
      <c r="J7" s="36"/>
      <c r="L7" s="34"/>
    </row>
    <row r="8" spans="2:12" ht="15.6" x14ac:dyDescent="0.3">
      <c r="B8" t="s">
        <v>29</v>
      </c>
      <c r="C8"/>
      <c r="D8" s="5">
        <v>0</v>
      </c>
      <c r="E8" s="36"/>
      <c r="G8" s="5">
        <v>70</v>
      </c>
      <c r="I8" s="35"/>
      <c r="J8" s="36"/>
      <c r="L8" s="34"/>
    </row>
    <row r="9" spans="2:12" ht="15.6" x14ac:dyDescent="0.3">
      <c r="B9" t="s">
        <v>25</v>
      </c>
      <c r="C9"/>
      <c r="D9" s="5">
        <v>600</v>
      </c>
      <c r="E9" s="36"/>
      <c r="G9" s="5">
        <v>15.89</v>
      </c>
      <c r="I9" s="34"/>
      <c r="J9" s="36"/>
      <c r="L9" s="34"/>
    </row>
    <row r="10" spans="2:12" ht="15.6" x14ac:dyDescent="0.3">
      <c r="B10" t="s">
        <v>72</v>
      </c>
      <c r="C10"/>
      <c r="D10" s="5">
        <v>5424.52</v>
      </c>
      <c r="E10" s="36"/>
      <c r="G10" s="5">
        <v>3242.27</v>
      </c>
      <c r="I10" s="35"/>
      <c r="L10" s="35"/>
    </row>
    <row r="11" spans="2:12" ht="15.6" x14ac:dyDescent="0.3">
      <c r="B11" t="s">
        <v>45</v>
      </c>
      <c r="C11"/>
      <c r="D11" s="5">
        <v>0</v>
      </c>
      <c r="E11" s="36"/>
      <c r="G11" s="5">
        <v>0</v>
      </c>
      <c r="J11" s="5"/>
      <c r="L11" s="34"/>
    </row>
    <row r="12" spans="2:12" ht="15.6" x14ac:dyDescent="0.3">
      <c r="C12"/>
      <c r="E12" s="39"/>
      <c r="J12" s="36"/>
      <c r="L12" s="34"/>
    </row>
    <row r="13" spans="2:12" ht="15.6" x14ac:dyDescent="0.3">
      <c r="B13" s="27" t="s">
        <v>70</v>
      </c>
      <c r="C13"/>
      <c r="E13" s="39"/>
      <c r="J13" s="36"/>
      <c r="L13" s="34"/>
    </row>
    <row r="14" spans="2:12" x14ac:dyDescent="0.3">
      <c r="B14" t="s">
        <v>49</v>
      </c>
      <c r="C14"/>
      <c r="D14" s="5">
        <v>105</v>
      </c>
      <c r="G14" s="5">
        <v>3181.27</v>
      </c>
      <c r="J14" s="5"/>
    </row>
    <row r="15" spans="2:12" x14ac:dyDescent="0.3">
      <c r="B15" t="s">
        <v>50</v>
      </c>
      <c r="C15"/>
      <c r="D15" s="5">
        <v>1384</v>
      </c>
      <c r="G15" s="5">
        <v>5740.98</v>
      </c>
      <c r="J15" s="5"/>
    </row>
    <row r="16" spans="2:12" x14ac:dyDescent="0.3">
      <c r="B16" t="s">
        <v>82</v>
      </c>
      <c r="C16"/>
      <c r="D16" s="5">
        <v>27.64</v>
      </c>
      <c r="G16" s="5">
        <v>5.76</v>
      </c>
      <c r="J16" s="5"/>
    </row>
    <row r="17" spans="2:10" x14ac:dyDescent="0.3">
      <c r="B17" t="s">
        <v>71</v>
      </c>
      <c r="C17"/>
      <c r="D17" s="37"/>
      <c r="G17" s="37">
        <v>5891.37</v>
      </c>
      <c r="J17" s="5"/>
    </row>
    <row r="18" spans="2:10" x14ac:dyDescent="0.3">
      <c r="C18" s="5" t="s">
        <v>73</v>
      </c>
      <c r="D18" s="5">
        <f>SUM(D7:D17)</f>
        <v>7857.0500000000011</v>
      </c>
      <c r="F18" s="5" t="s">
        <v>73</v>
      </c>
      <c r="G18" s="5">
        <f>SUM(G7:G17)</f>
        <v>18694.54</v>
      </c>
      <c r="H18" s="5"/>
      <c r="J18" s="5"/>
    </row>
    <row r="20" spans="2:10" x14ac:dyDescent="0.3">
      <c r="B20" s="27" t="s">
        <v>31</v>
      </c>
    </row>
    <row r="21" spans="2:10" x14ac:dyDescent="0.3">
      <c r="B21" t="s">
        <v>34</v>
      </c>
      <c r="C21" s="5">
        <v>5325.51</v>
      </c>
      <c r="F21" s="5">
        <v>1194</v>
      </c>
    </row>
    <row r="22" spans="2:10" x14ac:dyDescent="0.3">
      <c r="B22" t="s">
        <v>35</v>
      </c>
      <c r="C22" s="5">
        <v>0</v>
      </c>
      <c r="F22" s="5">
        <v>72</v>
      </c>
    </row>
    <row r="23" spans="2:10" x14ac:dyDescent="0.3">
      <c r="B23" t="s">
        <v>13</v>
      </c>
      <c r="C23" s="5">
        <v>809.52</v>
      </c>
      <c r="F23" s="5">
        <v>809.52</v>
      </c>
    </row>
    <row r="24" spans="2:10" x14ac:dyDescent="0.3">
      <c r="B24" t="s">
        <v>30</v>
      </c>
      <c r="C24" s="5">
        <v>1804</v>
      </c>
      <c r="F24" s="5">
        <v>1210</v>
      </c>
    </row>
    <row r="25" spans="2:10" x14ac:dyDescent="0.3">
      <c r="B25" t="s">
        <v>32</v>
      </c>
      <c r="C25" s="5">
        <v>0</v>
      </c>
      <c r="F25" s="5">
        <v>0</v>
      </c>
    </row>
    <row r="26" spans="2:10" x14ac:dyDescent="0.3">
      <c r="B26" t="s">
        <v>33</v>
      </c>
      <c r="C26" s="5">
        <v>96.5</v>
      </c>
    </row>
    <row r="27" spans="2:10" x14ac:dyDescent="0.3">
      <c r="B27" t="s">
        <v>36</v>
      </c>
      <c r="C27" s="37">
        <v>215.62</v>
      </c>
      <c r="F27" s="37">
        <v>357.38</v>
      </c>
    </row>
    <row r="28" spans="2:10" x14ac:dyDescent="0.3">
      <c r="C28" s="5">
        <f>SUM(C21:C27)</f>
        <v>8251.1500000000015</v>
      </c>
      <c r="F28" s="5">
        <f>SUM(F21:F27)</f>
        <v>3642.9</v>
      </c>
    </row>
    <row r="30" spans="2:10" x14ac:dyDescent="0.3">
      <c r="B30" s="27" t="s">
        <v>66</v>
      </c>
    </row>
    <row r="31" spans="2:10" x14ac:dyDescent="0.3">
      <c r="B31" t="s">
        <v>67</v>
      </c>
      <c r="C31" s="5">
        <v>261</v>
      </c>
      <c r="F31" s="5">
        <v>2042.64</v>
      </c>
    </row>
    <row r="32" spans="2:10" x14ac:dyDescent="0.3">
      <c r="B32" t="s">
        <v>68</v>
      </c>
      <c r="C32" s="5">
        <v>760.8</v>
      </c>
      <c r="F32" s="5">
        <v>2708.94</v>
      </c>
    </row>
    <row r="33" spans="2:10" x14ac:dyDescent="0.3">
      <c r="B33" t="s">
        <v>150</v>
      </c>
      <c r="C33" s="5">
        <v>30</v>
      </c>
      <c r="F33" s="5">
        <v>0</v>
      </c>
    </row>
    <row r="34" spans="2:10" x14ac:dyDescent="0.3">
      <c r="B34" t="s">
        <v>69</v>
      </c>
      <c r="C34" s="37">
        <v>1908.4</v>
      </c>
      <c r="F34" s="37">
        <v>1900.39</v>
      </c>
    </row>
    <row r="35" spans="2:10" s="27" customFormat="1" x14ac:dyDescent="0.3">
      <c r="B35" s="21" t="s">
        <v>74</v>
      </c>
      <c r="C35" s="5">
        <f>SUM(C28:C34)</f>
        <v>11211.35</v>
      </c>
      <c r="D35" s="5"/>
      <c r="E35" s="5"/>
      <c r="F35" s="5">
        <f>SUM(F28:F34)</f>
        <v>10294.869999999999</v>
      </c>
      <c r="G35" s="94"/>
    </row>
    <row r="36" spans="2:10" x14ac:dyDescent="0.3">
      <c r="B36" s="76"/>
      <c r="C36" s="37"/>
      <c r="D36" s="28"/>
      <c r="E36" s="28"/>
      <c r="J36" s="5"/>
    </row>
    <row r="37" spans="2:10" x14ac:dyDescent="0.3">
      <c r="B37" s="76" t="s">
        <v>37</v>
      </c>
      <c r="C37" s="28">
        <f>D18-C35</f>
        <v>-3354.2999999999993</v>
      </c>
      <c r="F37" s="22" t="s">
        <v>75</v>
      </c>
      <c r="G37" s="28">
        <f>G18-F35</f>
        <v>8399.6700000000019</v>
      </c>
    </row>
    <row r="38" spans="2:10" x14ac:dyDescent="0.3">
      <c r="D38" s="22"/>
      <c r="F38" s="28"/>
    </row>
    <row r="39" spans="2:10" x14ac:dyDescent="0.3">
      <c r="D39" s="22"/>
      <c r="F39" s="28"/>
    </row>
    <row r="40" spans="2:10" x14ac:dyDescent="0.3">
      <c r="B40" s="27" t="s">
        <v>85</v>
      </c>
      <c r="F40" s="28"/>
    </row>
    <row r="41" spans="2:10" x14ac:dyDescent="0.3">
      <c r="B41" s="27" t="s">
        <v>38</v>
      </c>
    </row>
    <row r="42" spans="2:10" x14ac:dyDescent="0.3">
      <c r="B42" t="s">
        <v>39</v>
      </c>
      <c r="D42" s="5">
        <v>116.93</v>
      </c>
      <c r="G42" s="5">
        <v>136.93</v>
      </c>
    </row>
    <row r="43" spans="2:10" x14ac:dyDescent="0.3">
      <c r="B43" t="s">
        <v>40</v>
      </c>
      <c r="D43" s="5">
        <v>5941.33</v>
      </c>
      <c r="G43" s="5">
        <v>9303.27</v>
      </c>
    </row>
    <row r="44" spans="2:10" x14ac:dyDescent="0.3">
      <c r="B44" s="27" t="s">
        <v>77</v>
      </c>
      <c r="D44" s="37">
        <v>5033.3999999999996</v>
      </c>
      <c r="G44" s="5">
        <v>5005.76</v>
      </c>
      <c r="H44" s="5"/>
    </row>
    <row r="45" spans="2:10" ht="15" thickBot="1" x14ac:dyDescent="0.35">
      <c r="C45" s="21" t="s">
        <v>78</v>
      </c>
      <c r="D45" s="77">
        <f>SUM(D42:D44)</f>
        <v>11091.66</v>
      </c>
      <c r="G45" s="77">
        <f>SUM(G42:G44)</f>
        <v>14445.960000000001</v>
      </c>
      <c r="H45" s="5"/>
    </row>
    <row r="46" spans="2:10" ht="15" thickTop="1" x14ac:dyDescent="0.3">
      <c r="H46" s="5"/>
    </row>
    <row r="47" spans="2:10" x14ac:dyDescent="0.3">
      <c r="H47" s="5"/>
    </row>
    <row r="48" spans="2:10" x14ac:dyDescent="0.3">
      <c r="B48" s="27" t="s">
        <v>41</v>
      </c>
      <c r="H48" s="5"/>
    </row>
    <row r="49" spans="2:9" x14ac:dyDescent="0.3">
      <c r="B49" t="s">
        <v>42</v>
      </c>
      <c r="D49" s="5">
        <v>14445.96</v>
      </c>
      <c r="G49" s="5">
        <v>6046.29</v>
      </c>
      <c r="H49" s="5"/>
    </row>
    <row r="50" spans="2:9" x14ac:dyDescent="0.3">
      <c r="B50" s="95" t="s">
        <v>37</v>
      </c>
      <c r="D50" s="5">
        <v>-3354.3</v>
      </c>
      <c r="F50" t="s">
        <v>75</v>
      </c>
      <c r="G50" s="37">
        <v>8399.67</v>
      </c>
      <c r="H50" s="5"/>
    </row>
    <row r="51" spans="2:9" ht="15" thickBot="1" x14ac:dyDescent="0.35">
      <c r="C51" s="76" t="s">
        <v>79</v>
      </c>
      <c r="D51" s="77">
        <f>SUM(D49:D50)</f>
        <v>11091.66</v>
      </c>
      <c r="G51" s="78">
        <f>SUM(G49:G50)</f>
        <v>14445.96</v>
      </c>
    </row>
    <row r="52" spans="2:9" ht="15" thickTop="1" x14ac:dyDescent="0.3"/>
    <row r="53" spans="2:9" ht="31.2" customHeight="1" x14ac:dyDescent="0.35">
      <c r="B53" s="121" t="s">
        <v>18</v>
      </c>
      <c r="C53" s="120" t="s">
        <v>154</v>
      </c>
    </row>
    <row r="54" spans="2:9" x14ac:dyDescent="0.3">
      <c r="B54" t="s">
        <v>47</v>
      </c>
      <c r="C54" s="5" t="s">
        <v>80</v>
      </c>
      <c r="E54" s="5" t="s">
        <v>43</v>
      </c>
      <c r="H54" s="5"/>
      <c r="I54" s="59"/>
    </row>
    <row r="55" spans="2:9" ht="38.4" customHeight="1" x14ac:dyDescent="0.35">
      <c r="B55" s="119" t="s">
        <v>152</v>
      </c>
      <c r="C55" s="120" t="s">
        <v>153</v>
      </c>
      <c r="I55" s="59"/>
    </row>
    <row r="56" spans="2:9" x14ac:dyDescent="0.3">
      <c r="B56" t="s">
        <v>46</v>
      </c>
      <c r="C56" s="5" t="s">
        <v>81</v>
      </c>
      <c r="E56" s="5" t="s">
        <v>44</v>
      </c>
    </row>
    <row r="57" spans="2:9" ht="25.8" customHeight="1" x14ac:dyDescent="0.3"/>
    <row r="58" spans="2:9" ht="28.8" customHeight="1" x14ac:dyDescent="0.3"/>
  </sheetData>
  <mergeCells count="4">
    <mergeCell ref="B1:G1"/>
    <mergeCell ref="B2:G2"/>
    <mergeCell ref="F6:G6"/>
    <mergeCell ref="C6:D6"/>
  </mergeCells>
  <pageMargins left="1.299212598425197" right="0.70866141732283472" top="0.74803149606299213" bottom="0.74803149606299213" header="0.31496062992125984" footer="0.31496062992125984"/>
  <pageSetup paperSize="9" scale="75" orientation="portrait" horizontalDpi="360" verticalDpi="360" r:id="rId1"/>
  <rowBreaks count="1" manualBreakCount="1">
    <brk id="59" min="1"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1A2D9-14E7-434A-86C8-020A8ACB6E40}">
  <dimension ref="A1:W41"/>
  <sheetViews>
    <sheetView zoomScaleNormal="100" workbookViewId="0">
      <pane ySplit="1200" activePane="bottomLeft"/>
      <selection activeCell="R1" sqref="R1:X1048576"/>
      <selection pane="bottomLeft" activeCell="R10" sqref="R10"/>
    </sheetView>
  </sheetViews>
  <sheetFormatPr defaultRowHeight="14.4" x14ac:dyDescent="0.3"/>
  <cols>
    <col min="1" max="1" width="12" style="3" customWidth="1"/>
    <col min="2" max="2" width="19" customWidth="1"/>
    <col min="3" max="3" width="9.77734375" style="9" customWidth="1"/>
    <col min="4" max="4" width="11.6640625" style="8" customWidth="1"/>
    <col min="5" max="11" width="11" style="5" customWidth="1"/>
    <col min="12" max="12" width="11" style="8" customWidth="1"/>
    <col min="13" max="14" width="11" style="70" customWidth="1"/>
    <col min="15" max="15" width="11" style="71" customWidth="1"/>
    <col min="16" max="16" width="13.109375" style="5" customWidth="1"/>
    <col min="17" max="17" width="18.5546875" style="21" customWidth="1"/>
    <col min="19" max="21" width="8.88671875" style="62"/>
    <col min="22" max="22" width="10.109375" style="62" customWidth="1"/>
  </cols>
  <sheetData>
    <row r="1" spans="1:22" s="15" customFormat="1" ht="15.6" x14ac:dyDescent="0.3">
      <c r="A1" s="14" t="s">
        <v>51</v>
      </c>
      <c r="C1" s="18"/>
      <c r="D1" s="16"/>
      <c r="E1" s="17"/>
      <c r="F1" s="17"/>
      <c r="G1" s="17"/>
      <c r="H1" s="17"/>
      <c r="I1" s="17"/>
      <c r="J1" s="17"/>
      <c r="K1" s="17"/>
      <c r="L1" s="16"/>
      <c r="M1" s="66"/>
      <c r="N1" s="66"/>
      <c r="O1" s="67"/>
      <c r="P1" s="17"/>
      <c r="Q1" s="20"/>
      <c r="S1" s="60"/>
      <c r="T1" s="60"/>
      <c r="U1" s="60"/>
      <c r="V1" s="60"/>
    </row>
    <row r="2" spans="1:22" s="15" customFormat="1" ht="15.6" x14ac:dyDescent="0.3">
      <c r="A2" s="14" t="s">
        <v>86</v>
      </c>
      <c r="C2" s="18"/>
      <c r="D2" s="16"/>
      <c r="E2" s="17"/>
      <c r="F2" s="17"/>
      <c r="G2" s="17"/>
      <c r="H2" s="17"/>
      <c r="I2" s="17" t="s">
        <v>72</v>
      </c>
      <c r="J2" s="17"/>
      <c r="K2" s="17"/>
      <c r="L2" s="16"/>
      <c r="M2" s="98" t="s">
        <v>87</v>
      </c>
      <c r="N2" s="99"/>
      <c r="O2" s="100"/>
      <c r="P2" s="17"/>
      <c r="Q2" s="20"/>
      <c r="S2" s="60"/>
      <c r="T2" s="60"/>
      <c r="U2" s="60"/>
      <c r="V2" s="60"/>
    </row>
    <row r="3" spans="1:22" s="1" customFormat="1" x14ac:dyDescent="0.3">
      <c r="A3" s="2" t="s">
        <v>0</v>
      </c>
      <c r="B3" s="1" t="s">
        <v>1</v>
      </c>
      <c r="C3" s="1" t="s">
        <v>2</v>
      </c>
      <c r="D3" s="7" t="s">
        <v>3</v>
      </c>
      <c r="E3" s="4" t="s">
        <v>4</v>
      </c>
      <c r="F3" s="4" t="s">
        <v>5</v>
      </c>
      <c r="G3" s="4" t="s">
        <v>6</v>
      </c>
      <c r="H3" s="61" t="s">
        <v>88</v>
      </c>
      <c r="I3" s="61" t="s">
        <v>89</v>
      </c>
      <c r="J3" s="61" t="s">
        <v>90</v>
      </c>
      <c r="K3" s="4"/>
      <c r="L3" s="7" t="s">
        <v>8</v>
      </c>
      <c r="M3" s="82" t="s">
        <v>63</v>
      </c>
      <c r="N3" s="68" t="s">
        <v>64</v>
      </c>
      <c r="O3" s="69" t="s">
        <v>62</v>
      </c>
      <c r="P3" s="4" t="s">
        <v>7</v>
      </c>
      <c r="S3" s="61"/>
      <c r="T3" s="61"/>
      <c r="U3" s="61"/>
      <c r="V3" s="61"/>
    </row>
    <row r="4" spans="1:22" s="1" customFormat="1" x14ac:dyDescent="0.3">
      <c r="A4" s="29" t="s">
        <v>19</v>
      </c>
      <c r="B4" s="30"/>
      <c r="C4" s="30"/>
      <c r="D4" s="83">
        <v>9303.27</v>
      </c>
      <c r="E4" s="30"/>
      <c r="F4" s="31"/>
      <c r="G4" s="31"/>
      <c r="H4" s="31"/>
      <c r="I4" s="31"/>
      <c r="J4" s="32"/>
      <c r="K4" s="32"/>
      <c r="L4" s="33"/>
      <c r="M4" s="30"/>
      <c r="N4" s="30"/>
      <c r="O4" s="84">
        <v>2206.65</v>
      </c>
      <c r="P4" s="63">
        <v>955</v>
      </c>
      <c r="Q4" s="118"/>
    </row>
    <row r="5" spans="1:22" x14ac:dyDescent="0.3">
      <c r="A5" s="3">
        <v>45918</v>
      </c>
      <c r="B5" t="s">
        <v>91</v>
      </c>
      <c r="C5" s="9">
        <v>500100</v>
      </c>
      <c r="D5" s="8">
        <v>531.35</v>
      </c>
      <c r="H5" s="5">
        <v>524</v>
      </c>
      <c r="I5" s="5">
        <v>7.35</v>
      </c>
      <c r="P5" s="5">
        <f>SUM(E5:O5)</f>
        <v>531.35</v>
      </c>
    </row>
    <row r="6" spans="1:22" x14ac:dyDescent="0.3">
      <c r="A6" s="3">
        <v>45938</v>
      </c>
      <c r="B6" t="s">
        <v>92</v>
      </c>
      <c r="D6" s="8">
        <v>25</v>
      </c>
      <c r="M6" s="70">
        <v>25</v>
      </c>
      <c r="P6" s="5">
        <f>SUM(E6:O6)</f>
        <v>25</v>
      </c>
    </row>
    <row r="7" spans="1:22" x14ac:dyDescent="0.3">
      <c r="A7" s="3">
        <v>45945</v>
      </c>
      <c r="B7" t="s">
        <v>93</v>
      </c>
      <c r="D7" s="8">
        <v>500</v>
      </c>
      <c r="O7" s="71">
        <v>500</v>
      </c>
      <c r="P7" s="5">
        <v>500</v>
      </c>
    </row>
    <row r="8" spans="1:22" x14ac:dyDescent="0.3">
      <c r="A8" s="3">
        <v>45971</v>
      </c>
      <c r="B8" t="s">
        <v>94</v>
      </c>
      <c r="D8" s="8">
        <v>10</v>
      </c>
      <c r="M8" s="70">
        <v>10</v>
      </c>
      <c r="P8" s="5">
        <v>10</v>
      </c>
    </row>
    <row r="9" spans="1:22" x14ac:dyDescent="0.3">
      <c r="A9" s="3">
        <v>45988</v>
      </c>
      <c r="B9" t="s">
        <v>53</v>
      </c>
      <c r="D9" s="8">
        <v>125</v>
      </c>
      <c r="I9" s="5">
        <v>125</v>
      </c>
      <c r="P9" s="5">
        <v>125</v>
      </c>
    </row>
    <row r="10" spans="1:22" x14ac:dyDescent="0.3">
      <c r="A10" s="3">
        <v>45988</v>
      </c>
      <c r="B10" t="s">
        <v>53</v>
      </c>
      <c r="D10" s="8">
        <v>0.32</v>
      </c>
      <c r="I10" s="5">
        <v>0.32</v>
      </c>
      <c r="P10" s="5">
        <v>0.32</v>
      </c>
    </row>
    <row r="11" spans="1:22" x14ac:dyDescent="0.3">
      <c r="A11" s="3">
        <v>45994</v>
      </c>
      <c r="B11" t="s">
        <v>95</v>
      </c>
      <c r="D11" s="8">
        <v>30</v>
      </c>
      <c r="M11" s="70">
        <v>30</v>
      </c>
      <c r="P11" s="5">
        <v>30</v>
      </c>
    </row>
    <row r="12" spans="1:22" x14ac:dyDescent="0.3">
      <c r="A12" s="3">
        <v>45995</v>
      </c>
      <c r="B12" t="s">
        <v>96</v>
      </c>
      <c r="D12" s="8">
        <v>15.89</v>
      </c>
      <c r="E12" s="5">
        <v>15.89</v>
      </c>
      <c r="P12" s="5">
        <v>15.89</v>
      </c>
    </row>
    <row r="13" spans="1:22" x14ac:dyDescent="0.3">
      <c r="A13" s="3">
        <v>46041</v>
      </c>
      <c r="B13" t="s">
        <v>97</v>
      </c>
      <c r="D13" s="8">
        <v>20</v>
      </c>
      <c r="M13" s="70">
        <v>20</v>
      </c>
      <c r="P13" s="5">
        <v>20</v>
      </c>
    </row>
    <row r="14" spans="1:22" x14ac:dyDescent="0.3">
      <c r="A14" s="3">
        <v>46083</v>
      </c>
      <c r="B14" t="s">
        <v>93</v>
      </c>
      <c r="D14" s="8">
        <v>884</v>
      </c>
      <c r="O14" s="71">
        <v>884</v>
      </c>
      <c r="P14" s="5">
        <v>884</v>
      </c>
    </row>
    <row r="15" spans="1:22" x14ac:dyDescent="0.3">
      <c r="A15" s="3">
        <v>46083</v>
      </c>
      <c r="B15" t="s">
        <v>54</v>
      </c>
      <c r="D15" s="8">
        <v>25</v>
      </c>
      <c r="G15" s="5">
        <v>25</v>
      </c>
      <c r="P15" s="5">
        <v>25</v>
      </c>
    </row>
    <row r="16" spans="1:22" x14ac:dyDescent="0.3">
      <c r="A16" s="3">
        <v>46119</v>
      </c>
      <c r="B16" t="s">
        <v>98</v>
      </c>
      <c r="D16" s="8">
        <v>102</v>
      </c>
      <c r="H16" s="5">
        <v>102</v>
      </c>
      <c r="P16" s="5">
        <v>102</v>
      </c>
    </row>
    <row r="17" spans="1:16" x14ac:dyDescent="0.3">
      <c r="A17" s="3">
        <v>46143</v>
      </c>
      <c r="B17" t="s">
        <v>99</v>
      </c>
      <c r="D17" s="8">
        <v>500</v>
      </c>
      <c r="G17" s="5">
        <v>500</v>
      </c>
      <c r="P17" s="5">
        <v>500</v>
      </c>
    </row>
    <row r="18" spans="1:16" x14ac:dyDescent="0.3">
      <c r="A18" s="3">
        <v>46148</v>
      </c>
      <c r="B18" t="s">
        <v>53</v>
      </c>
      <c r="D18" s="8">
        <v>295</v>
      </c>
      <c r="H18" s="5">
        <v>295</v>
      </c>
      <c r="P18" s="5">
        <v>295</v>
      </c>
    </row>
    <row r="19" spans="1:16" x14ac:dyDescent="0.3">
      <c r="A19" s="3">
        <v>46148</v>
      </c>
      <c r="B19" t="s">
        <v>53</v>
      </c>
      <c r="D19" s="8">
        <v>1</v>
      </c>
      <c r="H19" s="5">
        <v>1</v>
      </c>
      <c r="P19" s="5">
        <v>1</v>
      </c>
    </row>
    <row r="20" spans="1:16" x14ac:dyDescent="0.3">
      <c r="A20" s="3">
        <v>46171</v>
      </c>
      <c r="B20" t="s">
        <v>20</v>
      </c>
      <c r="D20" s="8">
        <v>300</v>
      </c>
      <c r="E20" s="5">
        <v>300</v>
      </c>
      <c r="P20" s="5">
        <v>300</v>
      </c>
    </row>
    <row r="21" spans="1:16" x14ac:dyDescent="0.3">
      <c r="A21" s="3">
        <v>46172</v>
      </c>
      <c r="B21" t="s">
        <v>100</v>
      </c>
      <c r="D21" s="89">
        <v>1605</v>
      </c>
      <c r="J21" s="5">
        <v>1605</v>
      </c>
      <c r="P21" s="5">
        <v>1605</v>
      </c>
    </row>
    <row r="22" spans="1:16" x14ac:dyDescent="0.3">
      <c r="A22" s="3">
        <v>46172</v>
      </c>
      <c r="B22" t="s">
        <v>101</v>
      </c>
      <c r="D22" s="8">
        <v>350</v>
      </c>
      <c r="J22" s="5">
        <v>350</v>
      </c>
      <c r="P22" s="5">
        <v>350</v>
      </c>
    </row>
    <row r="23" spans="1:16" x14ac:dyDescent="0.3">
      <c r="A23" s="3">
        <v>46172</v>
      </c>
      <c r="B23" t="s">
        <v>102</v>
      </c>
      <c r="D23" s="8">
        <v>50</v>
      </c>
      <c r="J23" s="5">
        <v>50</v>
      </c>
      <c r="P23" s="5">
        <v>50</v>
      </c>
    </row>
    <row r="24" spans="1:16" x14ac:dyDescent="0.3">
      <c r="A24" s="3">
        <v>46175</v>
      </c>
      <c r="B24" t="s">
        <v>103</v>
      </c>
      <c r="D24" s="8">
        <v>20</v>
      </c>
      <c r="M24" s="70">
        <v>20</v>
      </c>
      <c r="P24" s="5">
        <v>20</v>
      </c>
    </row>
    <row r="25" spans="1:16" x14ac:dyDescent="0.3">
      <c r="A25" s="3">
        <v>46181</v>
      </c>
      <c r="B25" t="s">
        <v>104</v>
      </c>
      <c r="D25" s="8">
        <v>72</v>
      </c>
      <c r="H25" s="5">
        <v>72</v>
      </c>
      <c r="P25" s="5">
        <v>72</v>
      </c>
    </row>
    <row r="26" spans="1:16" x14ac:dyDescent="0.3">
      <c r="A26" s="3">
        <v>46181</v>
      </c>
      <c r="B26" t="s">
        <v>105</v>
      </c>
      <c r="D26" s="8">
        <v>100</v>
      </c>
      <c r="J26" s="5">
        <v>100</v>
      </c>
      <c r="P26" s="5">
        <v>100</v>
      </c>
    </row>
    <row r="27" spans="1:16" x14ac:dyDescent="0.3">
      <c r="A27" s="3">
        <v>46192</v>
      </c>
      <c r="B27" t="s">
        <v>106</v>
      </c>
      <c r="D27" s="8">
        <v>28</v>
      </c>
      <c r="J27" s="5">
        <v>28</v>
      </c>
      <c r="P27" s="5">
        <v>28</v>
      </c>
    </row>
    <row r="28" spans="1:16" x14ac:dyDescent="0.3">
      <c r="A28" s="3">
        <v>46202</v>
      </c>
      <c r="B28" t="s">
        <v>107</v>
      </c>
      <c r="D28" s="8">
        <v>174.85</v>
      </c>
      <c r="J28" s="5">
        <v>174.85</v>
      </c>
      <c r="P28" s="5">
        <v>174.85</v>
      </c>
    </row>
    <row r="29" spans="1:16" x14ac:dyDescent="0.3">
      <c r="A29" s="3">
        <v>46204</v>
      </c>
      <c r="B29" t="s">
        <v>54</v>
      </c>
      <c r="D29" s="8">
        <v>1570</v>
      </c>
      <c r="J29" s="5">
        <v>1570</v>
      </c>
      <c r="P29" s="5">
        <v>1570</v>
      </c>
    </row>
    <row r="30" spans="1:16" x14ac:dyDescent="0.3">
      <c r="A30" s="3">
        <v>46211</v>
      </c>
      <c r="B30" t="s">
        <v>108</v>
      </c>
      <c r="D30" s="8">
        <v>225</v>
      </c>
      <c r="H30" s="5">
        <v>225</v>
      </c>
      <c r="P30" s="5">
        <v>225</v>
      </c>
    </row>
    <row r="31" spans="1:16" x14ac:dyDescent="0.3">
      <c r="A31" s="3">
        <v>46211</v>
      </c>
      <c r="B31" t="s">
        <v>109</v>
      </c>
      <c r="D31" s="8">
        <v>75</v>
      </c>
      <c r="G31" s="5">
        <v>75</v>
      </c>
      <c r="P31" s="5">
        <v>75</v>
      </c>
    </row>
    <row r="32" spans="1:16" x14ac:dyDescent="0.3">
      <c r="A32" s="3">
        <v>46216</v>
      </c>
      <c r="B32" t="s">
        <v>108</v>
      </c>
      <c r="D32" s="8">
        <v>2</v>
      </c>
      <c r="H32" s="5">
        <v>2</v>
      </c>
      <c r="P32" s="5">
        <v>2</v>
      </c>
    </row>
    <row r="33" spans="1:23" x14ac:dyDescent="0.3">
      <c r="A33" s="3">
        <v>46237</v>
      </c>
      <c r="B33" t="s">
        <v>108</v>
      </c>
      <c r="D33" s="8">
        <v>185</v>
      </c>
      <c r="H33" s="5">
        <v>185</v>
      </c>
      <c r="P33" s="5">
        <v>185</v>
      </c>
    </row>
    <row r="34" spans="1:23" x14ac:dyDescent="0.3">
      <c r="A34" s="3">
        <v>46237</v>
      </c>
      <c r="B34" t="s">
        <v>108</v>
      </c>
      <c r="D34" s="8">
        <v>8</v>
      </c>
      <c r="H34" s="5">
        <v>8</v>
      </c>
      <c r="P34" s="5">
        <v>8</v>
      </c>
    </row>
    <row r="35" spans="1:23" ht="15" thickBot="1" x14ac:dyDescent="0.35">
      <c r="A35" s="10"/>
      <c r="B35" s="11"/>
      <c r="C35" s="19"/>
      <c r="D35" s="12"/>
      <c r="E35" s="13"/>
      <c r="F35" s="13"/>
      <c r="G35" s="13"/>
      <c r="H35" s="13"/>
      <c r="I35" s="13"/>
      <c r="J35" s="13"/>
      <c r="K35" s="13"/>
      <c r="L35" s="12"/>
      <c r="M35" s="72"/>
      <c r="N35" s="72"/>
      <c r="O35" s="73"/>
      <c r="P35" s="13">
        <f>SUM(P5:P34)</f>
        <v>7829.41</v>
      </c>
    </row>
    <row r="36" spans="1:23" x14ac:dyDescent="0.3">
      <c r="A36" s="3" t="s">
        <v>9</v>
      </c>
      <c r="D36" s="8">
        <f t="shared" ref="D36:N36" si="0">SUM(D5:D35)</f>
        <v>7829.41</v>
      </c>
      <c r="E36" s="5">
        <f t="shared" si="0"/>
        <v>315.89</v>
      </c>
      <c r="F36" s="5">
        <f t="shared" si="0"/>
        <v>0</v>
      </c>
      <c r="G36" s="5">
        <f t="shared" si="0"/>
        <v>600</v>
      </c>
      <c r="H36" s="5">
        <f t="shared" si="0"/>
        <v>1414</v>
      </c>
      <c r="I36" s="5">
        <f t="shared" si="0"/>
        <v>132.66999999999999</v>
      </c>
      <c r="J36" s="5">
        <f t="shared" si="0"/>
        <v>3877.85</v>
      </c>
      <c r="K36" s="5">
        <f t="shared" si="0"/>
        <v>0</v>
      </c>
      <c r="L36" s="8">
        <f t="shared" si="0"/>
        <v>0</v>
      </c>
      <c r="M36" s="85">
        <f>SUM(M5:M35)</f>
        <v>105</v>
      </c>
      <c r="N36" s="74">
        <f t="shared" si="0"/>
        <v>0</v>
      </c>
      <c r="O36" s="71">
        <f>SUM(O5:O35)</f>
        <v>1384</v>
      </c>
      <c r="P36" s="5">
        <f>SUM(E36:O36)</f>
        <v>7829.41</v>
      </c>
      <c r="Q36" s="5"/>
      <c r="R36" s="5"/>
      <c r="S36" s="5"/>
      <c r="T36" s="5"/>
      <c r="U36" s="5"/>
      <c r="V36" s="5"/>
      <c r="W36" s="5"/>
    </row>
    <row r="38" spans="1:23" x14ac:dyDescent="0.3">
      <c r="I38" s="5">
        <f>H36+I36+J36</f>
        <v>5424.52</v>
      </c>
    </row>
    <row r="39" spans="1:23" x14ac:dyDescent="0.3">
      <c r="K39" s="5" t="s">
        <v>151</v>
      </c>
      <c r="N39" s="70">
        <v>27.64</v>
      </c>
    </row>
    <row r="41" spans="1:23" x14ac:dyDescent="0.3">
      <c r="K41" s="5" t="s">
        <v>110</v>
      </c>
      <c r="N41" s="86">
        <f>M36+N36+O36+N39</f>
        <v>1516.64</v>
      </c>
    </row>
  </sheetData>
  <mergeCells count="1">
    <mergeCell ref="M2:O2"/>
  </mergeCells>
  <pageMargins left="0.70866141732283472" right="0.70866141732283472" top="0.74803149606299213" bottom="0.74803149606299213" header="0.31496062992125984" footer="0.31496062992125984"/>
  <pageSetup paperSize="9" scale="70" orientation="landscape" horizontalDpi="360" verticalDpi="360" r:id="rId1"/>
  <rowBreaks count="2" manualBreakCount="2">
    <brk id="42" max="15" man="1"/>
    <brk id="70" max="1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90EDC-0E97-49D2-8437-6C945E0534DC}">
  <dimension ref="A1:R46"/>
  <sheetViews>
    <sheetView zoomScaleNormal="100" workbookViewId="0">
      <pane ySplit="1200" topLeftCell="A15" activePane="bottomLeft"/>
      <selection pane="bottomLeft" activeCell="Q46" sqref="Q46"/>
    </sheetView>
  </sheetViews>
  <sheetFormatPr defaultRowHeight="14.4" x14ac:dyDescent="0.3"/>
  <cols>
    <col min="1" max="1" width="10.33203125" style="3" bestFit="1" customWidth="1"/>
    <col min="2" max="2" width="16.21875" customWidth="1"/>
    <col min="3" max="3" width="8.88671875" style="9"/>
    <col min="4" max="4" width="8.88671875" style="23"/>
    <col min="5" max="5" width="10.21875" style="6" customWidth="1"/>
    <col min="6" max="6" width="9.77734375" style="5" customWidth="1"/>
    <col min="7" max="7" width="7.88671875" style="5" customWidth="1"/>
    <col min="8" max="8" width="8.88671875" style="5" customWidth="1"/>
    <col min="9" max="9" width="8.77734375" style="5" customWidth="1"/>
    <col min="10" max="10" width="8" style="5" customWidth="1"/>
    <col min="11" max="11" width="11.109375" style="8" customWidth="1"/>
    <col min="12" max="13" width="8.6640625" style="70" customWidth="1"/>
    <col min="14" max="14" width="9" style="71" customWidth="1"/>
    <col min="15" max="15" width="11.33203125" style="5" customWidth="1"/>
    <col min="16" max="16" width="14.109375" style="21" customWidth="1"/>
    <col min="17" max="17" width="30.6640625" customWidth="1"/>
  </cols>
  <sheetData>
    <row r="1" spans="1:16" s="15" customFormat="1" ht="15.6" x14ac:dyDescent="0.3">
      <c r="A1" s="14" t="s">
        <v>55</v>
      </c>
      <c r="C1" s="18"/>
      <c r="D1" s="87"/>
      <c r="E1" s="16"/>
      <c r="F1" s="17"/>
      <c r="G1" s="17"/>
      <c r="H1" s="17"/>
      <c r="I1" s="17"/>
      <c r="J1" s="17"/>
      <c r="K1" s="16"/>
      <c r="L1" s="66"/>
      <c r="M1" s="66"/>
      <c r="N1" s="67"/>
      <c r="O1" s="17"/>
      <c r="P1" s="20"/>
    </row>
    <row r="2" spans="1:16" s="15" customFormat="1" ht="15.6" x14ac:dyDescent="0.3">
      <c r="A2" s="14" t="s">
        <v>111</v>
      </c>
      <c r="C2" s="18"/>
      <c r="D2" s="87"/>
      <c r="E2" s="16"/>
      <c r="F2" s="17"/>
      <c r="G2" s="17"/>
      <c r="H2" s="17"/>
      <c r="I2" s="17"/>
      <c r="J2" s="17"/>
      <c r="K2" s="16"/>
      <c r="L2" s="81" t="s">
        <v>112</v>
      </c>
      <c r="M2" s="79"/>
      <c r="N2" s="80"/>
      <c r="O2" s="17"/>
      <c r="P2" s="20"/>
    </row>
    <row r="3" spans="1:16" s="1" customFormat="1" x14ac:dyDescent="0.3">
      <c r="A3" s="2" t="s">
        <v>0</v>
      </c>
      <c r="B3" s="1" t="s">
        <v>10</v>
      </c>
      <c r="C3" s="1" t="s">
        <v>11</v>
      </c>
      <c r="D3" s="22" t="s">
        <v>3</v>
      </c>
      <c r="E3" s="7" t="s">
        <v>21</v>
      </c>
      <c r="F3" s="4" t="s">
        <v>12</v>
      </c>
      <c r="G3" s="4" t="s">
        <v>17</v>
      </c>
      <c r="H3" s="4" t="s">
        <v>13</v>
      </c>
      <c r="I3" s="4" t="s">
        <v>15</v>
      </c>
      <c r="J3" s="4" t="s">
        <v>14</v>
      </c>
      <c r="K3" s="7" t="s">
        <v>8</v>
      </c>
      <c r="L3" s="68" t="s">
        <v>63</v>
      </c>
      <c r="M3" s="68" t="s">
        <v>113</v>
      </c>
      <c r="N3" s="69" t="s">
        <v>62</v>
      </c>
      <c r="O3" s="4" t="s">
        <v>7</v>
      </c>
      <c r="P3" s="1" t="s">
        <v>16</v>
      </c>
    </row>
    <row r="4" spans="1:16" s="1" customFormat="1" x14ac:dyDescent="0.3">
      <c r="A4" s="29" t="s">
        <v>19</v>
      </c>
      <c r="B4" s="30"/>
      <c r="C4" s="30"/>
      <c r="D4" s="30"/>
      <c r="E4" s="83">
        <v>9303.27</v>
      </c>
      <c r="F4" s="31"/>
      <c r="G4" s="31"/>
      <c r="H4" s="31"/>
      <c r="I4" s="31"/>
      <c r="J4" s="32"/>
      <c r="K4" s="33"/>
      <c r="L4" s="30"/>
      <c r="M4" s="30"/>
      <c r="N4" s="83">
        <v>2206.65</v>
      </c>
      <c r="O4" s="63"/>
      <c r="P4" s="30"/>
    </row>
    <row r="5" spans="1:16" x14ac:dyDescent="0.3">
      <c r="A5" s="3">
        <v>45931</v>
      </c>
      <c r="B5" t="s">
        <v>24</v>
      </c>
      <c r="E5" s="6">
        <v>15</v>
      </c>
      <c r="K5" s="8">
        <v>15</v>
      </c>
      <c r="O5" s="5">
        <v>15</v>
      </c>
    </row>
    <row r="6" spans="1:16" x14ac:dyDescent="0.3">
      <c r="A6" s="3">
        <v>45931</v>
      </c>
      <c r="B6" t="s">
        <v>56</v>
      </c>
      <c r="E6" s="6">
        <v>30</v>
      </c>
      <c r="K6" s="8">
        <v>30</v>
      </c>
      <c r="O6" s="5">
        <v>30</v>
      </c>
      <c r="P6" s="21" t="s">
        <v>65</v>
      </c>
    </row>
    <row r="7" spans="1:16" x14ac:dyDescent="0.3">
      <c r="A7" s="3">
        <v>45945</v>
      </c>
      <c r="B7" t="s">
        <v>114</v>
      </c>
      <c r="E7" s="6">
        <v>825.6</v>
      </c>
      <c r="N7" s="71">
        <v>825.6</v>
      </c>
      <c r="O7" s="5">
        <v>825.6</v>
      </c>
      <c r="P7" s="21" t="s">
        <v>115</v>
      </c>
    </row>
    <row r="8" spans="1:16" x14ac:dyDescent="0.3">
      <c r="A8" s="3">
        <v>45965</v>
      </c>
      <c r="B8" t="s">
        <v>116</v>
      </c>
      <c r="E8" s="6">
        <v>119.7</v>
      </c>
      <c r="K8" s="8">
        <v>119.7</v>
      </c>
      <c r="O8" s="5">
        <v>119.7</v>
      </c>
      <c r="P8" s="21" t="s">
        <v>117</v>
      </c>
    </row>
    <row r="9" spans="1:16" x14ac:dyDescent="0.3">
      <c r="A9" s="3">
        <v>45965</v>
      </c>
      <c r="B9" t="s">
        <v>24</v>
      </c>
      <c r="E9" s="6">
        <v>24</v>
      </c>
      <c r="K9" s="8">
        <v>24</v>
      </c>
      <c r="O9" s="5">
        <v>24</v>
      </c>
    </row>
    <row r="10" spans="1:16" x14ac:dyDescent="0.3">
      <c r="A10" s="3">
        <v>45986</v>
      </c>
      <c r="B10" t="s">
        <v>56</v>
      </c>
      <c r="E10" s="6">
        <v>60</v>
      </c>
      <c r="N10" s="71">
        <v>60</v>
      </c>
      <c r="O10" s="5">
        <v>60</v>
      </c>
      <c r="P10" s="21" t="s">
        <v>118</v>
      </c>
    </row>
    <row r="11" spans="1:16" x14ac:dyDescent="0.3">
      <c r="A11" s="3">
        <v>45988</v>
      </c>
      <c r="B11" t="s">
        <v>52</v>
      </c>
      <c r="D11" s="5"/>
      <c r="E11" s="6">
        <v>18.5</v>
      </c>
      <c r="F11" s="5">
        <v>18.5</v>
      </c>
      <c r="I11"/>
      <c r="O11" s="5">
        <v>18.5</v>
      </c>
      <c r="P11" s="21" t="s">
        <v>119</v>
      </c>
    </row>
    <row r="12" spans="1:16" x14ac:dyDescent="0.3">
      <c r="A12" s="3">
        <v>45988</v>
      </c>
      <c r="B12" t="s">
        <v>52</v>
      </c>
      <c r="D12" s="5"/>
      <c r="E12" s="6">
        <v>3.98</v>
      </c>
      <c r="I12"/>
      <c r="K12" s="8">
        <v>3.98</v>
      </c>
      <c r="O12" s="5">
        <v>3.98</v>
      </c>
      <c r="P12" s="21" t="s">
        <v>120</v>
      </c>
    </row>
    <row r="13" spans="1:16" x14ac:dyDescent="0.3">
      <c r="A13" s="3">
        <v>45988</v>
      </c>
      <c r="B13" t="s">
        <v>52</v>
      </c>
      <c r="E13" s="6">
        <v>11.94</v>
      </c>
      <c r="I13"/>
      <c r="K13" s="8">
        <v>11.94</v>
      </c>
      <c r="O13" s="5">
        <v>11.94</v>
      </c>
      <c r="P13" s="21" t="s">
        <v>120</v>
      </c>
    </row>
    <row r="14" spans="1:16" x14ac:dyDescent="0.3">
      <c r="A14" s="3">
        <v>45994</v>
      </c>
      <c r="B14" t="s">
        <v>57</v>
      </c>
      <c r="E14" s="6">
        <v>261</v>
      </c>
      <c r="L14" s="70">
        <v>261</v>
      </c>
      <c r="O14" s="5">
        <v>261</v>
      </c>
    </row>
    <row r="15" spans="1:16" x14ac:dyDescent="0.3">
      <c r="A15" s="3">
        <v>46002</v>
      </c>
      <c r="B15" t="s">
        <v>59</v>
      </c>
      <c r="E15" s="6">
        <v>250</v>
      </c>
      <c r="N15" s="71">
        <v>250</v>
      </c>
      <c r="O15" s="5">
        <v>250</v>
      </c>
      <c r="P15" s="21" t="s">
        <v>121</v>
      </c>
    </row>
    <row r="16" spans="1:16" x14ac:dyDescent="0.3">
      <c r="A16" s="3">
        <v>46006</v>
      </c>
      <c r="B16" t="s">
        <v>24</v>
      </c>
      <c r="E16" s="6">
        <v>30</v>
      </c>
      <c r="N16" s="71">
        <v>30</v>
      </c>
      <c r="O16" s="5">
        <v>30</v>
      </c>
      <c r="P16" s="21" t="s">
        <v>122</v>
      </c>
    </row>
    <row r="17" spans="1:18" x14ac:dyDescent="0.3">
      <c r="A17" s="3">
        <v>46386</v>
      </c>
      <c r="B17" t="s">
        <v>58</v>
      </c>
      <c r="E17" s="6">
        <v>82.2</v>
      </c>
      <c r="M17" s="70">
        <v>49.8</v>
      </c>
      <c r="N17" s="71">
        <v>32.4</v>
      </c>
      <c r="O17" s="5">
        <v>82.2</v>
      </c>
    </row>
    <row r="18" spans="1:18" x14ac:dyDescent="0.3">
      <c r="A18" s="3">
        <v>46064</v>
      </c>
      <c r="B18" t="s">
        <v>59</v>
      </c>
      <c r="E18" s="6">
        <v>420</v>
      </c>
      <c r="N18" s="71">
        <v>420</v>
      </c>
      <c r="O18" s="5">
        <v>420</v>
      </c>
      <c r="P18" s="21" t="s">
        <v>123</v>
      </c>
    </row>
    <row r="19" spans="1:18" x14ac:dyDescent="0.3">
      <c r="A19" s="3">
        <v>46085</v>
      </c>
      <c r="B19" t="s">
        <v>52</v>
      </c>
      <c r="E19" s="6">
        <v>50</v>
      </c>
      <c r="K19" s="8">
        <v>50</v>
      </c>
      <c r="O19" s="5">
        <v>50</v>
      </c>
      <c r="P19" s="21" t="s">
        <v>124</v>
      </c>
    </row>
    <row r="20" spans="1:18" x14ac:dyDescent="0.3">
      <c r="A20" s="3">
        <v>46106</v>
      </c>
      <c r="B20" t="s">
        <v>125</v>
      </c>
      <c r="E20" s="6">
        <v>2878.01</v>
      </c>
      <c r="F20" s="5">
        <v>2878.01</v>
      </c>
      <c r="O20" s="5">
        <v>2878.01</v>
      </c>
      <c r="P20" s="21" t="s">
        <v>126</v>
      </c>
    </row>
    <row r="21" spans="1:18" x14ac:dyDescent="0.3">
      <c r="A21" s="3">
        <v>46106</v>
      </c>
      <c r="B21" t="s">
        <v>125</v>
      </c>
      <c r="E21" s="6">
        <v>1200</v>
      </c>
      <c r="F21" s="5">
        <v>1200</v>
      </c>
      <c r="O21" s="5">
        <v>1200</v>
      </c>
      <c r="P21" s="21" t="s">
        <v>126</v>
      </c>
    </row>
    <row r="22" spans="1:18" x14ac:dyDescent="0.3">
      <c r="A22" s="3">
        <v>46149</v>
      </c>
      <c r="B22" t="s">
        <v>127</v>
      </c>
      <c r="E22" s="6">
        <v>809.52</v>
      </c>
      <c r="H22" s="5">
        <v>809.52</v>
      </c>
      <c r="O22" s="5">
        <v>809.52</v>
      </c>
      <c r="P22" s="21" t="s">
        <v>13</v>
      </c>
    </row>
    <row r="23" spans="1:18" x14ac:dyDescent="0.3">
      <c r="A23" s="3">
        <v>46168</v>
      </c>
      <c r="B23" t="s">
        <v>60</v>
      </c>
      <c r="E23" s="6">
        <v>1224</v>
      </c>
      <c r="I23" s="5">
        <v>1224</v>
      </c>
      <c r="O23" s="5">
        <v>1224</v>
      </c>
      <c r="P23" s="21" t="s">
        <v>128</v>
      </c>
    </row>
    <row r="24" spans="1:18" x14ac:dyDescent="0.3">
      <c r="A24" s="3">
        <v>46172</v>
      </c>
      <c r="B24" t="s">
        <v>129</v>
      </c>
      <c r="E24" s="6">
        <v>350</v>
      </c>
      <c r="I24" s="5">
        <v>350</v>
      </c>
      <c r="O24" s="5">
        <v>350</v>
      </c>
      <c r="P24" s="21" t="s">
        <v>130</v>
      </c>
    </row>
    <row r="25" spans="1:18" x14ac:dyDescent="0.3">
      <c r="A25" s="3">
        <v>46172</v>
      </c>
      <c r="B25" t="s">
        <v>129</v>
      </c>
      <c r="E25" s="6">
        <v>18</v>
      </c>
      <c r="I25" s="5">
        <v>18</v>
      </c>
      <c r="O25" s="5">
        <v>18</v>
      </c>
      <c r="P25" s="21" t="s">
        <v>131</v>
      </c>
    </row>
    <row r="26" spans="1:18" x14ac:dyDescent="0.3">
      <c r="A26" s="3">
        <v>46172</v>
      </c>
      <c r="B26" t="s">
        <v>132</v>
      </c>
      <c r="E26" s="6">
        <v>2</v>
      </c>
      <c r="I26" s="5">
        <v>2</v>
      </c>
      <c r="O26" s="5">
        <v>2</v>
      </c>
      <c r="P26" s="21" t="s">
        <v>133</v>
      </c>
    </row>
    <row r="27" spans="1:18" x14ac:dyDescent="0.3">
      <c r="A27" s="3">
        <v>46188</v>
      </c>
      <c r="B27" t="s">
        <v>18</v>
      </c>
      <c r="E27" s="6">
        <v>210</v>
      </c>
      <c r="I27" s="5">
        <v>210</v>
      </c>
      <c r="O27" s="5">
        <v>210</v>
      </c>
      <c r="P27" s="21" t="s">
        <v>134</v>
      </c>
    </row>
    <row r="28" spans="1:18" x14ac:dyDescent="0.3">
      <c r="A28" s="3">
        <v>46202</v>
      </c>
      <c r="B28" t="s">
        <v>135</v>
      </c>
      <c r="E28" s="6">
        <v>320.39999999999998</v>
      </c>
      <c r="N28" s="71">
        <v>320.39999999999998</v>
      </c>
      <c r="O28" s="5">
        <v>320.39999999999998</v>
      </c>
      <c r="P28" s="21" t="s">
        <v>61</v>
      </c>
    </row>
    <row r="29" spans="1:18" x14ac:dyDescent="0.3">
      <c r="A29" s="3">
        <v>46209</v>
      </c>
      <c r="B29" t="s">
        <v>24</v>
      </c>
      <c r="E29" s="6">
        <v>7.5</v>
      </c>
      <c r="K29" s="8">
        <v>7.5</v>
      </c>
      <c r="O29" s="5">
        <v>7.5</v>
      </c>
    </row>
    <row r="30" spans="1:18" x14ac:dyDescent="0.3">
      <c r="A30" s="3">
        <v>46209</v>
      </c>
      <c r="B30" t="s">
        <v>24</v>
      </c>
      <c r="E30" s="6">
        <v>50</v>
      </c>
      <c r="K30" s="8">
        <v>50</v>
      </c>
      <c r="O30" s="5">
        <v>50</v>
      </c>
      <c r="P30" s="21" t="s">
        <v>136</v>
      </c>
    </row>
    <row r="31" spans="1:18" x14ac:dyDescent="0.3">
      <c r="A31" s="3">
        <v>46239</v>
      </c>
      <c r="B31" t="s">
        <v>137</v>
      </c>
      <c r="E31" s="6">
        <v>576.72</v>
      </c>
      <c r="M31" s="70">
        <v>576.72</v>
      </c>
      <c r="O31" s="5">
        <v>576.72</v>
      </c>
      <c r="P31" s="21" t="s">
        <v>138</v>
      </c>
      <c r="R31" s="5"/>
    </row>
    <row r="32" spans="1:18" x14ac:dyDescent="0.3">
      <c r="A32" s="3">
        <v>46240</v>
      </c>
      <c r="B32" t="s">
        <v>139</v>
      </c>
      <c r="E32" s="6">
        <v>38.4</v>
      </c>
      <c r="M32" s="70">
        <v>38.4</v>
      </c>
      <c r="O32" s="5">
        <v>38.4</v>
      </c>
      <c r="P32" s="21" t="s">
        <v>140</v>
      </c>
      <c r="R32" s="5"/>
    </row>
    <row r="33" spans="1:18" x14ac:dyDescent="0.3">
      <c r="A33" s="3">
        <v>46240</v>
      </c>
      <c r="B33" t="s">
        <v>141</v>
      </c>
      <c r="E33" s="6">
        <v>30.65</v>
      </c>
      <c r="M33" s="70">
        <v>30.65</v>
      </c>
      <c r="O33" s="5">
        <v>30.65</v>
      </c>
      <c r="R33" s="5"/>
    </row>
    <row r="34" spans="1:18" x14ac:dyDescent="0.3">
      <c r="A34" s="3">
        <v>46247</v>
      </c>
      <c r="B34" t="s">
        <v>141</v>
      </c>
      <c r="E34" s="6">
        <v>65.23</v>
      </c>
      <c r="M34" s="70">
        <v>65.23</v>
      </c>
      <c r="O34" s="5">
        <v>65.23</v>
      </c>
      <c r="R34" s="5"/>
    </row>
    <row r="35" spans="1:18" x14ac:dyDescent="0.3">
      <c r="A35" s="3">
        <v>46252</v>
      </c>
      <c r="B35" t="s">
        <v>142</v>
      </c>
      <c r="E35" s="6">
        <v>1229</v>
      </c>
      <c r="F35" s="5">
        <v>1229</v>
      </c>
      <c r="O35" s="5">
        <v>1229</v>
      </c>
      <c r="P35" s="21" t="s">
        <v>143</v>
      </c>
      <c r="R35" s="5"/>
    </row>
    <row r="36" spans="1:18" x14ac:dyDescent="0.3">
      <c r="R36" s="5"/>
    </row>
    <row r="37" spans="1:18" s="11" customFormat="1" ht="15" thickBot="1" x14ac:dyDescent="0.35">
      <c r="A37" s="10"/>
      <c r="C37" s="19"/>
      <c r="D37" s="88"/>
      <c r="E37" s="24"/>
      <c r="F37" s="13"/>
      <c r="G37" s="13"/>
      <c r="H37" s="13"/>
      <c r="I37" s="13"/>
      <c r="J37" s="13"/>
      <c r="K37" s="12"/>
      <c r="L37" s="72"/>
      <c r="M37" s="72"/>
      <c r="N37" s="73"/>
      <c r="O37" s="13">
        <f>SUM(O5:O36)</f>
        <v>11211.349999999999</v>
      </c>
      <c r="P37" s="25"/>
    </row>
    <row r="38" spans="1:18" x14ac:dyDescent="0.3">
      <c r="B38" t="s">
        <v>22</v>
      </c>
      <c r="E38" s="8">
        <f t="shared" ref="E38:N38" si="0">SUM(E5:E37)</f>
        <v>11211.349999999999</v>
      </c>
      <c r="F38" s="5">
        <f t="shared" si="0"/>
        <v>5325.51</v>
      </c>
      <c r="G38" s="5">
        <f t="shared" si="0"/>
        <v>0</v>
      </c>
      <c r="H38" s="5">
        <f t="shared" si="0"/>
        <v>809.52</v>
      </c>
      <c r="I38" s="5">
        <f t="shared" si="0"/>
        <v>1804</v>
      </c>
      <c r="J38" s="5">
        <f t="shared" si="0"/>
        <v>0</v>
      </c>
      <c r="K38" s="26">
        <f t="shared" si="0"/>
        <v>312.12</v>
      </c>
      <c r="L38" s="85">
        <f t="shared" si="0"/>
        <v>261</v>
      </c>
      <c r="M38" s="74">
        <f t="shared" si="0"/>
        <v>760.8</v>
      </c>
      <c r="N38" s="71">
        <f t="shared" si="0"/>
        <v>1938.4</v>
      </c>
      <c r="O38" s="5">
        <f>SUM(F38:N38)</f>
        <v>11211.35</v>
      </c>
    </row>
    <row r="39" spans="1:18" x14ac:dyDescent="0.3">
      <c r="E39" s="8"/>
      <c r="I39" s="8">
        <f>F38+G38+H38+I38+J38+K38</f>
        <v>8251.1500000000015</v>
      </c>
    </row>
    <row r="40" spans="1:18" x14ac:dyDescent="0.3">
      <c r="B40" t="s">
        <v>23</v>
      </c>
      <c r="E40" s="89">
        <f>[1]Income!D36</f>
        <v>7849.41</v>
      </c>
      <c r="J40" s="5" t="s">
        <v>110</v>
      </c>
      <c r="M40" s="70">
        <f>[1]Income!N38</f>
        <v>1489</v>
      </c>
    </row>
    <row r="41" spans="1:18" ht="15" thickBot="1" x14ac:dyDescent="0.35">
      <c r="C41" s="64"/>
      <c r="D41" s="90"/>
      <c r="E41" s="65"/>
    </row>
    <row r="42" spans="1:18" ht="15" thickTop="1" x14ac:dyDescent="0.3">
      <c r="C42" t="s">
        <v>144</v>
      </c>
      <c r="E42" s="6">
        <f>E4+E40-E38</f>
        <v>5941.3300000000017</v>
      </c>
      <c r="J42" s="5" t="s">
        <v>145</v>
      </c>
      <c r="M42" s="91">
        <f>L38+M38+N38</f>
        <v>2960.2</v>
      </c>
    </row>
    <row r="44" spans="1:18" ht="15" thickBot="1" x14ac:dyDescent="0.35">
      <c r="C44" s="9" t="s">
        <v>146</v>
      </c>
      <c r="E44" s="92">
        <f>E42-M44</f>
        <v>5205.880000000001</v>
      </c>
      <c r="J44" s="5" t="s">
        <v>147</v>
      </c>
      <c r="M44" s="70">
        <f>N4+M40-M42</f>
        <v>735.45000000000027</v>
      </c>
      <c r="O44" s="93" t="s">
        <v>148</v>
      </c>
    </row>
    <row r="45" spans="1:18" ht="15" thickTop="1" x14ac:dyDescent="0.3"/>
    <row r="46" spans="1:18" x14ac:dyDescent="0.3">
      <c r="J46" s="5" t="s">
        <v>149</v>
      </c>
      <c r="M46" s="70">
        <f>M44+'[1]Dean Savings'!D10</f>
        <v>5756.3100000000031</v>
      </c>
    </row>
  </sheetData>
  <pageMargins left="0.82677165354330717" right="0.23622047244094491" top="0.74803149606299213" bottom="0.74803149606299213" header="0.31496062992125984" footer="0.31496062992125984"/>
  <pageSetup paperSize="9" scale="68" orientation="landscape" horizontalDpi="4294967295" verticalDpi="4294967295" r:id="rId1"/>
  <rowBreaks count="1" manualBreakCount="1">
    <brk id="46"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BD9E1-D958-4E12-8F6E-6553D57C4F8E}">
  <dimension ref="A1:D37"/>
  <sheetViews>
    <sheetView topLeftCell="A20" zoomScaleNormal="100" workbookViewId="0">
      <selection activeCell="L40" sqref="L40"/>
    </sheetView>
  </sheetViews>
  <sheetFormatPr defaultRowHeight="14.4" x14ac:dyDescent="0.3"/>
  <cols>
    <col min="1" max="1" width="8.88671875" customWidth="1"/>
  </cols>
  <sheetData>
    <row r="1" spans="1:4" ht="17.399999999999999" x14ac:dyDescent="0.3">
      <c r="A1" s="42"/>
    </row>
    <row r="2" spans="1:4" ht="17.399999999999999" x14ac:dyDescent="0.3">
      <c r="A2" s="47"/>
    </row>
    <row r="3" spans="1:4" ht="15.6" x14ac:dyDescent="0.3">
      <c r="A3" s="48"/>
    </row>
    <row r="4" spans="1:4" ht="17.399999999999999" x14ac:dyDescent="0.3">
      <c r="A4" s="47"/>
    </row>
    <row r="5" spans="1:4" ht="15.6" x14ac:dyDescent="0.3">
      <c r="A5" s="49"/>
    </row>
    <row r="6" spans="1:4" ht="15.6" x14ac:dyDescent="0.3">
      <c r="A6" s="57"/>
      <c r="B6" s="50"/>
      <c r="C6" s="50"/>
      <c r="D6" s="50"/>
    </row>
    <row r="7" spans="1:4" ht="15" x14ac:dyDescent="0.3">
      <c r="A7" s="50"/>
    </row>
    <row r="8" spans="1:4" ht="15.6" x14ac:dyDescent="0.3">
      <c r="A8" s="49"/>
      <c r="B8" s="52"/>
    </row>
    <row r="9" spans="1:4" ht="15" x14ac:dyDescent="0.3">
      <c r="A9" s="52"/>
    </row>
    <row r="10" spans="1:4" ht="15" x14ac:dyDescent="0.3">
      <c r="A10" s="52"/>
    </row>
    <row r="11" spans="1:4" ht="15" x14ac:dyDescent="0.3">
      <c r="A11" s="52"/>
    </row>
    <row r="12" spans="1:4" ht="15" x14ac:dyDescent="0.3">
      <c r="A12" s="52"/>
    </row>
    <row r="13" spans="1:4" ht="15" x14ac:dyDescent="0.3">
      <c r="A13" s="52"/>
    </row>
    <row r="14" spans="1:4" ht="15" x14ac:dyDescent="0.3">
      <c r="A14" s="52"/>
    </row>
    <row r="15" spans="1:4" ht="15" x14ac:dyDescent="0.3">
      <c r="A15" s="53"/>
    </row>
    <row r="16" spans="1:4" ht="15" x14ac:dyDescent="0.3">
      <c r="B16" s="52"/>
    </row>
    <row r="17" spans="1:2" ht="15.6" x14ac:dyDescent="0.3">
      <c r="B17" s="54"/>
    </row>
    <row r="18" spans="1:2" ht="15" x14ac:dyDescent="0.3">
      <c r="B18" s="52"/>
    </row>
    <row r="19" spans="1:2" ht="15" x14ac:dyDescent="0.3">
      <c r="B19" s="52"/>
    </row>
    <row r="20" spans="1:2" ht="15" x14ac:dyDescent="0.3">
      <c r="A20" s="52"/>
    </row>
    <row r="21" spans="1:2" ht="15" x14ac:dyDescent="0.3">
      <c r="A21" s="53"/>
    </row>
    <row r="22" spans="1:2" ht="15" x14ac:dyDescent="0.3">
      <c r="B22" s="52"/>
    </row>
    <row r="23" spans="1:2" ht="15" x14ac:dyDescent="0.3">
      <c r="B23" s="52"/>
    </row>
    <row r="24" spans="1:2" ht="15" x14ac:dyDescent="0.3">
      <c r="A24" s="52"/>
    </row>
    <row r="25" spans="1:2" ht="15.6" x14ac:dyDescent="0.3">
      <c r="A25" s="51"/>
    </row>
    <row r="26" spans="1:2" ht="15" x14ac:dyDescent="0.3">
      <c r="A26" s="52"/>
    </row>
    <row r="27" spans="1:2" ht="15.6" x14ac:dyDescent="0.3">
      <c r="A27" s="55"/>
    </row>
    <row r="28" spans="1:2" ht="15" x14ac:dyDescent="0.3">
      <c r="A28" s="46"/>
    </row>
    <row r="29" spans="1:2" ht="15.6" x14ac:dyDescent="0.3">
      <c r="A29" s="51"/>
    </row>
    <row r="30" spans="1:2" ht="15" x14ac:dyDescent="0.3">
      <c r="A30" s="46"/>
    </row>
    <row r="31" spans="1:2" ht="15" x14ac:dyDescent="0.3">
      <c r="A31" s="56"/>
    </row>
    <row r="32" spans="1:2" ht="15" x14ac:dyDescent="0.3">
      <c r="A32" s="46"/>
    </row>
    <row r="33" spans="1:2" ht="15" x14ac:dyDescent="0.3">
      <c r="A33" s="56"/>
      <c r="B33" s="56"/>
    </row>
    <row r="34" spans="1:2" ht="15" x14ac:dyDescent="0.3">
      <c r="A34" s="56"/>
    </row>
    <row r="35" spans="1:2" ht="15" x14ac:dyDescent="0.3">
      <c r="A35" s="46"/>
    </row>
    <row r="36" spans="1:2" ht="15" x14ac:dyDescent="0.3">
      <c r="A36" s="46"/>
    </row>
    <row r="37" spans="1:2" ht="15" x14ac:dyDescent="0.3">
      <c r="A37" s="46"/>
    </row>
  </sheetData>
  <pageMargins left="0.7" right="0.7" top="0.75" bottom="0.75" header="0.3" footer="0.3"/>
  <pageSetup paperSize="9" orientation="portrait" horizontalDpi="4294967295" verticalDpi="4294967295"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D141E-A641-478B-A6A9-BBCEB17D0DC4}">
  <dimension ref="A1:K7"/>
  <sheetViews>
    <sheetView zoomScaleNormal="100" workbookViewId="0">
      <selection activeCell="J11" sqref="J11"/>
    </sheetView>
  </sheetViews>
  <sheetFormatPr defaultRowHeight="14.4" x14ac:dyDescent="0.3"/>
  <cols>
    <col min="1" max="1" width="11.109375" style="109" customWidth="1"/>
    <col min="2" max="2" width="16.44140625" style="110" customWidth="1"/>
    <col min="3" max="3" width="18.5546875" style="110" customWidth="1"/>
    <col min="4" max="5" width="8.88671875" style="112"/>
    <col min="6" max="6" width="11.44140625" style="112" customWidth="1"/>
    <col min="7" max="16384" width="8.88671875" style="110"/>
  </cols>
  <sheetData>
    <row r="1" spans="1:11" s="102" customFormat="1" ht="15.6" x14ac:dyDescent="0.3">
      <c r="A1" s="101"/>
      <c r="C1" s="103"/>
      <c r="D1" s="104"/>
      <c r="E1" s="104"/>
      <c r="F1" s="104"/>
      <c r="G1" s="104"/>
      <c r="H1" s="104"/>
      <c r="I1" s="104"/>
      <c r="J1" s="104"/>
      <c r="K1" s="105"/>
    </row>
    <row r="2" spans="1:11" s="102" customFormat="1" ht="15.6" x14ac:dyDescent="0.3">
      <c r="A2" s="101"/>
      <c r="C2" s="103"/>
      <c r="D2" s="104"/>
      <c r="E2" s="104"/>
      <c r="F2" s="104"/>
      <c r="G2" s="104"/>
      <c r="H2" s="104"/>
      <c r="I2" s="104"/>
      <c r="J2" s="104"/>
      <c r="K2" s="105"/>
    </row>
    <row r="3" spans="1:11" s="102" customFormat="1" ht="15.6" x14ac:dyDescent="0.3">
      <c r="A3" s="106"/>
      <c r="C3" s="103"/>
      <c r="D3" s="107"/>
      <c r="E3" s="107"/>
      <c r="F3" s="108"/>
      <c r="G3" s="104"/>
      <c r="H3" s="104"/>
      <c r="I3" s="104"/>
      <c r="J3" s="104"/>
      <c r="K3" s="105"/>
    </row>
    <row r="4" spans="1:11" x14ac:dyDescent="0.3">
      <c r="D4" s="111"/>
      <c r="E4" s="111"/>
    </row>
    <row r="5" spans="1:11" x14ac:dyDescent="0.3">
      <c r="A5" s="113"/>
      <c r="F5" s="114"/>
    </row>
    <row r="6" spans="1:11" ht="15.6" x14ac:dyDescent="0.3">
      <c r="B6" s="115"/>
    </row>
    <row r="7" spans="1:11" s="117" customFormat="1" x14ac:dyDescent="0.3">
      <c r="A7" s="116"/>
      <c r="D7" s="114"/>
      <c r="E7" s="114"/>
      <c r="F7" s="114"/>
    </row>
  </sheetData>
  <mergeCells count="1">
    <mergeCell ref="D3:E3"/>
  </mergeCells>
  <pageMargins left="0.7" right="0.7" top="0.75" bottom="0.75" header="0.3" footer="0.3"/>
  <pageSetup paperSize="9" orientation="landscape"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Value>accounts</Value>
      <Value>trustee annual report</Value>
    </DocTags>
  </documentManagement>
</p:properties>
</file>

<file path=customXml/itemProps1.xml><?xml version="1.0" encoding="utf-8"?>
<ds:datastoreItem xmlns:ds="http://schemas.openxmlformats.org/officeDocument/2006/customXml" ds:itemID="{5BF355DD-EFFB-4A6B-8B7B-B94C980FD264}"/>
</file>

<file path=customXml/itemProps2.xml><?xml version="1.0" encoding="utf-8"?>
<ds:datastoreItem xmlns:ds="http://schemas.openxmlformats.org/officeDocument/2006/customXml" ds:itemID="{CD1C738E-C2CC-4B9C-BD90-9CF82636EF31}"/>
</file>

<file path=customXml/itemProps3.xml><?xml version="1.0" encoding="utf-8"?>
<ds:datastoreItem xmlns:ds="http://schemas.openxmlformats.org/officeDocument/2006/customXml" ds:itemID="{7EF24CDF-BC63-49CB-A149-2F1D1D042C9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Title</vt:lpstr>
      <vt:lpstr>Summary</vt:lpstr>
      <vt:lpstr>Income</vt:lpstr>
      <vt:lpstr>Expenditure</vt:lpstr>
      <vt:lpstr>Trustees' Report</vt:lpstr>
      <vt:lpstr>Sheet 6</vt:lpstr>
      <vt:lpstr>Expenditure!Print_Area</vt:lpstr>
      <vt:lpstr>Income!Print_Area</vt:lpstr>
      <vt:lpstr>'Sheet 6'!Print_Area</vt:lpstr>
      <vt:lpstr>Summary!Print_Area</vt:lpstr>
      <vt:lpstr>'Trustees'' Report'!Print_Area</vt:lpstr>
      <vt:lpstr>Income!Print_Titles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 Roberts</dc:creator>
  <cp:lastModifiedBy>Will Roberts</cp:lastModifiedBy>
  <cp:lastPrinted>2026-10-13T08:11:34Z</cp:lastPrinted>
  <dcterms:created xsi:type="dcterms:W3CDTF">2024-05-28T16:37:09Z</dcterms:created>
  <dcterms:modified xsi:type="dcterms:W3CDTF">2026-10-14T12:35:54Z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ies>
</file>