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f1501b21a5c6746/Desktop/Aith Community Assoiciation/"/>
    </mc:Choice>
  </mc:AlternateContent>
  <xr:revisionPtr revIDLastSave="0" documentId="8_{199CE769-7A58-4C83-9FA7-BC18C41DC613}" xr6:coauthVersionLast="47" xr6:coauthVersionMax="47" xr10:uidLastSave="{00000000-0000-0000-0000-000000000000}"/>
  <bookViews>
    <workbookView xWindow="-110" yWindow="-110" windowWidth="19420" windowHeight="10300" tabRatio="840" activeTab="4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46" i="7" s="1"/>
  <c r="I39" i="7"/>
  <c r="G17" i="7"/>
  <c r="G22" i="7"/>
  <c r="G44" i="7"/>
  <c r="G39" i="7"/>
  <c r="E17" i="7"/>
  <c r="E22" i="7"/>
  <c r="E44" i="7"/>
  <c r="E46" i="7" s="1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M46" i="6" s="1"/>
  <c r="I17" i="6"/>
  <c r="I22" i="6"/>
  <c r="I44" i="6"/>
  <c r="I39" i="6"/>
  <c r="G17" i="6"/>
  <c r="G22" i="6"/>
  <c r="G44" i="6"/>
  <c r="G39" i="6"/>
  <c r="G46" i="6" s="1"/>
  <c r="E17" i="6"/>
  <c r="E22" i="6"/>
  <c r="E44" i="6"/>
  <c r="E39" i="6"/>
  <c r="C17" i="6"/>
  <c r="C24" i="6" s="1"/>
  <c r="C22" i="6"/>
  <c r="C44" i="6"/>
  <c r="C39" i="6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22" i="7" l="1"/>
  <c r="K24" i="7" s="1"/>
  <c r="K17" i="7"/>
  <c r="E24" i="6"/>
  <c r="J47" i="2"/>
  <c r="J48" i="2" s="1"/>
  <c r="G24" i="6"/>
  <c r="M24" i="6"/>
  <c r="K40" i="5"/>
  <c r="K42" i="5" s="1"/>
  <c r="B49" i="2"/>
  <c r="L28" i="2"/>
  <c r="K18" i="7"/>
  <c r="F49" i="2"/>
  <c r="F51" i="2" s="1"/>
  <c r="F55" i="2" s="1"/>
  <c r="J10" i="3" s="1"/>
  <c r="F28" i="2"/>
  <c r="C46" i="6"/>
  <c r="I24" i="6"/>
  <c r="C46" i="7"/>
  <c r="G46" i="7"/>
  <c r="G48" i="7" s="1"/>
  <c r="G52" i="7" s="1"/>
  <c r="M46" i="7"/>
  <c r="L49" i="2"/>
  <c r="K17" i="6"/>
  <c r="K18" i="6" s="1"/>
  <c r="M24" i="7"/>
  <c r="N9" i="3"/>
  <c r="H49" i="2"/>
  <c r="J26" i="2"/>
  <c r="J27" i="2" s="1"/>
  <c r="K39" i="7"/>
  <c r="K40" i="7" s="1"/>
  <c r="E24" i="7"/>
  <c r="I24" i="7"/>
  <c r="I48" i="7" s="1"/>
  <c r="I52" i="7" s="1"/>
  <c r="C24" i="7"/>
  <c r="C48" i="7" s="1"/>
  <c r="C52" i="7" s="1"/>
  <c r="G24" i="7"/>
  <c r="G48" i="6"/>
  <c r="G52" i="6" s="1"/>
  <c r="H28" i="2"/>
  <c r="K14" i="5"/>
  <c r="K16" i="5" s="1"/>
  <c r="I48" i="6"/>
  <c r="I52" i="6" s="1"/>
  <c r="J21" i="2"/>
  <c r="J22" i="2" s="1"/>
  <c r="K58" i="5"/>
  <c r="K60" i="5" s="1"/>
  <c r="I46" i="6"/>
  <c r="K39" i="6"/>
  <c r="K40" i="6" s="1"/>
  <c r="K22" i="6"/>
  <c r="D49" i="2"/>
  <c r="J42" i="2"/>
  <c r="J49" i="2" s="1"/>
  <c r="K25" i="5"/>
  <c r="K27" i="5" s="1"/>
  <c r="E46" i="6"/>
  <c r="K44" i="6"/>
  <c r="K46" i="6" s="1"/>
  <c r="K47" i="6" s="1"/>
  <c r="B28" i="2"/>
  <c r="K45" i="7"/>
  <c r="C48" i="6"/>
  <c r="C52" i="6" s="1"/>
  <c r="M48" i="6"/>
  <c r="M52" i="6" s="1"/>
  <c r="E48" i="7"/>
  <c r="E52" i="7" s="1"/>
  <c r="H51" i="2"/>
  <c r="H55" i="2" s="1"/>
  <c r="L10" i="3" s="1"/>
  <c r="K24" i="6" l="1"/>
  <c r="E48" i="6"/>
  <c r="E52" i="6" s="1"/>
  <c r="K46" i="7"/>
  <c r="K47" i="7" s="1"/>
  <c r="M48" i="7"/>
  <c r="M52" i="7" s="1"/>
  <c r="B51" i="2"/>
  <c r="B55" i="2" s="1"/>
  <c r="J43" i="2"/>
  <c r="L51" i="2"/>
  <c r="L55" i="2" s="1"/>
  <c r="P10" i="3" s="1"/>
  <c r="J50" i="2"/>
  <c r="K45" i="6"/>
  <c r="D51" i="2"/>
  <c r="D55" i="2" s="1"/>
  <c r="H10" i="3" s="1"/>
  <c r="J28" i="2"/>
  <c r="J29" i="2" s="1"/>
  <c r="K48" i="6"/>
  <c r="K52" i="6" s="1"/>
  <c r="K25" i="6"/>
  <c r="K25" i="7"/>
  <c r="K48" i="7"/>
  <c r="K52" i="7" s="1"/>
  <c r="J51" i="2" l="1"/>
  <c r="J55" i="2" s="1"/>
  <c r="N10" i="3" s="1"/>
  <c r="K53" i="6"/>
  <c r="F10" i="3"/>
  <c r="K53" i="7"/>
  <c r="J56" i="2" l="1"/>
</calcChain>
</file>

<file path=xl/sharedStrings.xml><?xml version="1.0" encoding="utf-8"?>
<sst xmlns="http://schemas.openxmlformats.org/spreadsheetml/2006/main" count="296" uniqueCount="150">
  <si>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</si>
  <si>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</si>
  <si>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</si>
  <si>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</si>
  <si>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</si>
  <si>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</si>
  <si>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</si>
  <si>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</si>
  <si>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</si>
  <si>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</si>
  <si>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</si>
  <si>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</si>
  <si>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</si>
  <si>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</si>
  <si>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</si>
  <si>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</si>
  <si>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</si>
  <si>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</si>
  <si>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</si>
  <si>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</si>
  <si>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</si>
  <si>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</si>
  <si>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</si>
  <si>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</si>
  <si>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</si>
  <si>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</si>
  <si>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</si>
  <si>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</si>
  <si>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</si>
  <si>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</si>
  <si>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</si>
  <si>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</si>
  <si>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</si>
  <si>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</si>
  <si>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</si>
  <si>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</si>
  <si>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</si>
  <si>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</si>
  <si>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</si>
  <si>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</si>
  <si>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</si>
  <si>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</si>
  <si>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</si>
  <si>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</si>
  <si>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</si>
  <si>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</si>
  <si>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</si>
  <si>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</si>
  <si>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</si>
  <si>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</si>
  <si>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</si>
  <si>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</si>
  <si>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</si>
  <si>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</si>
  <si>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</si>
  <si>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</si>
  <si>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</si>
  <si>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</si>
  <si>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</si>
  <si>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</si>
  <si>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</si>
  <si>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</si>
  <si>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</si>
  <si>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</si>
  <si>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</si>
  <si>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</si>
  <si>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</si>
  <si>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</si>
  <si>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</si>
  <si>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</si>
  <si>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</si>
  <si>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</si>
  <si>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</si>
  <si>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</si>
  <si>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</si>
  <si>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</si>
  <si>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</si>
  <si>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</si>
  <si>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</si>
  <si>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</si>
  <si>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</si>
  <si>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</si>
  <si>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</si>
  <si>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</si>
  <si>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</si>
  <si>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</si>
  <si>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</si>
  <si>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</si>
  <si>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</si>
  <si>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</si>
  <si>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</si>
  <si>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</si>
  <si>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</si>
  <si>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</si>
  <si>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</si>
  <si>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</si>
  <si>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</si>
  <si>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</si>
  <si>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</si>
  <si>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</si>
  <si>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</si>
  <si>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</si>
  <si>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</si>
  <si>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</si>
  <si>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</si>
  <si>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</si>
  <si>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</si>
  <si>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</si>
  <si>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</si>
  <si>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</si>
  <si>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</si>
  <si>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</si>
  <si>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</si>
  <si>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</si>
  <si>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</si>
  <si>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</si>
  <si>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</si>
  <si>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</si>
  <si>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</si>
  <si>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</si>
  <si>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</si>
  <si>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</si>
  <si>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</si>
  <si>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</si>
  <si>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</si>
  <si>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</si>
  <si>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</si>
  <si>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</si>
  <si>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</si>
  <si>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</si>
  <si>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</si>
  <si>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</si>
  <si>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</si>
  <si>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</si>
  <si>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</si>
  <si>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Juliet Nicolson</t>
  </si>
  <si>
    <t>18th October 2025</t>
  </si>
  <si>
    <t>X</t>
  </si>
  <si>
    <t>Painting facility</t>
  </si>
  <si>
    <t>Community Council</t>
  </si>
  <si>
    <t>Donations box in Toilets</t>
  </si>
  <si>
    <t>Donations from user organisations</t>
  </si>
  <si>
    <t>Fundraising</t>
  </si>
  <si>
    <t>Electricity</t>
  </si>
  <si>
    <t>Water</t>
  </si>
  <si>
    <t>Cleaning</t>
  </si>
  <si>
    <t>Insurance</t>
  </si>
  <si>
    <t>Fundraising expenses</t>
  </si>
  <si>
    <t>Repairs &amp; maintenance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</si>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</sst>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i/>
      <sz val="1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166" fontId="12" fillId="0" borderId="5" xfId="0" applyNumberFormat="1" applyFont="1" applyBorder="1"/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3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04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01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zoomScale="75" zoomScaleNormal="85" zoomScaleSheetLayoutView="80" workbookViewId="0">
      <selection activeCell="B33" sqref="B33"/>
    </sheetView>
  </sheetViews>
  <sheetFormatPr defaultColWidth="9.08984375" defaultRowHeight="12.5" x14ac:dyDescent="0.25"/>
  <cols>
    <col min="1" max="1" width="35.36328125" style="1" customWidth="1"/>
    <col min="2" max="2" width="16.08984375" style="30" customWidth="1"/>
    <col min="3" max="3" width="1.6328125" style="1" customWidth="1"/>
    <col min="4" max="4" width="16.36328125" style="1" customWidth="1"/>
    <col min="5" max="5" width="1.54296875" style="1" customWidth="1"/>
    <col min="6" max="6" width="13.90625" style="1" customWidth="1"/>
    <col min="7" max="7" width="3.54296875" style="1" customWidth="1"/>
    <col min="8" max="8" width="15.453125" style="1" customWidth="1"/>
    <col min="9" max="9" width="1.54296875" style="1" customWidth="1"/>
    <col min="10" max="10" width="16" style="1" customWidth="1"/>
    <col min="11" max="11" width="1.54296875" style="1" customWidth="1"/>
    <col min="12" max="12" width="16.90625" style="1" customWidth="1"/>
    <col min="13" max="16384" width="9.08984375" style="1"/>
  </cols>
  <sheetData>
    <row r="1" spans="1:13" ht="18" customHeight="1" x14ac:dyDescent="0.25">
      <c r="A1" s="244"/>
      <c r="B1" s="248" t="s">
        <v>71</v>
      </c>
      <c r="C1" s="248"/>
      <c r="D1" s="248"/>
      <c r="E1" s="248"/>
      <c r="F1" s="248"/>
      <c r="G1" s="248"/>
      <c r="H1" s="248"/>
      <c r="I1" s="248"/>
      <c r="J1" s="248"/>
      <c r="L1" s="185" t="s">
        <v>73</v>
      </c>
      <c r="M1" s="184"/>
    </row>
    <row r="2" spans="1:13" ht="30.75" customHeight="1" x14ac:dyDescent="0.25">
      <c r="A2" s="244"/>
      <c r="B2" s="249"/>
      <c r="C2" s="249"/>
      <c r="D2" s="249"/>
      <c r="E2" s="249"/>
      <c r="F2" s="249"/>
      <c r="G2" s="249"/>
      <c r="H2" s="249"/>
      <c r="I2" s="249"/>
      <c r="J2" s="249"/>
      <c r="L2" s="186" t="s">
        <v>120</v>
      </c>
      <c r="M2" s="69"/>
    </row>
    <row r="3" spans="1:13" ht="24" customHeight="1" x14ac:dyDescent="0.25">
      <c r="A3" s="244"/>
      <c r="B3" s="245" t="s">
        <v>13</v>
      </c>
      <c r="C3" s="246"/>
      <c r="D3" s="246"/>
      <c r="E3" s="246"/>
      <c r="F3" s="246"/>
      <c r="G3" s="246"/>
      <c r="H3" s="246"/>
      <c r="I3" s="246"/>
      <c r="J3" s="247"/>
      <c r="L3" s="183"/>
    </row>
    <row r="4" spans="1:13" ht="14.25" customHeight="1" x14ac:dyDescent="0.25">
      <c r="A4" s="244"/>
      <c r="B4" s="250" t="s">
        <v>19</v>
      </c>
      <c r="C4" s="252"/>
      <c r="D4" s="253" t="s">
        <v>130</v>
      </c>
      <c r="E4" s="254"/>
      <c r="F4" s="255"/>
      <c r="G4" s="256" t="s">
        <v>72</v>
      </c>
      <c r="H4" s="253" t="s">
        <v>131</v>
      </c>
      <c r="I4" s="254"/>
      <c r="J4" s="255"/>
      <c r="L4" s="183"/>
    </row>
    <row r="5" spans="1:13" ht="16.5" customHeight="1" x14ac:dyDescent="0.25">
      <c r="A5" s="244"/>
      <c r="B5" s="250"/>
      <c r="C5" s="252"/>
      <c r="D5" s="259"/>
      <c r="E5" s="259"/>
      <c r="F5" s="259"/>
      <c r="G5" s="256"/>
      <c r="H5" s="260"/>
      <c r="I5" s="260"/>
      <c r="J5" s="260"/>
      <c r="L5" s="183"/>
    </row>
    <row r="6" spans="1:13" ht="21" customHeight="1" x14ac:dyDescent="0.25">
      <c r="A6" s="244"/>
      <c r="B6" s="251"/>
      <c r="C6" s="252"/>
      <c r="D6" s="257"/>
      <c r="E6" s="257"/>
      <c r="F6" s="257"/>
      <c r="G6" s="256"/>
      <c r="H6" s="258"/>
      <c r="I6" s="258"/>
      <c r="J6" s="258"/>
      <c r="L6" s="183"/>
    </row>
    <row r="8" spans="1:13" ht="20" x14ac:dyDescent="0.4">
      <c r="A8" s="47" t="s">
        <v>129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" x14ac:dyDescent="0.3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3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49999999999999" customHeight="1" x14ac:dyDescent="0.3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49999999999999" customHeight="1" x14ac:dyDescent="0.3">
      <c r="A12" s="84" t="s">
        <v>21</v>
      </c>
      <c r="B12" s="192">
        <v>1194</v>
      </c>
      <c r="C12" s="193"/>
      <c r="D12" s="192"/>
      <c r="E12" s="193"/>
      <c r="F12" s="192"/>
      <c r="G12" s="193"/>
      <c r="H12" s="192"/>
      <c r="I12" s="193"/>
      <c r="J12" s="194">
        <f>H12+D12+B12+F12</f>
        <v>1194</v>
      </c>
      <c r="K12" s="195"/>
      <c r="L12" s="192">
        <v>2076</v>
      </c>
    </row>
    <row r="13" spans="1:13" ht="20.149999999999999" customHeight="1" x14ac:dyDescent="0.3">
      <c r="A13" s="84" t="s">
        <v>22</v>
      </c>
      <c r="B13" s="192">
        <v>0</v>
      </c>
      <c r="C13" s="193"/>
      <c r="D13" s="192"/>
      <c r="E13" s="193"/>
      <c r="F13" s="192"/>
      <c r="G13" s="193"/>
      <c r="H13" s="192"/>
      <c r="I13" s="193"/>
      <c r="J13" s="194">
        <f t="shared" ref="J13:J21" si="0">H13+D13+B13+F13</f>
        <v>0</v>
      </c>
      <c r="K13" s="195"/>
      <c r="L13" s="192">
        <v>0</v>
      </c>
    </row>
    <row r="14" spans="1:13" ht="20.149999999999999" customHeight="1" x14ac:dyDescent="0.3">
      <c r="A14" s="84" t="s">
        <v>23</v>
      </c>
      <c r="B14" s="192">
        <v>150</v>
      </c>
      <c r="C14" s="193"/>
      <c r="D14" s="192"/>
      <c r="E14" s="193"/>
      <c r="F14" s="192"/>
      <c r="G14" s="193"/>
      <c r="H14" s="192"/>
      <c r="I14" s="193"/>
      <c r="J14" s="194">
        <f t="shared" si="0"/>
        <v>150</v>
      </c>
      <c r="K14" s="195"/>
      <c r="L14" s="192">
        <v>3585</v>
      </c>
    </row>
    <row r="15" spans="1:13" ht="20.149999999999999" customHeight="1" x14ac:dyDescent="0.3">
      <c r="A15" s="84" t="s">
        <v>24</v>
      </c>
      <c r="B15" s="192">
        <v>2251</v>
      </c>
      <c r="C15" s="193"/>
      <c r="D15" s="192"/>
      <c r="E15" s="193"/>
      <c r="F15" s="192"/>
      <c r="G15" s="193"/>
      <c r="H15" s="192"/>
      <c r="I15" s="193"/>
      <c r="J15" s="194">
        <f t="shared" si="0"/>
        <v>2251</v>
      </c>
      <c r="K15" s="195"/>
      <c r="L15" s="192">
        <v>3003</v>
      </c>
    </row>
    <row r="16" spans="1:13" ht="20.149999999999999" customHeight="1" x14ac:dyDescent="0.3">
      <c r="A16" s="84" t="s">
        <v>25</v>
      </c>
      <c r="B16" s="192">
        <v>0</v>
      </c>
      <c r="C16" s="193"/>
      <c r="D16" s="192"/>
      <c r="E16" s="193"/>
      <c r="F16" s="192"/>
      <c r="G16" s="193"/>
      <c r="H16" s="192"/>
      <c r="I16" s="193"/>
      <c r="J16" s="194">
        <f t="shared" si="0"/>
        <v>0</v>
      </c>
      <c r="K16" s="195"/>
      <c r="L16" s="192"/>
    </row>
    <row r="17" spans="1:12" ht="28" x14ac:dyDescent="0.3">
      <c r="A17" s="84" t="s">
        <v>26</v>
      </c>
      <c r="B17" s="192">
        <v>0</v>
      </c>
      <c r="C17" s="193"/>
      <c r="D17" s="192"/>
      <c r="E17" s="193"/>
      <c r="F17" s="192"/>
      <c r="G17" s="193"/>
      <c r="H17" s="192"/>
      <c r="I17" s="193"/>
      <c r="J17" s="194">
        <f t="shared" si="0"/>
        <v>0</v>
      </c>
      <c r="K17" s="195"/>
      <c r="L17" s="192"/>
    </row>
    <row r="18" spans="1:12" ht="20.149999999999999" customHeight="1" x14ac:dyDescent="0.3">
      <c r="A18" s="84" t="s">
        <v>68</v>
      </c>
      <c r="B18" s="192">
        <v>0</v>
      </c>
      <c r="C18" s="193"/>
      <c r="D18" s="192"/>
      <c r="E18" s="193"/>
      <c r="F18" s="192"/>
      <c r="G18" s="193"/>
      <c r="H18" s="192"/>
      <c r="I18" s="193"/>
      <c r="J18" s="194">
        <f t="shared" si="0"/>
        <v>0</v>
      </c>
      <c r="K18" s="195"/>
      <c r="L18" s="192"/>
    </row>
    <row r="19" spans="1:12" ht="28" x14ac:dyDescent="0.3">
      <c r="A19" s="84" t="s">
        <v>69</v>
      </c>
      <c r="B19" s="192">
        <v>0</v>
      </c>
      <c r="C19" s="193"/>
      <c r="D19" s="192"/>
      <c r="E19" s="193"/>
      <c r="F19" s="192"/>
      <c r="G19" s="193"/>
      <c r="H19" s="192"/>
      <c r="I19" s="193"/>
      <c r="J19" s="194">
        <f t="shared" si="0"/>
        <v>0</v>
      </c>
      <c r="K19" s="195"/>
      <c r="L19" s="192"/>
    </row>
    <row r="20" spans="1:12" ht="20.149999999999999" customHeight="1" x14ac:dyDescent="0.3">
      <c r="A20" s="84"/>
      <c r="B20" s="192"/>
      <c r="C20" s="193"/>
      <c r="D20" s="192"/>
      <c r="E20" s="193"/>
      <c r="F20" s="192"/>
      <c r="G20" s="193"/>
      <c r="H20" s="192"/>
      <c r="I20" s="193"/>
      <c r="J20" s="194">
        <f t="shared" si="0"/>
        <v>0</v>
      </c>
      <c r="K20" s="195"/>
      <c r="L20" s="192"/>
    </row>
    <row r="21" spans="1:12" ht="17.25" customHeight="1" thickBot="1" x14ac:dyDescent="0.4">
      <c r="A21" s="9" t="s">
        <v>86</v>
      </c>
      <c r="B21" s="196">
        <f>SUM(B12:B20)</f>
        <v>3595</v>
      </c>
      <c r="C21" s="197"/>
      <c r="D21" s="196">
        <f>SUM(D12:D20)</f>
        <v>0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 t="shared" si="0"/>
        <v>3595</v>
      </c>
      <c r="K21" s="195"/>
      <c r="L21" s="196">
        <f>SUM(L12:L20)</f>
        <v>8664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8" x14ac:dyDescent="0.3">
      <c r="A23" s="67" t="s">
        <v>66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2" ht="20.149999999999999" customHeight="1" x14ac:dyDescent="0.3">
      <c r="A24" s="84" t="s">
        <v>27</v>
      </c>
      <c r="B24" s="192"/>
      <c r="C24" s="193"/>
      <c r="D24" s="192"/>
      <c r="E24" s="193"/>
      <c r="F24" s="192"/>
      <c r="G24" s="193"/>
      <c r="H24" s="192"/>
      <c r="I24" s="193"/>
      <c r="J24" s="194">
        <f>H24+D24+B24+F24</f>
        <v>0</v>
      </c>
      <c r="K24" s="195"/>
      <c r="L24" s="192"/>
    </row>
    <row r="25" spans="1:12" ht="20.149999999999999" customHeight="1" x14ac:dyDescent="0.3">
      <c r="A25" s="84" t="s">
        <v>28</v>
      </c>
      <c r="B25" s="192"/>
      <c r="C25" s="193"/>
      <c r="D25" s="192"/>
      <c r="E25" s="193"/>
      <c r="F25" s="192"/>
      <c r="G25" s="193"/>
      <c r="H25" s="192"/>
      <c r="I25" s="193"/>
      <c r="J25" s="194">
        <f>H25+D25+B25+F25</f>
        <v>0</v>
      </c>
      <c r="K25" s="195"/>
      <c r="L25" s="192"/>
    </row>
    <row r="26" spans="1:12" ht="17.25" customHeight="1" thickBot="1" x14ac:dyDescent="0.4">
      <c r="A26" s="9" t="s">
        <v>87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2" ht="8.25" customHeight="1" thickTop="1" x14ac:dyDescent="0.3">
      <c r="A27" s="25"/>
      <c r="B27" s="200"/>
      <c r="C27" s="201"/>
      <c r="D27" s="200"/>
      <c r="E27" s="201"/>
      <c r="F27" s="200"/>
      <c r="G27" s="201"/>
      <c r="H27" s="200"/>
      <c r="I27" s="202"/>
      <c r="J27" s="177" t="str">
        <f>IF(B26+D26+F26+H26-J26=0," ","error")</f>
        <v xml:space="preserve"> </v>
      </c>
      <c r="K27" s="195"/>
      <c r="L27" s="177"/>
    </row>
    <row r="28" spans="1:12" ht="20.149999999999999" customHeight="1" thickBot="1" x14ac:dyDescent="0.4">
      <c r="A28" s="9" t="s">
        <v>11</v>
      </c>
      <c r="B28" s="203">
        <f>B26+B21</f>
        <v>3595</v>
      </c>
      <c r="C28" s="202"/>
      <c r="D28" s="203">
        <f>D26+D21</f>
        <v>0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3595</v>
      </c>
      <c r="K28" s="195"/>
      <c r="L28" s="203">
        <f>L26+L21</f>
        <v>8664</v>
      </c>
    </row>
    <row r="29" spans="1:12" ht="16.5" customHeight="1" thickTop="1" x14ac:dyDescent="0.25">
      <c r="B29" s="204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5">
      <c r="A30" s="27" t="s">
        <v>8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2" ht="20.149999999999999" customHeight="1" x14ac:dyDescent="0.3">
      <c r="A31" s="85" t="s">
        <v>29</v>
      </c>
      <c r="B31" s="192">
        <v>186</v>
      </c>
      <c r="C31" s="200"/>
      <c r="D31" s="192"/>
      <c r="E31" s="193"/>
      <c r="F31" s="192"/>
      <c r="G31" s="193"/>
      <c r="H31" s="192"/>
      <c r="I31" s="193"/>
      <c r="J31" s="194">
        <f>H31+D31+B31+F31</f>
        <v>186</v>
      </c>
      <c r="K31" s="177"/>
      <c r="L31" s="192">
        <v>373</v>
      </c>
    </row>
    <row r="32" spans="1:12" ht="20.149999999999999" customHeight="1" x14ac:dyDescent="0.3">
      <c r="A32" s="85" t="s">
        <v>119</v>
      </c>
      <c r="B32" s="192">
        <v>4235</v>
      </c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4235</v>
      </c>
      <c r="K32" s="177"/>
      <c r="L32" s="192">
        <v>6515</v>
      </c>
    </row>
    <row r="33" spans="1:12" ht="20.149999999999999" customHeight="1" x14ac:dyDescent="0.3">
      <c r="A33" s="85" t="s">
        <v>30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7"/>
      <c r="L33" s="192"/>
    </row>
    <row r="34" spans="1:12" ht="28" x14ac:dyDescent="0.3">
      <c r="A34" s="85" t="s">
        <v>31</v>
      </c>
      <c r="B34" s="192"/>
      <c r="C34" s="200"/>
      <c r="D34" s="192"/>
      <c r="E34" s="193"/>
      <c r="F34" s="192"/>
      <c r="G34" s="193"/>
      <c r="H34" s="192"/>
      <c r="I34" s="193"/>
      <c r="J34" s="194">
        <f t="shared" si="1"/>
        <v>0</v>
      </c>
      <c r="K34" s="177"/>
      <c r="L34" s="192"/>
    </row>
    <row r="35" spans="1:12" ht="20.149999999999999" customHeight="1" x14ac:dyDescent="0.3">
      <c r="A35" s="85" t="s">
        <v>32</v>
      </c>
      <c r="B35" s="192"/>
      <c r="C35" s="200"/>
      <c r="D35" s="192"/>
      <c r="E35" s="193"/>
      <c r="F35" s="192"/>
      <c r="G35" s="193"/>
      <c r="H35" s="192"/>
      <c r="I35" s="193"/>
      <c r="J35" s="194">
        <f t="shared" si="1"/>
        <v>0</v>
      </c>
      <c r="K35" s="177"/>
      <c r="L35" s="192"/>
    </row>
    <row r="36" spans="1:12" ht="20.149999999999999" customHeight="1" x14ac:dyDescent="0.3">
      <c r="A36" s="85" t="s">
        <v>33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7"/>
      <c r="L36" s="192"/>
    </row>
    <row r="37" spans="1:12" ht="20.149999999999999" customHeight="1" x14ac:dyDescent="0.3">
      <c r="A37" s="86" t="s">
        <v>34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7"/>
      <c r="L37" s="192"/>
    </row>
    <row r="38" spans="1:12" ht="20.149999999999999" customHeight="1" x14ac:dyDescent="0.3">
      <c r="A38" s="86" t="s">
        <v>35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7"/>
      <c r="L38" s="192"/>
    </row>
    <row r="39" spans="1:12" ht="20.149999999999999" customHeight="1" x14ac:dyDescent="0.3">
      <c r="A39" s="86" t="s">
        <v>36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7"/>
      <c r="L39" s="192"/>
    </row>
    <row r="40" spans="1:12" ht="20.149999999999999" customHeight="1" x14ac:dyDescent="0.3">
      <c r="A40" s="86" t="s">
        <v>128</v>
      </c>
      <c r="B40" s="192"/>
      <c r="C40" s="200"/>
      <c r="D40" s="192"/>
      <c r="E40" s="193"/>
      <c r="F40" s="192"/>
      <c r="G40" s="193"/>
      <c r="H40" s="192"/>
      <c r="I40" s="193"/>
      <c r="J40" s="194">
        <f t="shared" si="1"/>
        <v>0</v>
      </c>
      <c r="K40" s="177"/>
      <c r="L40" s="192"/>
    </row>
    <row r="41" spans="1:12" ht="20.149999999999999" customHeight="1" thickBot="1" x14ac:dyDescent="0.35">
      <c r="A41" s="85"/>
      <c r="B41" s="207"/>
      <c r="C41" s="200"/>
      <c r="D41" s="207"/>
      <c r="E41" s="193"/>
      <c r="F41" s="207"/>
      <c r="G41" s="193"/>
      <c r="H41" s="207"/>
      <c r="I41" s="193"/>
      <c r="J41" s="194">
        <f t="shared" si="1"/>
        <v>0</v>
      </c>
      <c r="K41" s="177"/>
      <c r="L41" s="207"/>
    </row>
    <row r="42" spans="1:12" ht="20.149999999999999" customHeight="1" thickTop="1" thickBot="1" x14ac:dyDescent="0.35">
      <c r="A42" s="13" t="s">
        <v>88</v>
      </c>
      <c r="B42" s="196">
        <f>SUM(B31:B41)</f>
        <v>4421</v>
      </c>
      <c r="C42" s="208"/>
      <c r="D42" s="196">
        <f>SUM(D31:D41)</f>
        <v>0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196">
        <f>SUM(J31:J41)</f>
        <v>4421</v>
      </c>
      <c r="K42" s="177"/>
      <c r="L42" s="196">
        <f>SUM(L31:L41)</f>
        <v>6888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8" x14ac:dyDescent="0.3">
      <c r="A44" s="67" t="s">
        <v>67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2" ht="20.149999999999999" customHeight="1" x14ac:dyDescent="0.3">
      <c r="A45" s="85" t="s">
        <v>37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7"/>
      <c r="L45" s="192"/>
    </row>
    <row r="46" spans="1:12" ht="20.149999999999999" customHeight="1" thickBot="1" x14ac:dyDescent="0.35">
      <c r="A46" s="85" t="s">
        <v>38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7"/>
      <c r="L46" s="207"/>
    </row>
    <row r="47" spans="1:12" ht="20.149999999999999" customHeight="1" thickTop="1" thickBot="1" x14ac:dyDescent="0.35">
      <c r="A47" s="13" t="s">
        <v>89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196">
        <f>SUM(J45:J46)</f>
        <v>0</v>
      </c>
      <c r="K47" s="177"/>
      <c r="L47" s="196">
        <f>SUM(L45:L46)</f>
        <v>0</v>
      </c>
    </row>
    <row r="48" spans="1:12" ht="13.5" customHeight="1" thickTop="1" thickBot="1" x14ac:dyDescent="0.3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49999999999999" customHeight="1" thickTop="1" thickBot="1" x14ac:dyDescent="0.35">
      <c r="A49" s="39" t="s">
        <v>12</v>
      </c>
      <c r="B49" s="209">
        <f>+B47+B42</f>
        <v>4421</v>
      </c>
      <c r="C49" s="195"/>
      <c r="D49" s="209">
        <f>+D47+D42</f>
        <v>0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4421</v>
      </c>
      <c r="K49" s="195"/>
      <c r="L49" s="209">
        <f>+L47+L42</f>
        <v>6888</v>
      </c>
    </row>
    <row r="50" spans="1:13" ht="13.5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49999999999999" customHeight="1" thickTop="1" thickBot="1" x14ac:dyDescent="0.35">
      <c r="A51" s="40" t="s">
        <v>110</v>
      </c>
      <c r="B51" s="144">
        <f>+B28-B49</f>
        <v>-826</v>
      </c>
      <c r="C51" s="87"/>
      <c r="D51" s="144">
        <f>+D28-D49</f>
        <v>0</v>
      </c>
      <c r="E51" s="87"/>
      <c r="F51" s="144">
        <f>+F28-F49</f>
        <v>0</v>
      </c>
      <c r="G51" s="87"/>
      <c r="H51" s="144">
        <f>+H28-H49</f>
        <v>0</v>
      </c>
      <c r="I51" s="87"/>
      <c r="J51" s="145">
        <f>IF((B51+D51+F51+H51)=(+J28-J49),H51+F51+D51+B51,"Cross Add Error")</f>
        <v>-826</v>
      </c>
      <c r="K51" s="134"/>
      <c r="L51" s="144">
        <f>+L28-L49</f>
        <v>1776</v>
      </c>
      <c r="M51" s="88"/>
    </row>
    <row r="52" spans="1:13" ht="14.25" customHeight="1" thickBot="1" x14ac:dyDescent="0.35">
      <c r="A52" s="40"/>
      <c r="B52" s="217"/>
      <c r="C52" s="87"/>
      <c r="D52" s="217"/>
      <c r="E52" s="87"/>
      <c r="F52" s="217"/>
      <c r="G52" s="87"/>
      <c r="H52" s="217"/>
      <c r="I52" s="87"/>
      <c r="J52" s="217"/>
      <c r="K52" s="134"/>
      <c r="L52" s="217"/>
      <c r="M52" s="88"/>
    </row>
    <row r="53" spans="1:13" ht="19.5" customHeight="1" thickTop="1" thickBot="1" x14ac:dyDescent="0.35">
      <c r="A53" s="96" t="s">
        <v>126</v>
      </c>
      <c r="B53" s="156"/>
      <c r="C53" s="87"/>
      <c r="D53" s="156"/>
      <c r="E53" s="87"/>
      <c r="F53" s="156"/>
      <c r="G53" s="87"/>
      <c r="H53" s="156"/>
      <c r="I53" s="87"/>
      <c r="J53" s="143">
        <f>IF(H53+F53+D53+B53=0,0,"Transfer error")</f>
        <v>0</v>
      </c>
      <c r="K53" s="134"/>
      <c r="L53" s="156"/>
    </row>
    <row r="54" spans="1:13" ht="14.25" customHeight="1" thickTop="1" thickBot="1" x14ac:dyDescent="0.35">
      <c r="A54" s="11"/>
      <c r="B54" s="216"/>
      <c r="C54" s="87"/>
      <c r="D54" s="216"/>
      <c r="E54" s="87"/>
      <c r="F54" s="142"/>
      <c r="G54" s="87"/>
      <c r="H54" s="216"/>
      <c r="I54" s="87"/>
      <c r="J54" s="218"/>
      <c r="K54" s="134"/>
      <c r="L54" s="216"/>
    </row>
    <row r="55" spans="1:13" ht="29.25" customHeight="1" thickTop="1" thickBot="1" x14ac:dyDescent="0.35">
      <c r="A55" s="13" t="s">
        <v>42</v>
      </c>
      <c r="B55" s="141">
        <f>+B51+B53</f>
        <v>-826</v>
      </c>
      <c r="C55" s="87"/>
      <c r="D55" s="141">
        <f>+D51+D53</f>
        <v>0</v>
      </c>
      <c r="E55" s="87"/>
      <c r="F55" s="141">
        <f>+F51+F53</f>
        <v>0</v>
      </c>
      <c r="G55" s="87"/>
      <c r="H55" s="141">
        <f>+H51+H53</f>
        <v>0</v>
      </c>
      <c r="I55" s="87"/>
      <c r="J55" s="141">
        <f>+J51+J53</f>
        <v>-826</v>
      </c>
      <c r="K55" s="134"/>
      <c r="L55" s="141">
        <f>+L51+L53</f>
        <v>1776</v>
      </c>
    </row>
    <row r="56" spans="1:13" ht="13" thickTop="1" x14ac:dyDescent="0.2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39" activePane="bottomLeft" state="frozen"/>
      <selection activeCell="D45" sqref="D45"/>
      <selection pane="bottomLeft" activeCell="P52" sqref="P52"/>
    </sheetView>
  </sheetViews>
  <sheetFormatPr defaultColWidth="9.08984375" defaultRowHeight="12.5" x14ac:dyDescent="0.25"/>
  <cols>
    <col min="1" max="1" width="28.90625" style="1" customWidth="1"/>
    <col min="2" max="2" width="19" style="30" customWidth="1"/>
    <col min="3" max="3" width="3.90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0" width="15.54296875" style="1" customWidth="1"/>
    <col min="11" max="11" width="1.54296875" style="1" customWidth="1"/>
    <col min="12" max="12" width="14.6328125" style="1" customWidth="1"/>
    <col min="13" max="13" width="1.54296875" style="1" customWidth="1"/>
    <col min="14" max="14" width="14.6328125" style="1" customWidth="1"/>
    <col min="15" max="15" width="1.54296875" style="1" customWidth="1"/>
    <col min="16" max="16" width="14.6328125" style="1" customWidth="1"/>
    <col min="17" max="16384" width="9.08984375" style="1"/>
  </cols>
  <sheetData>
    <row r="1" spans="1:16" ht="27" customHeight="1" x14ac:dyDescent="0.4">
      <c r="B1" s="261">
        <f>'R&amp;P Accounts'!B2</f>
        <v>0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N1" s="261" t="str">
        <f>'R&amp;P Accounts'!L2</f>
        <v>SC</v>
      </c>
      <c r="O1" s="261"/>
      <c r="P1" s="261"/>
    </row>
    <row r="2" spans="1:16" s="46" customFormat="1" ht="26.25" customHeight="1" x14ac:dyDescent="0.25">
      <c r="A2" s="79" t="s">
        <v>125</v>
      </c>
      <c r="B2" s="43"/>
      <c r="C2" s="42"/>
      <c r="D2" s="42"/>
      <c r="E2" s="42"/>
      <c r="F2" s="287"/>
      <c r="G2" s="287"/>
      <c r="H2" s="28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3">
      <c r="A3" s="50" t="s">
        <v>6</v>
      </c>
      <c r="B3" s="264" t="s">
        <v>5</v>
      </c>
      <c r="C3" s="264"/>
      <c r="D3" s="264"/>
      <c r="E3" s="18"/>
      <c r="F3" s="72" t="s">
        <v>2</v>
      </c>
      <c r="G3" s="15"/>
      <c r="H3" s="72" t="s">
        <v>3</v>
      </c>
      <c r="I3" s="81"/>
      <c r="J3" s="72" t="s">
        <v>80</v>
      </c>
      <c r="K3" s="81"/>
      <c r="L3" s="72" t="s">
        <v>82</v>
      </c>
      <c r="M3" s="81"/>
      <c r="N3" s="72" t="s">
        <v>76</v>
      </c>
      <c r="O3" s="81"/>
      <c r="P3" s="72" t="s">
        <v>77</v>
      </c>
    </row>
    <row r="4" spans="1:16" x14ac:dyDescent="0.25">
      <c r="B4" s="265"/>
      <c r="C4" s="265"/>
      <c r="D4" s="265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82" t="s">
        <v>9</v>
      </c>
      <c r="B5" s="266" t="s">
        <v>40</v>
      </c>
      <c r="C5" s="266"/>
      <c r="D5" s="266"/>
      <c r="E5" s="23"/>
      <c r="F5" s="146">
        <v>3083</v>
      </c>
      <c r="G5" s="147"/>
      <c r="H5" s="146"/>
      <c r="I5" s="147"/>
      <c r="J5" s="146"/>
      <c r="K5" s="147"/>
      <c r="L5" s="146"/>
      <c r="M5" s="147"/>
      <c r="N5" s="148">
        <f>F5+H5+J5+L5</f>
        <v>3083</v>
      </c>
      <c r="O5" s="147"/>
      <c r="P5" s="146"/>
    </row>
    <row r="6" spans="1:16" ht="30" customHeight="1" x14ac:dyDescent="0.25">
      <c r="A6" s="283"/>
      <c r="B6" s="266" t="s">
        <v>41</v>
      </c>
      <c r="C6" s="266"/>
      <c r="D6" s="266"/>
      <c r="E6" s="23"/>
      <c r="F6" s="146">
        <v>-826</v>
      </c>
      <c r="G6" s="147"/>
      <c r="H6" s="146"/>
      <c r="I6" s="147"/>
      <c r="J6" s="146"/>
      <c r="K6" s="147"/>
      <c r="L6" s="146"/>
      <c r="M6" s="147"/>
      <c r="N6" s="148">
        <f>F6+H6+J6+L6</f>
        <v>-826</v>
      </c>
      <c r="O6" s="147"/>
      <c r="P6" s="146"/>
    </row>
    <row r="7" spans="1:16" ht="26.25" customHeight="1" x14ac:dyDescent="0.25">
      <c r="A7" s="283"/>
      <c r="B7" s="288"/>
      <c r="C7" s="289"/>
      <c r="D7" s="290"/>
      <c r="E7" s="23"/>
      <c r="F7" s="149"/>
      <c r="G7" s="147"/>
      <c r="H7" s="149"/>
      <c r="I7" s="147"/>
      <c r="J7" s="149"/>
      <c r="K7" s="147"/>
      <c r="L7" s="149"/>
      <c r="M7" s="147"/>
      <c r="N7" s="148">
        <f>F7+H7+J7+L7</f>
        <v>0</v>
      </c>
      <c r="O7" s="147"/>
      <c r="P7" s="149"/>
    </row>
    <row r="8" spans="1:16" ht="26.25" customHeight="1" thickBot="1" x14ac:dyDescent="0.3">
      <c r="A8" s="283"/>
      <c r="B8" s="266"/>
      <c r="C8" s="266"/>
      <c r="D8" s="266"/>
      <c r="E8" s="23"/>
      <c r="F8" s="150"/>
      <c r="G8" s="147"/>
      <c r="H8" s="150"/>
      <c r="I8" s="147"/>
      <c r="J8" s="150"/>
      <c r="K8" s="147"/>
      <c r="L8" s="150"/>
      <c r="M8" s="147"/>
      <c r="N8" s="151">
        <f>F8+H8+J8+L8</f>
        <v>0</v>
      </c>
      <c r="O8" s="147"/>
      <c r="P8" s="150"/>
    </row>
    <row r="9" spans="1:16" ht="30" customHeight="1" thickTop="1" thickBot="1" x14ac:dyDescent="0.3">
      <c r="B9" s="285" t="s">
        <v>39</v>
      </c>
      <c r="C9" s="285"/>
      <c r="D9" s="285"/>
      <c r="E9" s="41"/>
      <c r="F9" s="152">
        <f>SUM(F5:F8)</f>
        <v>2257</v>
      </c>
      <c r="G9" s="135"/>
      <c r="H9" s="152">
        <f>SUM(H5:H8)</f>
        <v>0</v>
      </c>
      <c r="I9" s="100"/>
      <c r="J9" s="152">
        <f>SUM(J5:J8)</f>
        <v>0</v>
      </c>
      <c r="K9" s="100"/>
      <c r="L9" s="152">
        <f>SUM(L5:L8)</f>
        <v>0</v>
      </c>
      <c r="M9" s="262"/>
      <c r="N9" s="153">
        <f>F9+H9+J9+L9</f>
        <v>2257</v>
      </c>
      <c r="O9" s="262"/>
      <c r="P9" s="152">
        <f>SUM(P5:P8)</f>
        <v>0</v>
      </c>
    </row>
    <row r="10" spans="1:16" ht="26.25" customHeight="1" thickTop="1" x14ac:dyDescent="0.3">
      <c r="B10" s="286" t="s">
        <v>78</v>
      </c>
      <c r="C10" s="286"/>
      <c r="D10" s="286"/>
      <c r="E10" s="22"/>
      <c r="F10" s="136">
        <f>F6-'R&amp;P Accounts'!B55</f>
        <v>0</v>
      </c>
      <c r="G10" s="100"/>
      <c r="H10" s="136">
        <f>H6-'R&amp;P Accounts'!D55</f>
        <v>0</v>
      </c>
      <c r="I10" s="100"/>
      <c r="J10" s="136">
        <f>J6-'R&amp;P Accounts'!F55</f>
        <v>0</v>
      </c>
      <c r="K10" s="100"/>
      <c r="L10" s="136">
        <f>L6-'R&amp;P Accounts'!H55</f>
        <v>0</v>
      </c>
      <c r="M10" s="262"/>
      <c r="N10" s="136">
        <f>N6-'R&amp;P Accounts'!J55</f>
        <v>0</v>
      </c>
      <c r="O10" s="262"/>
      <c r="P10" s="136">
        <f>P6-'R&amp;P Accounts'!L55</f>
        <v>-1776</v>
      </c>
    </row>
    <row r="11" spans="1:16" x14ac:dyDescent="0.25">
      <c r="B11" s="278"/>
      <c r="C11" s="278"/>
      <c r="D11" s="278"/>
      <c r="E11" s="19"/>
      <c r="G11" s="263"/>
      <c r="I11" s="263"/>
      <c r="J11" s="12"/>
      <c r="K11" s="12"/>
      <c r="M11" s="263"/>
      <c r="O11" s="263"/>
    </row>
    <row r="12" spans="1:16" ht="30.75" customHeight="1" x14ac:dyDescent="0.3">
      <c r="B12" s="270" t="s">
        <v>20</v>
      </c>
      <c r="C12" s="270"/>
      <c r="D12" s="270"/>
      <c r="E12" s="20"/>
      <c r="G12" s="263"/>
      <c r="H12" s="5"/>
      <c r="I12" s="263"/>
      <c r="J12" s="267" t="s">
        <v>14</v>
      </c>
      <c r="K12" s="267"/>
      <c r="L12" s="267"/>
      <c r="M12" s="263"/>
      <c r="N12" s="5" t="s">
        <v>46</v>
      </c>
      <c r="O12" s="263"/>
      <c r="P12" s="5" t="s">
        <v>10</v>
      </c>
    </row>
    <row r="13" spans="1:16" s="61" customFormat="1" ht="13" x14ac:dyDescent="0.3">
      <c r="B13" s="271"/>
      <c r="C13" s="271"/>
      <c r="D13" s="27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49999999999999" customHeight="1" x14ac:dyDescent="0.3">
      <c r="A14" s="282" t="s">
        <v>43</v>
      </c>
      <c r="B14" s="272"/>
      <c r="C14" s="272"/>
      <c r="D14" s="272"/>
      <c r="E14" s="24"/>
      <c r="G14" s="263"/>
      <c r="I14" s="12"/>
      <c r="J14" s="291"/>
      <c r="K14" s="292"/>
      <c r="L14" s="293"/>
      <c r="M14" s="18"/>
      <c r="N14" s="137"/>
      <c r="O14" s="100"/>
      <c r="P14" s="137"/>
    </row>
    <row r="15" spans="1:16" ht="20.149999999999999" customHeight="1" x14ac:dyDescent="0.3">
      <c r="A15" s="283"/>
      <c r="B15" s="272"/>
      <c r="C15" s="272"/>
      <c r="D15" s="272"/>
      <c r="E15" s="24"/>
      <c r="G15" s="263"/>
      <c r="H15" s="5"/>
      <c r="I15" s="12"/>
      <c r="J15" s="291"/>
      <c r="K15" s="292"/>
      <c r="L15" s="293"/>
      <c r="M15" s="18"/>
      <c r="N15" s="137"/>
      <c r="O15" s="100"/>
      <c r="P15" s="137"/>
    </row>
    <row r="16" spans="1:16" ht="20.149999999999999" customHeight="1" x14ac:dyDescent="0.3">
      <c r="A16" s="283"/>
      <c r="B16" s="272"/>
      <c r="C16" s="272"/>
      <c r="D16" s="272"/>
      <c r="E16" s="24"/>
      <c r="F16" s="12"/>
      <c r="G16" s="12"/>
      <c r="H16" s="59"/>
      <c r="I16" s="12"/>
      <c r="J16" s="291"/>
      <c r="K16" s="292"/>
      <c r="L16" s="293"/>
      <c r="M16" s="18"/>
      <c r="N16" s="137"/>
      <c r="O16" s="100"/>
      <c r="P16" s="137"/>
    </row>
    <row r="17" spans="1:16" ht="20.149999999999999" customHeight="1" x14ac:dyDescent="0.3">
      <c r="A17" s="283"/>
      <c r="B17" s="272"/>
      <c r="C17" s="272"/>
      <c r="D17" s="272"/>
      <c r="E17" s="24"/>
      <c r="F17" s="12"/>
      <c r="G17" s="12"/>
      <c r="H17" s="59"/>
      <c r="I17" s="12"/>
      <c r="J17" s="291"/>
      <c r="K17" s="292"/>
      <c r="L17" s="293"/>
      <c r="M17" s="18"/>
      <c r="N17" s="137"/>
      <c r="O17" s="100"/>
      <c r="P17" s="137"/>
    </row>
    <row r="18" spans="1:16" ht="20.149999999999999" customHeight="1" thickBot="1" x14ac:dyDescent="0.35">
      <c r="A18" s="283"/>
      <c r="B18" s="272"/>
      <c r="C18" s="272"/>
      <c r="D18" s="272"/>
      <c r="E18" s="24"/>
      <c r="F18" s="12"/>
      <c r="G18" s="12"/>
      <c r="H18" s="59"/>
      <c r="I18" s="12"/>
      <c r="J18" s="291"/>
      <c r="K18" s="292"/>
      <c r="L18" s="293"/>
      <c r="M18" s="18"/>
      <c r="N18" s="138"/>
      <c r="O18" s="100"/>
      <c r="P18" s="138"/>
    </row>
    <row r="19" spans="1:16" ht="20.149999999999999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2" t="s">
        <v>84</v>
      </c>
      <c r="M19" s="18"/>
      <c r="N19" s="139">
        <f>SUM(N14:N18)</f>
        <v>0</v>
      </c>
      <c r="O19" s="100"/>
      <c r="P19" s="139">
        <f>SUM(P14:P18)</f>
        <v>0</v>
      </c>
    </row>
    <row r="20" spans="1:16" x14ac:dyDescent="0.25">
      <c r="B20" s="284"/>
      <c r="C20" s="284"/>
      <c r="D20" s="284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3">
      <c r="B21" s="270" t="s">
        <v>20</v>
      </c>
      <c r="C21" s="270"/>
      <c r="D21" s="270"/>
      <c r="E21" s="21"/>
      <c r="G21" s="12"/>
      <c r="H21" s="267" t="s">
        <v>14</v>
      </c>
      <c r="I21" s="267"/>
      <c r="J21" s="267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ht="13" x14ac:dyDescent="0.3">
      <c r="B22" s="271"/>
      <c r="C22" s="271"/>
      <c r="D22" s="27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49999999999999" customHeight="1" x14ac:dyDescent="0.3">
      <c r="A23" s="282" t="s">
        <v>44</v>
      </c>
      <c r="B23" s="272"/>
      <c r="C23" s="272"/>
      <c r="D23" s="272"/>
      <c r="E23" s="24"/>
      <c r="G23" s="12"/>
      <c r="H23" s="279"/>
      <c r="I23" s="280"/>
      <c r="J23" s="281"/>
      <c r="K23" s="18"/>
      <c r="L23" s="137"/>
      <c r="M23" s="100"/>
      <c r="N23" s="137"/>
      <c r="O23" s="100"/>
      <c r="P23" s="137"/>
    </row>
    <row r="24" spans="1:16" ht="20.149999999999999" customHeight="1" x14ac:dyDescent="0.3">
      <c r="A24" s="283"/>
      <c r="B24" s="272"/>
      <c r="C24" s="272"/>
      <c r="D24" s="272"/>
      <c r="E24" s="24"/>
      <c r="G24" s="12"/>
      <c r="H24" s="279"/>
      <c r="I24" s="280"/>
      <c r="J24" s="281"/>
      <c r="K24" s="18"/>
      <c r="L24" s="137"/>
      <c r="M24" s="100"/>
      <c r="N24" s="137"/>
      <c r="O24" s="100"/>
      <c r="P24" s="137"/>
    </row>
    <row r="25" spans="1:16" ht="20.149999999999999" customHeight="1" x14ac:dyDescent="0.3">
      <c r="A25" s="283"/>
      <c r="B25" s="272"/>
      <c r="C25" s="272"/>
      <c r="D25" s="272"/>
      <c r="E25" s="24"/>
      <c r="G25" s="12"/>
      <c r="H25" s="279"/>
      <c r="I25" s="280"/>
      <c r="J25" s="281"/>
      <c r="K25" s="18"/>
      <c r="L25" s="137"/>
      <c r="M25" s="100"/>
      <c r="N25" s="137"/>
      <c r="O25" s="100"/>
      <c r="P25" s="137"/>
    </row>
    <row r="26" spans="1:16" ht="20.149999999999999" customHeight="1" x14ac:dyDescent="0.3">
      <c r="A26" s="283"/>
      <c r="B26" s="272"/>
      <c r="C26" s="272"/>
      <c r="D26" s="272"/>
      <c r="E26" s="24"/>
      <c r="G26" s="12"/>
      <c r="H26" s="279"/>
      <c r="I26" s="280"/>
      <c r="J26" s="281"/>
      <c r="K26" s="18"/>
      <c r="L26" s="137"/>
      <c r="M26" s="100"/>
      <c r="N26" s="137"/>
      <c r="O26" s="100"/>
      <c r="P26" s="137"/>
    </row>
    <row r="27" spans="1:16" ht="20.149999999999999" customHeight="1" x14ac:dyDescent="0.3">
      <c r="A27" s="283"/>
      <c r="B27" s="272"/>
      <c r="C27" s="272"/>
      <c r="D27" s="272"/>
      <c r="E27" s="24"/>
      <c r="G27" s="12"/>
      <c r="H27" s="279"/>
      <c r="I27" s="280"/>
      <c r="J27" s="281"/>
      <c r="K27" s="18"/>
      <c r="L27" s="137"/>
      <c r="M27" s="100"/>
      <c r="N27" s="137"/>
      <c r="O27" s="100"/>
      <c r="P27" s="137"/>
    </row>
    <row r="28" spans="1:16" ht="20.149999999999999" customHeight="1" x14ac:dyDescent="0.3">
      <c r="A28" s="283"/>
      <c r="B28" s="272"/>
      <c r="C28" s="272"/>
      <c r="D28" s="272"/>
      <c r="E28" s="24"/>
      <c r="G28" s="12"/>
      <c r="H28" s="279"/>
      <c r="I28" s="280"/>
      <c r="J28" s="281"/>
      <c r="K28" s="18"/>
      <c r="L28" s="137"/>
      <c r="M28" s="100"/>
      <c r="N28" s="137"/>
      <c r="O28" s="100"/>
      <c r="P28" s="137"/>
    </row>
    <row r="29" spans="1:16" ht="20.149999999999999" customHeight="1" x14ac:dyDescent="0.3">
      <c r="A29" s="283"/>
      <c r="B29" s="272"/>
      <c r="C29" s="272"/>
      <c r="D29" s="272"/>
      <c r="E29" s="24"/>
      <c r="G29" s="12"/>
      <c r="H29" s="279"/>
      <c r="I29" s="280"/>
      <c r="J29" s="281"/>
      <c r="K29" s="18"/>
      <c r="L29" s="137"/>
      <c r="M29" s="100"/>
      <c r="N29" s="137"/>
      <c r="O29" s="100"/>
      <c r="P29" s="137"/>
    </row>
    <row r="30" spans="1:16" ht="20.149999999999999" customHeight="1" x14ac:dyDescent="0.3">
      <c r="A30" s="283"/>
      <c r="B30" s="272"/>
      <c r="C30" s="272"/>
      <c r="D30" s="272"/>
      <c r="E30" s="24"/>
      <c r="G30" s="12"/>
      <c r="H30" s="279"/>
      <c r="I30" s="280"/>
      <c r="J30" s="281"/>
      <c r="K30" s="18"/>
      <c r="L30" s="137"/>
      <c r="M30" s="100"/>
      <c r="N30" s="137"/>
      <c r="O30" s="100"/>
      <c r="P30" s="137"/>
    </row>
    <row r="31" spans="1:16" ht="20.149999999999999" customHeight="1" thickBot="1" x14ac:dyDescent="0.35">
      <c r="A31" s="283"/>
      <c r="B31" s="272"/>
      <c r="C31" s="272"/>
      <c r="D31" s="272"/>
      <c r="E31" s="24"/>
      <c r="G31" s="12"/>
      <c r="H31" s="279"/>
      <c r="I31" s="280"/>
      <c r="J31" s="281"/>
      <c r="K31" s="18"/>
      <c r="L31" s="138"/>
      <c r="M31" s="100"/>
      <c r="N31" s="138"/>
      <c r="O31" s="100"/>
      <c r="P31" s="138"/>
    </row>
    <row r="32" spans="1:16" ht="20.149999999999999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39">
        <f>SUM(L23:L31)</f>
        <v>0</v>
      </c>
      <c r="M32" s="100"/>
      <c r="N32" s="139">
        <f>SUM(N23:N31)</f>
        <v>0</v>
      </c>
      <c r="O32" s="100"/>
      <c r="P32" s="139">
        <f>SUM(P23:P31)</f>
        <v>0</v>
      </c>
    </row>
    <row r="33" spans="1:16" ht="10.5" customHeight="1" x14ac:dyDescent="0.25">
      <c r="B33" s="278"/>
      <c r="C33" s="278"/>
      <c r="D33" s="278"/>
      <c r="E33" s="276"/>
      <c r="G33" s="276"/>
      <c r="H33" s="17"/>
      <c r="I33" s="263"/>
      <c r="J33" s="12"/>
      <c r="K33" s="12"/>
      <c r="L33" s="66"/>
      <c r="M33" s="263"/>
      <c r="N33" s="66"/>
      <c r="O33" s="277"/>
      <c r="P33" s="66"/>
    </row>
    <row r="34" spans="1:16" ht="19.5" customHeight="1" x14ac:dyDescent="0.3">
      <c r="B34" s="270" t="s">
        <v>20</v>
      </c>
      <c r="C34" s="270"/>
      <c r="D34" s="270"/>
      <c r="E34" s="276"/>
      <c r="G34" s="276"/>
      <c r="H34" s="17"/>
      <c r="I34" s="263"/>
      <c r="J34" s="267" t="s">
        <v>15</v>
      </c>
      <c r="K34" s="267"/>
      <c r="L34" s="267"/>
      <c r="M34" s="263"/>
      <c r="N34" s="5" t="s">
        <v>56</v>
      </c>
      <c r="O34" s="277"/>
      <c r="P34" s="5" t="s">
        <v>10</v>
      </c>
    </row>
    <row r="35" spans="1:16" s="61" customFormat="1" ht="13" x14ac:dyDescent="0.3">
      <c r="B35" s="271"/>
      <c r="C35" s="271"/>
      <c r="D35" s="27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49999999999999" customHeight="1" x14ac:dyDescent="0.3">
      <c r="A36" s="282" t="s">
        <v>45</v>
      </c>
      <c r="B36" s="272"/>
      <c r="C36" s="272"/>
      <c r="D36" s="272"/>
      <c r="E36" s="24"/>
      <c r="G36" s="12"/>
      <c r="H36" s="17"/>
      <c r="I36" s="12"/>
      <c r="J36" s="273"/>
      <c r="K36" s="274"/>
      <c r="L36" s="275"/>
      <c r="M36" s="12"/>
      <c r="N36" s="125"/>
      <c r="O36" s="134"/>
      <c r="P36" s="125"/>
    </row>
    <row r="37" spans="1:16" ht="20.149999999999999" customHeight="1" x14ac:dyDescent="0.3">
      <c r="A37" s="283"/>
      <c r="B37" s="272"/>
      <c r="C37" s="272"/>
      <c r="D37" s="272"/>
      <c r="E37" s="24"/>
      <c r="G37" s="12"/>
      <c r="H37" s="17"/>
      <c r="I37" s="12"/>
      <c r="J37" s="273"/>
      <c r="K37" s="274"/>
      <c r="L37" s="275"/>
      <c r="M37" s="12"/>
      <c r="N37" s="125"/>
      <c r="O37" s="134"/>
      <c r="P37" s="125"/>
    </row>
    <row r="38" spans="1:16" ht="20.149999999999999" customHeight="1" x14ac:dyDescent="0.3">
      <c r="A38" s="283"/>
      <c r="B38" s="272"/>
      <c r="C38" s="272"/>
      <c r="D38" s="272"/>
      <c r="E38" s="24"/>
      <c r="G38" s="12"/>
      <c r="H38" s="17"/>
      <c r="I38" s="12"/>
      <c r="J38" s="273"/>
      <c r="K38" s="274"/>
      <c r="L38" s="275"/>
      <c r="M38" s="12"/>
      <c r="N38" s="125"/>
      <c r="O38" s="134"/>
      <c r="P38" s="125"/>
    </row>
    <row r="39" spans="1:16" ht="20.149999999999999" customHeight="1" x14ac:dyDescent="0.3">
      <c r="A39" s="283"/>
      <c r="B39" s="272"/>
      <c r="C39" s="272"/>
      <c r="D39" s="272"/>
      <c r="E39" s="24"/>
      <c r="G39" s="12"/>
      <c r="H39" s="17"/>
      <c r="I39" s="12"/>
      <c r="J39" s="273"/>
      <c r="K39" s="274"/>
      <c r="L39" s="275"/>
      <c r="M39" s="12"/>
      <c r="N39" s="125"/>
      <c r="O39" s="134"/>
      <c r="P39" s="125"/>
    </row>
    <row r="40" spans="1:16" ht="20.149999999999999" customHeight="1" thickBot="1" x14ac:dyDescent="0.35">
      <c r="A40" s="283"/>
      <c r="B40" s="272"/>
      <c r="C40" s="272"/>
      <c r="D40" s="272"/>
      <c r="E40" s="24"/>
      <c r="G40" s="12"/>
      <c r="H40" s="17"/>
      <c r="I40" s="12"/>
      <c r="J40" s="273"/>
      <c r="K40" s="274"/>
      <c r="L40" s="275"/>
      <c r="M40" s="12"/>
      <c r="N40" s="210"/>
      <c r="O40" s="134"/>
      <c r="P40" s="210"/>
    </row>
    <row r="41" spans="1:16" ht="20.149999999999999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1">
        <f>SUM(N36:N40)</f>
        <v>0</v>
      </c>
      <c r="O41" s="134"/>
      <c r="P41" s="211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" x14ac:dyDescent="0.3">
      <c r="B43" s="270" t="s">
        <v>20</v>
      </c>
      <c r="C43" s="270"/>
      <c r="D43" s="270"/>
      <c r="E43" s="12"/>
      <c r="G43" s="12"/>
      <c r="H43" s="12"/>
      <c r="I43" s="12"/>
      <c r="J43" s="267" t="s">
        <v>15</v>
      </c>
      <c r="K43" s="267"/>
      <c r="L43" s="267"/>
      <c r="M43" s="12"/>
      <c r="N43" s="17" t="s">
        <v>57</v>
      </c>
      <c r="O43" s="12"/>
      <c r="P43" s="5" t="s">
        <v>10</v>
      </c>
    </row>
    <row r="44" spans="1:16" s="61" customFormat="1" ht="13" x14ac:dyDescent="0.3">
      <c r="B44" s="271"/>
      <c r="C44" s="271"/>
      <c r="D44" s="27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49999999999999" customHeight="1" x14ac:dyDescent="0.3">
      <c r="A45" s="282" t="s">
        <v>70</v>
      </c>
      <c r="B45" s="272"/>
      <c r="C45" s="272"/>
      <c r="D45" s="272"/>
      <c r="E45" s="24"/>
      <c r="G45" s="12"/>
      <c r="H45" s="12"/>
      <c r="I45" s="12"/>
      <c r="J45" s="273"/>
      <c r="K45" s="274"/>
      <c r="L45" s="275"/>
      <c r="M45" s="12"/>
      <c r="N45" s="101"/>
      <c r="O45" s="100"/>
      <c r="P45" s="101"/>
    </row>
    <row r="46" spans="1:16" ht="20.149999999999999" customHeight="1" x14ac:dyDescent="0.3">
      <c r="A46" s="283"/>
      <c r="B46" s="272"/>
      <c r="C46" s="272"/>
      <c r="D46" s="272"/>
      <c r="E46" s="24"/>
      <c r="G46" s="12"/>
      <c r="H46" s="12"/>
      <c r="I46" s="12"/>
      <c r="J46" s="273"/>
      <c r="K46" s="274"/>
      <c r="L46" s="275"/>
      <c r="M46" s="12"/>
      <c r="N46" s="101"/>
      <c r="O46" s="100"/>
      <c r="P46" s="101"/>
    </row>
    <row r="47" spans="1:16" ht="20.149999999999999" customHeight="1" thickBot="1" x14ac:dyDescent="0.35">
      <c r="A47" s="283"/>
      <c r="B47" s="272"/>
      <c r="C47" s="272"/>
      <c r="D47" s="272"/>
      <c r="E47" s="24"/>
      <c r="G47" s="12"/>
      <c r="H47" s="12"/>
      <c r="I47" s="12"/>
      <c r="J47" s="273"/>
      <c r="K47" s="274"/>
      <c r="L47" s="275"/>
      <c r="M47" s="12"/>
      <c r="N47" s="140"/>
      <c r="O47" s="100"/>
      <c r="P47" s="140"/>
    </row>
    <row r="48" spans="1:16" ht="20.149999999999999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39">
        <f>SUM(N45:N47)</f>
        <v>0</v>
      </c>
      <c r="O48" s="100"/>
      <c r="P48" s="139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3">
      <c r="A50" s="73" t="s">
        <v>79</v>
      </c>
      <c r="B50" s="268" t="s">
        <v>16</v>
      </c>
      <c r="C50" s="268"/>
      <c r="D50" s="268"/>
      <c r="E50" s="268"/>
      <c r="F50" s="268"/>
      <c r="G50" s="74"/>
      <c r="H50" s="269" t="s">
        <v>17</v>
      </c>
      <c r="I50" s="269"/>
      <c r="J50" s="269"/>
      <c r="K50" s="269"/>
      <c r="L50" s="269"/>
      <c r="M50" s="75"/>
      <c r="N50" s="75"/>
      <c r="O50" s="76"/>
      <c r="P50" s="77" t="s">
        <v>18</v>
      </c>
    </row>
    <row r="51" spans="1:16" ht="33.75" customHeight="1" x14ac:dyDescent="0.35">
      <c r="A51" s="51"/>
      <c r="B51" s="294" t="s">
        <v>135</v>
      </c>
      <c r="C51" s="295"/>
      <c r="D51" s="295"/>
      <c r="E51" s="295"/>
      <c r="F51" s="296"/>
      <c r="G51" s="65"/>
      <c r="H51" s="300" t="s">
        <v>135</v>
      </c>
      <c r="I51" s="295"/>
      <c r="J51" s="295"/>
      <c r="K51" s="295"/>
      <c r="L51" s="295"/>
      <c r="M51" s="295"/>
      <c r="N51" s="296"/>
      <c r="P51" s="229" t="s">
        <v>136</v>
      </c>
    </row>
    <row r="52" spans="1:16" ht="33.75" customHeight="1" x14ac:dyDescent="0.3">
      <c r="A52" s="51"/>
      <c r="B52" s="297"/>
      <c r="C52" s="298"/>
      <c r="D52" s="298"/>
      <c r="E52" s="298"/>
      <c r="F52" s="299"/>
      <c r="G52" s="65"/>
      <c r="H52" s="301"/>
      <c r="I52" s="302"/>
      <c r="J52" s="302"/>
      <c r="K52" s="302"/>
      <c r="L52" s="302"/>
      <c r="M52" s="302"/>
      <c r="N52" s="303"/>
      <c r="P52" s="78"/>
    </row>
    <row r="53" spans="1:16" ht="14" x14ac:dyDescent="0.25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13" zoomScale="85" zoomScaleNormal="85" zoomScaleSheetLayoutView="80" workbookViewId="0">
      <selection activeCell="B13" sqref="B13:F13"/>
    </sheetView>
  </sheetViews>
  <sheetFormatPr defaultColWidth="9.08984375" defaultRowHeight="12.5" x14ac:dyDescent="0.25"/>
  <cols>
    <col min="1" max="1" width="31.6328125" style="1" customWidth="1"/>
    <col min="2" max="2" width="15.453125" style="30" customWidth="1"/>
    <col min="3" max="3" width="1.63281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1" width="14.6328125" style="1" customWidth="1"/>
    <col min="12" max="16384" width="9.08984375" style="1"/>
  </cols>
  <sheetData>
    <row r="1" spans="1:12" ht="27.75" customHeight="1" x14ac:dyDescent="0.4">
      <c r="B1" s="261">
        <f>'R&amp;P Accounts'!B2</f>
        <v>0</v>
      </c>
      <c r="C1" s="261"/>
      <c r="D1" s="261"/>
      <c r="E1" s="261"/>
      <c r="F1" s="261"/>
      <c r="G1" s="261"/>
      <c r="H1" s="261"/>
      <c r="I1" s="261"/>
      <c r="J1" s="261"/>
      <c r="K1" s="241" t="str">
        <f>'R&amp;P Accounts'!L2</f>
        <v>SC</v>
      </c>
      <c r="L1" s="241"/>
    </row>
    <row r="2" spans="1:12" ht="10.5" customHeight="1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pans="1:12" s="46" customFormat="1" ht="26.25" customHeight="1" x14ac:dyDescent="0.25">
      <c r="A3" s="42" t="s">
        <v>111</v>
      </c>
      <c r="B3" s="43"/>
      <c r="C3" s="42"/>
      <c r="D3" s="42"/>
      <c r="E3" s="42"/>
      <c r="F3" s="42"/>
      <c r="G3" s="243"/>
      <c r="H3" s="243"/>
      <c r="I3" s="243"/>
      <c r="J3" s="243"/>
      <c r="K3" s="80"/>
    </row>
    <row r="4" spans="1:12" ht="15" customHeight="1" x14ac:dyDescent="0.2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</row>
    <row r="5" spans="1:12" ht="20.149999999999999" customHeight="1" x14ac:dyDescent="0.25">
      <c r="A5" s="321" t="s">
        <v>113</v>
      </c>
      <c r="B5" s="337"/>
      <c r="C5" s="338"/>
      <c r="D5" s="338"/>
      <c r="E5" s="338"/>
      <c r="F5" s="338"/>
      <c r="G5" s="338"/>
      <c r="H5" s="338"/>
      <c r="I5" s="338"/>
      <c r="J5" s="338"/>
      <c r="K5" s="339"/>
    </row>
    <row r="6" spans="1:12" ht="20.149999999999999" customHeight="1" x14ac:dyDescent="0.25">
      <c r="A6" s="322"/>
      <c r="B6" s="340"/>
      <c r="C6" s="341"/>
      <c r="D6" s="341"/>
      <c r="E6" s="341"/>
      <c r="F6" s="341"/>
      <c r="G6" s="341"/>
      <c r="H6" s="341"/>
      <c r="I6" s="341"/>
      <c r="J6" s="341"/>
      <c r="K6" s="342"/>
    </row>
    <row r="7" spans="1:12" ht="29.25" customHeight="1" x14ac:dyDescent="0.25">
      <c r="A7" s="322"/>
      <c r="B7" s="340"/>
      <c r="C7" s="341"/>
      <c r="D7" s="341"/>
      <c r="E7" s="341"/>
      <c r="F7" s="341"/>
      <c r="G7" s="341"/>
      <c r="H7" s="341"/>
      <c r="I7" s="341"/>
      <c r="J7" s="341"/>
      <c r="K7" s="342"/>
    </row>
    <row r="8" spans="1:12" ht="41.25" customHeight="1" x14ac:dyDescent="0.25">
      <c r="A8" s="322"/>
      <c r="B8" s="340"/>
      <c r="C8" s="341"/>
      <c r="D8" s="341"/>
      <c r="E8" s="341"/>
      <c r="F8" s="341"/>
      <c r="G8" s="341"/>
      <c r="H8" s="341"/>
      <c r="I8" s="341"/>
      <c r="J8" s="341"/>
      <c r="K8" s="342"/>
    </row>
    <row r="9" spans="1:12" ht="64.5" customHeight="1" x14ac:dyDescent="0.25">
      <c r="A9" s="322"/>
      <c r="B9" s="343"/>
      <c r="C9" s="344"/>
      <c r="D9" s="344"/>
      <c r="E9" s="344"/>
      <c r="F9" s="344"/>
      <c r="G9" s="344"/>
      <c r="H9" s="344"/>
      <c r="I9" s="344"/>
      <c r="J9" s="344"/>
      <c r="K9" s="345"/>
    </row>
    <row r="10" spans="1:12" x14ac:dyDescent="0.25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</row>
    <row r="11" spans="1:12" ht="27" customHeight="1" x14ac:dyDescent="0.25">
      <c r="B11" s="309" t="s">
        <v>50</v>
      </c>
      <c r="C11" s="309"/>
      <c r="D11" s="309"/>
      <c r="E11" s="309"/>
      <c r="F11" s="309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49999999999999" customHeight="1" x14ac:dyDescent="0.3">
      <c r="A12" s="321" t="s">
        <v>59</v>
      </c>
      <c r="B12" s="323" t="s">
        <v>138</v>
      </c>
      <c r="C12" s="324"/>
      <c r="D12" s="324"/>
      <c r="E12" s="324"/>
      <c r="F12" s="325"/>
      <c r="G12" s="18"/>
      <c r="H12" s="187" t="s">
        <v>139</v>
      </c>
      <c r="I12" s="188"/>
      <c r="J12" s="189">
        <v>1</v>
      </c>
      <c r="K12" s="190">
        <v>150</v>
      </c>
    </row>
    <row r="13" spans="1:12" ht="20.149999999999999" customHeight="1" x14ac:dyDescent="0.3">
      <c r="A13" s="322"/>
      <c r="B13" s="323"/>
      <c r="C13" s="324"/>
      <c r="D13" s="324"/>
      <c r="E13" s="324"/>
      <c r="F13" s="325"/>
      <c r="G13" s="18"/>
      <c r="H13" s="187"/>
      <c r="I13" s="188"/>
      <c r="J13" s="189"/>
      <c r="K13" s="190"/>
    </row>
    <row r="14" spans="1:12" ht="20.149999999999999" customHeight="1" x14ac:dyDescent="0.3">
      <c r="A14" s="322"/>
      <c r="B14" s="323"/>
      <c r="C14" s="324"/>
      <c r="D14" s="324"/>
      <c r="E14" s="324"/>
      <c r="F14" s="325"/>
      <c r="G14" s="18"/>
      <c r="H14" s="187"/>
      <c r="I14" s="188"/>
      <c r="J14" s="189"/>
      <c r="K14" s="190"/>
    </row>
    <row r="15" spans="1:12" ht="20.149999999999999" customHeight="1" x14ac:dyDescent="0.3">
      <c r="A15" s="322"/>
      <c r="B15" s="323"/>
      <c r="C15" s="324"/>
      <c r="D15" s="324"/>
      <c r="E15" s="324"/>
      <c r="F15" s="325"/>
      <c r="G15" s="18"/>
      <c r="H15" s="187"/>
      <c r="I15" s="188"/>
      <c r="J15" s="189"/>
      <c r="K15" s="190"/>
    </row>
    <row r="16" spans="1:12" ht="20.149999999999999" customHeight="1" x14ac:dyDescent="0.3">
      <c r="A16" s="322"/>
      <c r="B16" s="326"/>
      <c r="C16" s="327"/>
      <c r="D16" s="327"/>
      <c r="E16" s="327"/>
      <c r="F16" s="328"/>
      <c r="G16" s="18"/>
      <c r="H16" s="187"/>
      <c r="I16" s="188"/>
      <c r="J16" s="189"/>
      <c r="K16" s="191"/>
    </row>
    <row r="17" spans="1:11" ht="20.25" customHeight="1" x14ac:dyDescent="0.3">
      <c r="A17" s="12"/>
      <c r="B17" s="330" t="s">
        <v>84</v>
      </c>
      <c r="C17" s="330"/>
      <c r="D17" s="330"/>
      <c r="E17" s="330"/>
      <c r="F17" s="330"/>
      <c r="G17" s="330"/>
      <c r="H17" s="330"/>
      <c r="I17" s="330"/>
      <c r="J17" s="330"/>
      <c r="K17" s="212">
        <f>SUM(K12:K16)</f>
        <v>150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49999999999999" customHeight="1" x14ac:dyDescent="0.25">
      <c r="A19" s="60" t="s">
        <v>60</v>
      </c>
      <c r="B19" s="331" t="s">
        <v>117</v>
      </c>
      <c r="C19" s="332"/>
      <c r="D19" s="332"/>
      <c r="E19" s="332"/>
      <c r="F19" s="332"/>
      <c r="G19" s="332"/>
      <c r="H19" s="332"/>
      <c r="I19" s="332"/>
      <c r="J19" s="333"/>
      <c r="K19" s="307" t="s">
        <v>137</v>
      </c>
    </row>
    <row r="20" spans="1:11" ht="17.25" customHeight="1" x14ac:dyDescent="0.25">
      <c r="A20" s="16"/>
      <c r="B20" s="334"/>
      <c r="C20" s="335"/>
      <c r="D20" s="335"/>
      <c r="E20" s="335"/>
      <c r="F20" s="335"/>
      <c r="G20" s="335"/>
      <c r="H20" s="335"/>
      <c r="I20" s="335"/>
      <c r="J20" s="336"/>
      <c r="K20" s="308"/>
    </row>
    <row r="21" spans="1:11" ht="12.75" customHeight="1" x14ac:dyDescent="0.25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</row>
    <row r="22" spans="1:11" ht="27" customHeight="1" x14ac:dyDescent="0.25">
      <c r="B22" s="309" t="s">
        <v>51</v>
      </c>
      <c r="C22" s="309"/>
      <c r="D22" s="309"/>
      <c r="E22" s="309"/>
      <c r="F22" s="309"/>
      <c r="G22" s="309"/>
      <c r="H22" s="309"/>
      <c r="I22" s="309"/>
      <c r="J22" s="309"/>
      <c r="K22" s="17" t="s">
        <v>48</v>
      </c>
    </row>
    <row r="23" spans="1:11" ht="19.5" customHeight="1" x14ac:dyDescent="0.3">
      <c r="A23" s="321" t="s">
        <v>61</v>
      </c>
      <c r="B23" s="323"/>
      <c r="C23" s="324"/>
      <c r="D23" s="324"/>
      <c r="E23" s="324"/>
      <c r="F23" s="324"/>
      <c r="G23" s="324"/>
      <c r="H23" s="324"/>
      <c r="I23" s="324"/>
      <c r="J23" s="325"/>
      <c r="K23" s="89"/>
    </row>
    <row r="24" spans="1:11" ht="20.149999999999999" customHeight="1" x14ac:dyDescent="0.3">
      <c r="A24" s="322"/>
      <c r="B24" s="323"/>
      <c r="C24" s="324"/>
      <c r="D24" s="324"/>
      <c r="E24" s="324"/>
      <c r="F24" s="324"/>
      <c r="G24" s="324"/>
      <c r="H24" s="324"/>
      <c r="I24" s="324"/>
      <c r="J24" s="325"/>
      <c r="K24" s="89"/>
    </row>
    <row r="25" spans="1:11" ht="20.149999999999999" customHeight="1" x14ac:dyDescent="0.3">
      <c r="A25" s="322"/>
      <c r="B25" s="323"/>
      <c r="C25" s="324"/>
      <c r="D25" s="324"/>
      <c r="E25" s="324"/>
      <c r="F25" s="324"/>
      <c r="G25" s="324"/>
      <c r="H25" s="324"/>
      <c r="I25" s="324"/>
      <c r="J25" s="325"/>
      <c r="K25" s="89"/>
    </row>
    <row r="26" spans="1:11" ht="20.149999999999999" customHeight="1" x14ac:dyDescent="0.3">
      <c r="A26" s="322"/>
      <c r="B26" s="323"/>
      <c r="C26" s="324"/>
      <c r="D26" s="324"/>
      <c r="E26" s="324"/>
      <c r="F26" s="324"/>
      <c r="G26" s="324"/>
      <c r="H26" s="324"/>
      <c r="I26" s="324"/>
      <c r="J26" s="325"/>
      <c r="K26" s="89"/>
    </row>
    <row r="27" spans="1:11" ht="20.149999999999999" customHeight="1" x14ac:dyDescent="0.3">
      <c r="A27" s="322"/>
      <c r="B27" s="326"/>
      <c r="C27" s="327"/>
      <c r="D27" s="327"/>
      <c r="E27" s="327"/>
      <c r="F27" s="327"/>
      <c r="G27" s="327"/>
      <c r="H27" s="327"/>
      <c r="I27" s="327"/>
      <c r="J27" s="328"/>
      <c r="K27" s="89"/>
    </row>
    <row r="28" spans="1:11" x14ac:dyDescent="0.25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</row>
    <row r="29" spans="1:11" ht="20.149999999999999" customHeight="1" x14ac:dyDescent="0.25">
      <c r="A29" s="60" t="s">
        <v>62</v>
      </c>
      <c r="B29" s="331" t="s">
        <v>118</v>
      </c>
      <c r="C29" s="332"/>
      <c r="D29" s="332"/>
      <c r="E29" s="332"/>
      <c r="F29" s="332"/>
      <c r="G29" s="332"/>
      <c r="H29" s="332"/>
      <c r="I29" s="332"/>
      <c r="J29" s="333"/>
      <c r="K29" s="346" t="s">
        <v>137</v>
      </c>
    </row>
    <row r="30" spans="1:11" ht="17.25" customHeight="1" x14ac:dyDescent="0.25">
      <c r="A30" s="16"/>
      <c r="B30" s="334"/>
      <c r="C30" s="335"/>
      <c r="D30" s="335"/>
      <c r="E30" s="335"/>
      <c r="F30" s="335"/>
      <c r="G30" s="335"/>
      <c r="H30" s="335"/>
      <c r="I30" s="335"/>
      <c r="J30" s="336"/>
      <c r="K30" s="347"/>
    </row>
    <row r="31" spans="1:11" ht="12.75" customHeight="1" x14ac:dyDescent="0.25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</row>
    <row r="32" spans="1:11" ht="27" customHeight="1" x14ac:dyDescent="0.25">
      <c r="A32" s="242"/>
      <c r="B32" s="242"/>
      <c r="C32" s="242"/>
      <c r="D32" s="242"/>
      <c r="E32" s="242"/>
      <c r="F32" s="242"/>
      <c r="G32" s="242"/>
      <c r="H32" s="242"/>
      <c r="I32" s="12"/>
      <c r="J32" s="17" t="s">
        <v>83</v>
      </c>
      <c r="K32" s="17" t="s">
        <v>48</v>
      </c>
    </row>
    <row r="33" spans="1:11" ht="20.149999999999999" customHeight="1" x14ac:dyDescent="0.3">
      <c r="A33" s="321" t="s">
        <v>63</v>
      </c>
      <c r="B33" s="323"/>
      <c r="C33" s="324"/>
      <c r="D33" s="324"/>
      <c r="E33" s="324"/>
      <c r="F33" s="324"/>
      <c r="G33" s="324"/>
      <c r="H33" s="325"/>
      <c r="I33" s="18"/>
      <c r="J33" s="89"/>
      <c r="K33" s="89"/>
    </row>
    <row r="34" spans="1:11" ht="20.149999999999999" customHeight="1" x14ac:dyDescent="0.3">
      <c r="A34" s="322"/>
      <c r="B34" s="323"/>
      <c r="C34" s="324"/>
      <c r="D34" s="324"/>
      <c r="E34" s="324"/>
      <c r="F34" s="324"/>
      <c r="G34" s="324"/>
      <c r="H34" s="325"/>
      <c r="I34" s="18"/>
      <c r="J34" s="89"/>
      <c r="K34" s="89"/>
    </row>
    <row r="35" spans="1:11" ht="20.149999999999999" customHeight="1" x14ac:dyDescent="0.3">
      <c r="A35" s="322"/>
      <c r="B35" s="323"/>
      <c r="C35" s="324"/>
      <c r="D35" s="324"/>
      <c r="E35" s="324"/>
      <c r="F35" s="324"/>
      <c r="G35" s="324"/>
      <c r="H35" s="325"/>
      <c r="I35" s="18"/>
      <c r="J35" s="89"/>
      <c r="K35" s="89"/>
    </row>
    <row r="36" spans="1:11" ht="20.149999999999999" customHeight="1" x14ac:dyDescent="0.3">
      <c r="A36" s="322"/>
      <c r="B36" s="323"/>
      <c r="C36" s="324"/>
      <c r="D36" s="324"/>
      <c r="E36" s="324"/>
      <c r="F36" s="324"/>
      <c r="G36" s="324"/>
      <c r="H36" s="325"/>
      <c r="I36" s="18"/>
      <c r="J36" s="89"/>
      <c r="K36" s="89"/>
    </row>
    <row r="37" spans="1:11" ht="20.149999999999999" customHeight="1" x14ac:dyDescent="0.3">
      <c r="A37" s="322"/>
      <c r="B37" s="326"/>
      <c r="C37" s="327"/>
      <c r="D37" s="327"/>
      <c r="E37" s="327"/>
      <c r="F37" s="327"/>
      <c r="G37" s="327"/>
      <c r="H37" s="328"/>
      <c r="I37" s="18"/>
      <c r="J37" s="89"/>
      <c r="K37" s="89"/>
    </row>
    <row r="38" spans="1:11" x14ac:dyDescent="0.25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</row>
    <row r="39" spans="1:11" ht="34.5" x14ac:dyDescent="0.3">
      <c r="B39" s="329" t="s">
        <v>52</v>
      </c>
      <c r="C39" s="329"/>
      <c r="D39" s="329"/>
      <c r="E39" s="12"/>
      <c r="F39" s="329" t="s">
        <v>58</v>
      </c>
      <c r="G39" s="329"/>
      <c r="H39" s="329"/>
      <c r="I39" s="12"/>
      <c r="J39" s="17" t="s">
        <v>53</v>
      </c>
      <c r="K39" s="17" t="s">
        <v>54</v>
      </c>
    </row>
    <row r="40" spans="1:11" ht="20.149999999999999" customHeight="1" x14ac:dyDescent="0.3">
      <c r="A40" s="321" t="s">
        <v>64</v>
      </c>
      <c r="B40" s="323"/>
      <c r="C40" s="324"/>
      <c r="D40" s="325"/>
      <c r="E40" s="90"/>
      <c r="F40" s="304"/>
      <c r="G40" s="305"/>
      <c r="H40" s="306"/>
      <c r="I40" s="18"/>
      <c r="J40" s="89"/>
      <c r="K40" s="89"/>
    </row>
    <row r="41" spans="1:11" ht="20.149999999999999" customHeight="1" x14ac:dyDescent="0.3">
      <c r="A41" s="322"/>
      <c r="B41" s="326"/>
      <c r="C41" s="327"/>
      <c r="D41" s="328"/>
      <c r="E41" s="90"/>
      <c r="F41" s="304"/>
      <c r="G41" s="305"/>
      <c r="H41" s="306"/>
      <c r="I41" s="18"/>
      <c r="J41" s="89"/>
      <c r="K41" s="89"/>
    </row>
    <row r="42" spans="1:11" ht="20.149999999999999" customHeight="1" x14ac:dyDescent="0.3">
      <c r="A42" s="322"/>
      <c r="B42" s="323"/>
      <c r="C42" s="324"/>
      <c r="D42" s="325"/>
      <c r="E42" s="90"/>
      <c r="F42" s="304"/>
      <c r="G42" s="305"/>
      <c r="H42" s="306"/>
      <c r="I42" s="18"/>
      <c r="J42" s="89"/>
      <c r="K42" s="89"/>
    </row>
    <row r="43" spans="1:11" ht="20.149999999999999" customHeight="1" x14ac:dyDescent="0.3">
      <c r="A43" s="322"/>
      <c r="B43" s="323"/>
      <c r="C43" s="324"/>
      <c r="D43" s="325"/>
      <c r="E43" s="90"/>
      <c r="F43" s="304"/>
      <c r="G43" s="305"/>
      <c r="H43" s="306"/>
      <c r="I43" s="18"/>
      <c r="J43" s="89"/>
      <c r="K43" s="89"/>
    </row>
    <row r="44" spans="1:11" ht="20.149999999999999" customHeight="1" x14ac:dyDescent="0.3">
      <c r="A44" s="322"/>
      <c r="B44" s="326"/>
      <c r="C44" s="327"/>
      <c r="D44" s="328"/>
      <c r="E44" s="90"/>
      <c r="F44" s="304"/>
      <c r="G44" s="305"/>
      <c r="H44" s="306"/>
      <c r="I44" s="18"/>
      <c r="J44" s="89"/>
      <c r="K44" s="89"/>
    </row>
    <row r="45" spans="1:11" x14ac:dyDescent="0.25">
      <c r="A45" s="242"/>
      <c r="B45" s="320"/>
      <c r="C45" s="320"/>
      <c r="D45" s="320"/>
      <c r="E45" s="320"/>
      <c r="F45" s="320"/>
      <c r="G45" s="320"/>
      <c r="H45" s="320"/>
      <c r="I45" s="320"/>
      <c r="J45" s="320"/>
      <c r="K45" s="320"/>
    </row>
    <row r="46" spans="1:11" ht="19.5" customHeight="1" x14ac:dyDescent="0.25">
      <c r="A46" s="310" t="s">
        <v>65</v>
      </c>
      <c r="B46" s="311"/>
      <c r="C46" s="312"/>
      <c r="D46" s="312"/>
      <c r="E46" s="312"/>
      <c r="F46" s="312"/>
      <c r="G46" s="312"/>
      <c r="H46" s="312"/>
      <c r="I46" s="312"/>
      <c r="J46" s="312"/>
      <c r="K46" s="313"/>
    </row>
    <row r="47" spans="1:11" ht="19.5" customHeight="1" x14ac:dyDescent="0.25">
      <c r="A47" s="310"/>
      <c r="B47" s="314"/>
      <c r="C47" s="315"/>
      <c r="D47" s="315"/>
      <c r="E47" s="315"/>
      <c r="F47" s="315"/>
      <c r="G47" s="315"/>
      <c r="H47" s="315"/>
      <c r="I47" s="315"/>
      <c r="J47" s="315"/>
      <c r="K47" s="316"/>
    </row>
    <row r="48" spans="1:11" ht="19.5" customHeight="1" x14ac:dyDescent="0.25">
      <c r="A48" s="310"/>
      <c r="B48" s="314"/>
      <c r="C48" s="315"/>
      <c r="D48" s="315"/>
      <c r="E48" s="315"/>
      <c r="F48" s="315"/>
      <c r="G48" s="315"/>
      <c r="H48" s="315"/>
      <c r="I48" s="315"/>
      <c r="J48" s="315"/>
      <c r="K48" s="316"/>
    </row>
    <row r="49" spans="1:11" ht="19.5" customHeight="1" x14ac:dyDescent="0.25">
      <c r="A49" s="310"/>
      <c r="B49" s="314"/>
      <c r="C49" s="315"/>
      <c r="D49" s="315"/>
      <c r="E49" s="315"/>
      <c r="F49" s="315"/>
      <c r="G49" s="315"/>
      <c r="H49" s="315"/>
      <c r="I49" s="315"/>
      <c r="J49" s="315"/>
      <c r="K49" s="316"/>
    </row>
    <row r="50" spans="1:11" ht="10.5" customHeight="1" x14ac:dyDescent="0.25">
      <c r="A50" s="310"/>
      <c r="B50" s="314"/>
      <c r="C50" s="315"/>
      <c r="D50" s="315"/>
      <c r="E50" s="315"/>
      <c r="F50" s="315"/>
      <c r="G50" s="315"/>
      <c r="H50" s="315"/>
      <c r="I50" s="315"/>
      <c r="J50" s="315"/>
      <c r="K50" s="316"/>
    </row>
    <row r="51" spans="1:11" ht="11.25" customHeight="1" x14ac:dyDescent="0.25">
      <c r="A51" s="310"/>
      <c r="B51" s="314"/>
      <c r="C51" s="315"/>
      <c r="D51" s="315"/>
      <c r="E51" s="315"/>
      <c r="F51" s="315"/>
      <c r="G51" s="315"/>
      <c r="H51" s="315"/>
      <c r="I51" s="315"/>
      <c r="J51" s="315"/>
      <c r="K51" s="316"/>
    </row>
    <row r="52" spans="1:11" ht="12.75" customHeight="1" x14ac:dyDescent="0.25">
      <c r="A52" s="310"/>
      <c r="B52" s="314"/>
      <c r="C52" s="315"/>
      <c r="D52" s="315"/>
      <c r="E52" s="315"/>
      <c r="F52" s="315"/>
      <c r="G52" s="315"/>
      <c r="H52" s="315"/>
      <c r="I52" s="315"/>
      <c r="J52" s="315"/>
      <c r="K52" s="316"/>
    </row>
    <row r="53" spans="1:11" ht="5.25" customHeight="1" x14ac:dyDescent="0.25">
      <c r="A53" s="310"/>
      <c r="B53" s="314"/>
      <c r="C53" s="315"/>
      <c r="D53" s="315"/>
      <c r="E53" s="315"/>
      <c r="F53" s="315"/>
      <c r="G53" s="315"/>
      <c r="H53" s="315"/>
      <c r="I53" s="315"/>
      <c r="J53" s="315"/>
      <c r="K53" s="316"/>
    </row>
    <row r="54" spans="1:11" ht="4.5" customHeight="1" x14ac:dyDescent="0.25">
      <c r="A54" s="310"/>
      <c r="B54" s="314"/>
      <c r="C54" s="315"/>
      <c r="D54" s="315"/>
      <c r="E54" s="315"/>
      <c r="F54" s="315"/>
      <c r="G54" s="315"/>
      <c r="H54" s="315"/>
      <c r="I54" s="315"/>
      <c r="J54" s="315"/>
      <c r="K54" s="316"/>
    </row>
    <row r="55" spans="1:11" ht="4.5" customHeight="1" x14ac:dyDescent="0.25">
      <c r="A55" s="310"/>
      <c r="B55" s="317"/>
      <c r="C55" s="318"/>
      <c r="D55" s="318"/>
      <c r="E55" s="318"/>
      <c r="F55" s="318"/>
      <c r="G55" s="318"/>
      <c r="H55" s="318"/>
      <c r="I55" s="318"/>
      <c r="J55" s="318"/>
      <c r="K55" s="319"/>
    </row>
    <row r="56" spans="1:11" x14ac:dyDescent="0.25">
      <c r="B56" s="52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37" zoomScale="80" workbookViewId="0">
      <selection activeCell="M58" sqref="M58"/>
    </sheetView>
  </sheetViews>
  <sheetFormatPr defaultColWidth="9.08984375" defaultRowHeight="12.5" x14ac:dyDescent="0.25"/>
  <cols>
    <col min="1" max="1" width="49" style="1" customWidth="1"/>
    <col min="2" max="2" width="1.54296875" style="1" customWidth="1"/>
    <col min="3" max="3" width="15.453125" style="30" customWidth="1"/>
    <col min="4" max="4" width="1.63281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6328125" style="1" customWidth="1"/>
    <col min="12" max="12" width="1.6328125" style="1" customWidth="1"/>
    <col min="13" max="13" width="14.6328125" style="1" customWidth="1"/>
    <col min="14" max="16384" width="9.08984375" style="1"/>
  </cols>
  <sheetData>
    <row r="1" spans="1:14" ht="27.75" customHeight="1" x14ac:dyDescent="0.4">
      <c r="C1" s="261">
        <f>'R&amp;P Accounts'!B2</f>
        <v>0</v>
      </c>
      <c r="D1" s="261"/>
      <c r="E1" s="261"/>
      <c r="F1" s="261"/>
      <c r="G1" s="261"/>
      <c r="H1" s="261"/>
      <c r="I1" s="261"/>
      <c r="J1" s="261"/>
      <c r="K1" s="261"/>
      <c r="M1" s="241" t="str">
        <f>'R&amp;P Accounts'!L2</f>
        <v>SC</v>
      </c>
      <c r="N1" s="241"/>
    </row>
    <row r="2" spans="1:14" ht="10.5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s="46" customFormat="1" ht="26.25" customHeight="1" x14ac:dyDescent="0.25">
      <c r="A3" s="42" t="s">
        <v>114</v>
      </c>
      <c r="B3" s="42"/>
      <c r="C3" s="43"/>
      <c r="D3" s="42"/>
      <c r="E3" s="42"/>
      <c r="F3" s="42"/>
      <c r="G3" s="42"/>
      <c r="H3" s="103"/>
      <c r="I3" s="103"/>
      <c r="J3" s="103"/>
      <c r="K3" s="103"/>
      <c r="L3" s="80"/>
      <c r="M3" s="45"/>
    </row>
    <row r="4" spans="1:14" ht="15" customHeight="1" x14ac:dyDescent="0.2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4" ht="20.149999999999999" customHeight="1" x14ac:dyDescent="0.25">
      <c r="A5" s="240" t="s">
        <v>132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4" ht="20.149999999999999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49999999999999" customHeight="1" x14ac:dyDescent="0.25">
      <c r="A7" s="60" t="s">
        <v>123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1"/>
      <c r="G8" s="72" t="s">
        <v>80</v>
      </c>
      <c r="H8" s="81"/>
      <c r="I8" s="72" t="s">
        <v>82</v>
      </c>
      <c r="J8" s="81"/>
      <c r="K8" s="72" t="s">
        <v>76</v>
      </c>
      <c r="L8" s="81"/>
      <c r="M8" s="72" t="s">
        <v>77</v>
      </c>
    </row>
    <row r="9" spans="1:14" ht="20.149999999999999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3">
      <c r="A10" s="97" t="s">
        <v>140</v>
      </c>
      <c r="B10" s="18"/>
      <c r="C10" s="118">
        <v>294</v>
      </c>
      <c r="D10" s="119"/>
      <c r="E10" s="118"/>
      <c r="F10" s="119"/>
      <c r="G10" s="118"/>
      <c r="H10" s="122"/>
      <c r="I10" s="118"/>
      <c r="J10" s="122"/>
      <c r="K10" s="118">
        <f>SUM(C10:I10)</f>
        <v>294</v>
      </c>
      <c r="L10" s="119"/>
      <c r="M10" s="123">
        <v>126</v>
      </c>
    </row>
    <row r="11" spans="1:14" ht="16.5" customHeight="1" x14ac:dyDescent="0.3">
      <c r="A11" s="97" t="s">
        <v>141</v>
      </c>
      <c r="B11" s="18"/>
      <c r="C11" s="118">
        <v>900</v>
      </c>
      <c r="D11" s="119"/>
      <c r="E11" s="118"/>
      <c r="F11" s="119"/>
      <c r="G11" s="118"/>
      <c r="H11" s="122"/>
      <c r="I11" s="118"/>
      <c r="J11" s="122"/>
      <c r="K11" s="118">
        <f>SUM(C11:I11)</f>
        <v>900</v>
      </c>
      <c r="L11" s="119"/>
      <c r="M11" s="123">
        <v>1950</v>
      </c>
    </row>
    <row r="12" spans="1:14" ht="16.5" customHeight="1" x14ac:dyDescent="0.3">
      <c r="A12" s="97"/>
      <c r="B12" s="18"/>
      <c r="C12" s="118"/>
      <c r="D12" s="119"/>
      <c r="E12" s="118"/>
      <c r="F12" s="119"/>
      <c r="G12" s="118"/>
      <c r="H12" s="122"/>
      <c r="I12" s="118"/>
      <c r="J12" s="122"/>
      <c r="K12" s="118">
        <f>SUM(C12:I12)</f>
        <v>0</v>
      </c>
      <c r="L12" s="119"/>
      <c r="M12" s="123"/>
    </row>
    <row r="13" spans="1:14" ht="16.5" customHeight="1" x14ac:dyDescent="0.3">
      <c r="A13" s="98"/>
      <c r="B13" s="92"/>
      <c r="C13" s="120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213"/>
      <c r="M13" s="123"/>
    </row>
    <row r="14" spans="1:14" ht="20.25" customHeight="1" thickBot="1" x14ac:dyDescent="0.3">
      <c r="A14" s="94" t="s">
        <v>84</v>
      </c>
      <c r="B14" s="94"/>
      <c r="C14" s="121">
        <f>SUM(C10:C13)</f>
        <v>1194</v>
      </c>
      <c r="D14" s="119"/>
      <c r="E14" s="121">
        <f>SUM(E10:E13)</f>
        <v>0</v>
      </c>
      <c r="F14" s="119"/>
      <c r="G14" s="121">
        <f>SUM(G10:G13)</f>
        <v>0</v>
      </c>
      <c r="H14" s="119"/>
      <c r="I14" s="121">
        <f>SUM(I10:I13)</f>
        <v>0</v>
      </c>
      <c r="J14" s="119"/>
      <c r="K14" s="121">
        <f>SUM(K10:K13)</f>
        <v>1194</v>
      </c>
      <c r="L14" s="213"/>
      <c r="M14" s="121">
        <f>SUM(M10:M13)</f>
        <v>2076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4">
        <f>IF('R&amp;P Accounts'!B12-'Additional notes (1)  '!C14=0,0,"reference error")</f>
        <v>0</v>
      </c>
      <c r="D16" s="214"/>
      <c r="E16" s="214">
        <f>IF('R&amp;P Accounts'!D12-'Additional notes (1)  '!E14=0,0,"reference error")</f>
        <v>0</v>
      </c>
      <c r="F16" s="214">
        <f>IF('R&amp;P Accounts'!E12-'Additional notes (1)  '!F14=0,0,"reference error")</f>
        <v>0</v>
      </c>
      <c r="G16" s="214">
        <f>IF('R&amp;P Accounts'!F12-'Additional notes (1)  '!G14=0,0,"reference error")</f>
        <v>0</v>
      </c>
      <c r="H16" s="214">
        <f>IF('R&amp;P Accounts'!G12-'Additional notes (1)  '!H14=0,0,"reference error")</f>
        <v>0</v>
      </c>
      <c r="I16" s="214">
        <f>IF('R&amp;P Accounts'!H12-'Additional notes (1)  '!I14=0,0,"reference error")</f>
        <v>0</v>
      </c>
      <c r="J16" s="214">
        <f>IF('R&amp;P Accounts'!I12-'Additional notes (1)  '!J14=0,0,"reference error")</f>
        <v>0</v>
      </c>
      <c r="K16" s="214">
        <f>IF('R&amp;P Accounts'!J12-'Additional notes (1)  '!K14=0,0,"reference error")</f>
        <v>0</v>
      </c>
      <c r="L16" s="214">
        <f>IF('R&amp;P Accounts'!K12-'Additional notes (1)  '!L14=0,0,"reference error")</f>
        <v>0</v>
      </c>
      <c r="M16" s="214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49999999999999" customHeight="1" x14ac:dyDescent="0.25">
      <c r="A18" s="240" t="s">
        <v>124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</row>
    <row r="19" spans="1:13" ht="20.149999999999999" customHeight="1" x14ac:dyDescent="0.25">
      <c r="C19" s="72" t="s">
        <v>2</v>
      </c>
      <c r="D19" s="15"/>
      <c r="E19" s="72" t="s">
        <v>3</v>
      </c>
      <c r="F19" s="81"/>
      <c r="G19" s="72"/>
      <c r="H19" s="81"/>
      <c r="I19" s="72"/>
      <c r="J19" s="81"/>
      <c r="K19" s="72" t="s">
        <v>76</v>
      </c>
      <c r="L19" s="81"/>
      <c r="M19" s="72" t="s">
        <v>77</v>
      </c>
    </row>
    <row r="20" spans="1:13" ht="20.149999999999999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49999999999999" customHeight="1" x14ac:dyDescent="0.3">
      <c r="A21" s="97" t="s">
        <v>139</v>
      </c>
      <c r="B21" s="18"/>
      <c r="C21" s="118">
        <v>150</v>
      </c>
      <c r="D21" s="119"/>
      <c r="E21" s="118"/>
      <c r="F21" s="119"/>
      <c r="G21" s="119"/>
      <c r="H21" s="122"/>
      <c r="I21" s="119"/>
      <c r="J21" s="122"/>
      <c r="K21" s="118">
        <f>SUM(C21:I21)</f>
        <v>150</v>
      </c>
      <c r="L21" s="119"/>
      <c r="M21" s="123">
        <v>585</v>
      </c>
    </row>
    <row r="22" spans="1:13" ht="20.149999999999999" customHeight="1" x14ac:dyDescent="0.3">
      <c r="A22" s="97"/>
      <c r="B22" s="18"/>
      <c r="C22" s="118"/>
      <c r="D22" s="119"/>
      <c r="E22" s="118"/>
      <c r="F22" s="119"/>
      <c r="G22" s="119"/>
      <c r="H22" s="122"/>
      <c r="I22" s="119"/>
      <c r="J22" s="122"/>
      <c r="K22" s="118">
        <f>SUM(C22:I22)</f>
        <v>0</v>
      </c>
      <c r="L22" s="119"/>
      <c r="M22" s="123">
        <v>3000</v>
      </c>
    </row>
    <row r="23" spans="1:13" ht="20.149999999999999" customHeight="1" x14ac:dyDescent="0.3">
      <c r="A23" s="97"/>
      <c r="B23" s="18"/>
      <c r="C23" s="118"/>
      <c r="D23" s="119"/>
      <c r="E23" s="118"/>
      <c r="F23" s="119"/>
      <c r="G23" s="119"/>
      <c r="H23" s="122"/>
      <c r="I23" s="119"/>
      <c r="J23" s="122"/>
      <c r="K23" s="118">
        <f>SUM(C23:I23)</f>
        <v>0</v>
      </c>
      <c r="L23" s="119"/>
      <c r="M23" s="123"/>
    </row>
    <row r="24" spans="1:13" ht="20.149999999999999" customHeight="1" x14ac:dyDescent="0.3">
      <c r="A24" s="98"/>
      <c r="B24" s="92"/>
      <c r="C24" s="120"/>
      <c r="D24" s="119"/>
      <c r="E24" s="118"/>
      <c r="F24" s="119"/>
      <c r="G24" s="119"/>
      <c r="H24" s="119"/>
      <c r="I24" s="119"/>
      <c r="J24" s="119"/>
      <c r="K24" s="118">
        <f>SUM(C24:I24)</f>
        <v>0</v>
      </c>
      <c r="L24" s="350"/>
      <c r="M24" s="123"/>
    </row>
    <row r="25" spans="1:13" ht="20.149999999999999" customHeight="1" thickBot="1" x14ac:dyDescent="0.3">
      <c r="A25" s="94" t="s">
        <v>84</v>
      </c>
      <c r="B25" s="94"/>
      <c r="C25" s="121">
        <f>SUM(C21:C24)</f>
        <v>150</v>
      </c>
      <c r="D25" s="119"/>
      <c r="E25" s="121">
        <f>SUM(E21:E24)</f>
        <v>0</v>
      </c>
      <c r="F25" s="119"/>
      <c r="G25" s="215"/>
      <c r="H25" s="215"/>
      <c r="I25" s="215"/>
      <c r="J25" s="119"/>
      <c r="K25" s="121">
        <f>SUM(K21:K24)</f>
        <v>150</v>
      </c>
      <c r="L25" s="350"/>
      <c r="M25" s="121">
        <f>SUM(M21:M24)</f>
        <v>3585</v>
      </c>
    </row>
    <row r="26" spans="1:13" ht="12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5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>
        <f>IF('R&amp;P Accounts'!E14-'Additional notes (1)  '!F25=0,0,"reference error")</f>
        <v>0</v>
      </c>
      <c r="G27" s="214"/>
      <c r="H27" s="214"/>
      <c r="I27" s="214"/>
      <c r="J27" s="214">
        <f>IF('R&amp;P Accounts'!I14-'Additional notes (1)  '!J25=0,0,"reference error")</f>
        <v>0</v>
      </c>
      <c r="K27" s="214">
        <f>IF('R&amp;P Accounts'!J14-'Additional notes (1)  '!K25=0,0,"reference error")</f>
        <v>0</v>
      </c>
      <c r="L27" s="214">
        <f>IF('R&amp;P Accounts'!K14-'Additional notes (1)  '!L25=0,0,"reference error")</f>
        <v>0</v>
      </c>
      <c r="M27" s="214">
        <f>IF('R&amp;P Accounts'!L14-'Additional notes (1)  '!M25=0,0,"reference error")</f>
        <v>0</v>
      </c>
    </row>
    <row r="28" spans="1:13" ht="11.2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49999999999999" customHeight="1" x14ac:dyDescent="0.25">
      <c r="A29" s="240" t="s">
        <v>122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</row>
    <row r="30" spans="1:13" ht="40.5" customHeight="1" x14ac:dyDescent="0.25">
      <c r="C30" s="72" t="s">
        <v>2</v>
      </c>
      <c r="D30" s="15"/>
      <c r="E30" s="72" t="s">
        <v>3</v>
      </c>
      <c r="F30" s="81"/>
      <c r="G30" s="72" t="s">
        <v>80</v>
      </c>
      <c r="H30" s="81"/>
      <c r="I30" s="72" t="s">
        <v>82</v>
      </c>
      <c r="J30" s="81"/>
      <c r="K30" s="72" t="s">
        <v>76</v>
      </c>
      <c r="L30" s="81"/>
      <c r="M30" s="72" t="s">
        <v>77</v>
      </c>
    </row>
    <row r="31" spans="1:13" ht="20.149999999999999" customHeight="1" x14ac:dyDescent="0.2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3">
      <c r="A32" s="97" t="s">
        <v>142</v>
      </c>
      <c r="B32" s="18"/>
      <c r="C32" s="118">
        <v>2251</v>
      </c>
      <c r="D32" s="119"/>
      <c r="E32" s="118"/>
      <c r="F32" s="119"/>
      <c r="G32" s="118"/>
      <c r="H32" s="122"/>
      <c r="I32" s="118"/>
      <c r="J32" s="122"/>
      <c r="K32" s="118">
        <f>SUM(C32:I32)</f>
        <v>2251</v>
      </c>
      <c r="L32" s="119"/>
      <c r="M32" s="123">
        <v>3003</v>
      </c>
    </row>
    <row r="33" spans="1:13" ht="16.5" customHeight="1" x14ac:dyDescent="0.3">
      <c r="A33" s="97"/>
      <c r="B33" s="18"/>
      <c r="C33" s="118"/>
      <c r="D33" s="119"/>
      <c r="E33" s="118"/>
      <c r="F33" s="119"/>
      <c r="G33" s="118"/>
      <c r="H33" s="122"/>
      <c r="I33" s="118"/>
      <c r="J33" s="122"/>
      <c r="K33" s="118">
        <f t="shared" ref="K33:K39" si="0">SUM(C33:I33)</f>
        <v>0</v>
      </c>
      <c r="L33" s="119"/>
      <c r="M33" s="123"/>
    </row>
    <row r="34" spans="1:13" ht="16.5" customHeight="1" x14ac:dyDescent="0.3">
      <c r="A34" s="97"/>
      <c r="B34" s="18"/>
      <c r="C34" s="118"/>
      <c r="D34" s="119"/>
      <c r="E34" s="118"/>
      <c r="F34" s="119"/>
      <c r="G34" s="118"/>
      <c r="H34" s="122"/>
      <c r="I34" s="118"/>
      <c r="J34" s="122"/>
      <c r="K34" s="118">
        <f t="shared" si="0"/>
        <v>0</v>
      </c>
      <c r="L34" s="119"/>
      <c r="M34" s="123"/>
    </row>
    <row r="35" spans="1:13" ht="16.5" customHeight="1" x14ac:dyDescent="0.3">
      <c r="A35" s="97"/>
      <c r="B35" s="18"/>
      <c r="C35" s="118"/>
      <c r="D35" s="119"/>
      <c r="E35" s="118"/>
      <c r="F35" s="119"/>
      <c r="G35" s="118"/>
      <c r="H35" s="122"/>
      <c r="I35" s="118"/>
      <c r="J35" s="122"/>
      <c r="K35" s="118">
        <f t="shared" si="0"/>
        <v>0</v>
      </c>
      <c r="L35" s="119"/>
      <c r="M35" s="123"/>
    </row>
    <row r="36" spans="1:13" ht="16.5" customHeight="1" x14ac:dyDescent="0.3">
      <c r="A36" s="97"/>
      <c r="B36" s="18"/>
      <c r="C36" s="124"/>
      <c r="D36" s="122"/>
      <c r="E36" s="124"/>
      <c r="F36" s="122"/>
      <c r="G36" s="124"/>
      <c r="H36" s="122"/>
      <c r="I36" s="124"/>
      <c r="J36" s="122"/>
      <c r="K36" s="118">
        <f t="shared" si="0"/>
        <v>0</v>
      </c>
      <c r="L36" s="122"/>
      <c r="M36" s="123"/>
    </row>
    <row r="37" spans="1:13" ht="16.5" customHeight="1" x14ac:dyDescent="0.3">
      <c r="A37" s="97"/>
      <c r="B37" s="18"/>
      <c r="C37" s="124"/>
      <c r="D37" s="122"/>
      <c r="E37" s="124"/>
      <c r="F37" s="122"/>
      <c r="G37" s="124"/>
      <c r="H37" s="122"/>
      <c r="I37" s="124"/>
      <c r="J37" s="122"/>
      <c r="K37" s="118">
        <f t="shared" si="0"/>
        <v>0</v>
      </c>
      <c r="L37" s="122"/>
      <c r="M37" s="123"/>
    </row>
    <row r="38" spans="1:13" ht="16.5" customHeight="1" x14ac:dyDescent="0.3">
      <c r="A38" s="97"/>
      <c r="B38" s="18"/>
      <c r="C38" s="124"/>
      <c r="D38" s="122"/>
      <c r="E38" s="124"/>
      <c r="F38" s="122"/>
      <c r="G38" s="124"/>
      <c r="H38" s="122"/>
      <c r="I38" s="124"/>
      <c r="J38" s="122"/>
      <c r="K38" s="118">
        <f t="shared" si="0"/>
        <v>0</v>
      </c>
      <c r="L38" s="122"/>
      <c r="M38" s="123"/>
    </row>
    <row r="39" spans="1:13" ht="16.5" customHeight="1" x14ac:dyDescent="0.3">
      <c r="A39" s="98"/>
      <c r="B39" s="92"/>
      <c r="C39" s="120"/>
      <c r="D39" s="119"/>
      <c r="E39" s="118"/>
      <c r="F39" s="119"/>
      <c r="G39" s="118"/>
      <c r="H39" s="119"/>
      <c r="I39" s="118"/>
      <c r="J39" s="119"/>
      <c r="K39" s="118">
        <f t="shared" si="0"/>
        <v>0</v>
      </c>
      <c r="L39" s="350"/>
      <c r="M39" s="123"/>
    </row>
    <row r="40" spans="1:13" ht="20.25" customHeight="1" thickBot="1" x14ac:dyDescent="0.3">
      <c r="A40" s="94" t="s">
        <v>84</v>
      </c>
      <c r="B40" s="94"/>
      <c r="C40" s="121">
        <f>SUM(C32:C39)</f>
        <v>2251</v>
      </c>
      <c r="D40" s="119"/>
      <c r="E40" s="121">
        <f>SUM(E32:E39)</f>
        <v>0</v>
      </c>
      <c r="F40" s="119"/>
      <c r="G40" s="121">
        <f>SUM(G32:G39)</f>
        <v>0</v>
      </c>
      <c r="H40" s="119"/>
      <c r="I40" s="121">
        <f>SUM(I32:I39)</f>
        <v>0</v>
      </c>
      <c r="J40" s="119"/>
      <c r="K40" s="121">
        <f>SUM(K32:K39)</f>
        <v>2251</v>
      </c>
      <c r="L40" s="350"/>
      <c r="M40" s="121">
        <f>SUM(M32:M39)</f>
        <v>3003</v>
      </c>
    </row>
    <row r="41" spans="1:13" ht="10.5" customHeight="1" x14ac:dyDescent="0.25">
      <c r="A41" s="94"/>
      <c r="B41" s="94"/>
      <c r="C41" s="116"/>
      <c r="D41" s="91"/>
      <c r="E41" s="116"/>
      <c r="F41" s="91"/>
      <c r="G41" s="116"/>
      <c r="H41" s="91"/>
      <c r="I41" s="116"/>
      <c r="J41" s="91"/>
      <c r="K41" s="116"/>
      <c r="L41" s="93"/>
      <c r="M41" s="116"/>
    </row>
    <row r="42" spans="1:13" ht="12.75" customHeight="1" x14ac:dyDescent="0.25">
      <c r="A42" s="12"/>
      <c r="B42" s="12"/>
      <c r="C42" s="58" t="str">
        <f>IF(C40-'R&amp;P Accounts'!B19=0,0,"reference error")</f>
        <v>reference error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 t="str">
        <f>IF(K40-'R&amp;P Accounts'!J19=0,0,"reference error")</f>
        <v>reference error</v>
      </c>
      <c r="L42" s="58"/>
      <c r="M42" s="58" t="str">
        <f>IF(M40-'R&amp;P Accounts'!L19=0,0,"reference error")</f>
        <v>reference error</v>
      </c>
    </row>
    <row r="43" spans="1:13" ht="12.75" customHeight="1" x14ac:dyDescent="0.2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35">
      <c r="A44" s="348" t="s">
        <v>121</v>
      </c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  <row r="45" spans="1:13" ht="40.5" customHeight="1" x14ac:dyDescent="0.25">
      <c r="C45" s="72" t="s">
        <v>2</v>
      </c>
      <c r="D45" s="15"/>
      <c r="E45" s="72" t="s">
        <v>3</v>
      </c>
      <c r="F45" s="81"/>
      <c r="G45" s="72" t="s">
        <v>80</v>
      </c>
      <c r="H45" s="81"/>
      <c r="I45" s="72" t="s">
        <v>82</v>
      </c>
      <c r="J45" s="81"/>
      <c r="K45" s="72" t="s">
        <v>76</v>
      </c>
      <c r="L45" s="81"/>
      <c r="M45" s="72" t="s">
        <v>77</v>
      </c>
    </row>
    <row r="46" spans="1:13" ht="20.149999999999999" customHeight="1" x14ac:dyDescent="0.2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3">
      <c r="A47" s="97" t="s">
        <v>143</v>
      </c>
      <c r="B47" s="18"/>
      <c r="C47" s="125">
        <v>1057</v>
      </c>
      <c r="D47" s="126"/>
      <c r="E47" s="125"/>
      <c r="F47" s="126"/>
      <c r="G47" s="125"/>
      <c r="H47" s="129"/>
      <c r="I47" s="125"/>
      <c r="J47" s="129"/>
      <c r="K47" s="125">
        <f>SUM(C47:I47)</f>
        <v>1057</v>
      </c>
      <c r="L47" s="126"/>
      <c r="M47" s="130">
        <v>967</v>
      </c>
    </row>
    <row r="48" spans="1:13" ht="16.5" customHeight="1" x14ac:dyDescent="0.3">
      <c r="A48" s="97" t="s">
        <v>144</v>
      </c>
      <c r="B48" s="18"/>
      <c r="C48" s="125">
        <v>185</v>
      </c>
      <c r="D48" s="126"/>
      <c r="E48" s="125"/>
      <c r="F48" s="126"/>
      <c r="G48" s="125"/>
      <c r="H48" s="129"/>
      <c r="I48" s="125"/>
      <c r="J48" s="129"/>
      <c r="K48" s="125">
        <f t="shared" ref="K48:K57" si="1">SUM(C48:I48)</f>
        <v>185</v>
      </c>
      <c r="L48" s="126"/>
      <c r="M48" s="130">
        <v>372</v>
      </c>
    </row>
    <row r="49" spans="1:13" ht="16.5" customHeight="1" x14ac:dyDescent="0.3">
      <c r="A49" s="97" t="s">
        <v>145</v>
      </c>
      <c r="B49" s="18"/>
      <c r="C49" s="125">
        <v>1733</v>
      </c>
      <c r="D49" s="126"/>
      <c r="E49" s="125"/>
      <c r="F49" s="126"/>
      <c r="G49" s="125"/>
      <c r="H49" s="129"/>
      <c r="I49" s="125"/>
      <c r="J49" s="129"/>
      <c r="K49" s="125">
        <f t="shared" si="1"/>
        <v>1733</v>
      </c>
      <c r="L49" s="126"/>
      <c r="M49" s="130">
        <v>1716</v>
      </c>
    </row>
    <row r="50" spans="1:13" ht="16.5" customHeight="1" x14ac:dyDescent="0.3">
      <c r="A50" s="97" t="s">
        <v>146</v>
      </c>
      <c r="B50" s="18"/>
      <c r="C50" s="125">
        <v>960</v>
      </c>
      <c r="D50" s="126"/>
      <c r="E50" s="125"/>
      <c r="F50" s="126"/>
      <c r="G50" s="125"/>
      <c r="H50" s="129"/>
      <c r="I50" s="125"/>
      <c r="J50" s="129"/>
      <c r="K50" s="125">
        <f t="shared" si="1"/>
        <v>960</v>
      </c>
      <c r="L50" s="126"/>
      <c r="M50" s="130">
        <v>900</v>
      </c>
    </row>
    <row r="51" spans="1:13" ht="16.5" customHeight="1" x14ac:dyDescent="0.3">
      <c r="A51" s="97" t="s">
        <v>147</v>
      </c>
      <c r="B51" s="18"/>
      <c r="C51" s="131">
        <v>186</v>
      </c>
      <c r="D51" s="129"/>
      <c r="E51" s="131"/>
      <c r="F51" s="129"/>
      <c r="G51" s="131"/>
      <c r="H51" s="129"/>
      <c r="I51" s="131"/>
      <c r="J51" s="129"/>
      <c r="K51" s="125">
        <f t="shared" si="1"/>
        <v>186</v>
      </c>
      <c r="L51" s="129"/>
      <c r="M51" s="130">
        <v>374</v>
      </c>
    </row>
    <row r="52" spans="1:13" ht="16.5" customHeight="1" x14ac:dyDescent="0.3">
      <c r="A52" s="97" t="s">
        <v>148</v>
      </c>
      <c r="B52" s="18"/>
      <c r="C52" s="131">
        <v>300</v>
      </c>
      <c r="D52" s="129"/>
      <c r="E52" s="131"/>
      <c r="F52" s="129"/>
      <c r="G52" s="131"/>
      <c r="H52" s="129"/>
      <c r="I52" s="131"/>
      <c r="J52" s="129"/>
      <c r="K52" s="125">
        <f t="shared" si="1"/>
        <v>300</v>
      </c>
      <c r="L52" s="129"/>
      <c r="M52" s="130">
        <v>2855</v>
      </c>
    </row>
    <row r="53" spans="1:13" ht="16.5" customHeight="1" x14ac:dyDescent="0.3">
      <c r="A53" s="97" t="s">
        <v>149</v>
      </c>
      <c r="B53" s="18"/>
      <c r="C53" s="131"/>
      <c r="D53" s="129"/>
      <c r="E53" s="131"/>
      <c r="F53" s="129"/>
      <c r="G53" s="131"/>
      <c r="H53" s="129"/>
      <c r="I53" s="131"/>
      <c r="J53" s="129"/>
      <c r="K53" s="125">
        <f t="shared" si="1"/>
        <v>0</v>
      </c>
      <c r="L53" s="129"/>
      <c r="M53" s="130">
        <v>26</v>
      </c>
    </row>
    <row r="54" spans="1:13" ht="16.5" customHeight="1" x14ac:dyDescent="0.3">
      <c r="A54" s="97"/>
      <c r="B54" s="18"/>
      <c r="C54" s="131"/>
      <c r="D54" s="129"/>
      <c r="E54" s="131"/>
      <c r="F54" s="129"/>
      <c r="G54" s="131"/>
      <c r="H54" s="129"/>
      <c r="I54" s="131"/>
      <c r="J54" s="129"/>
      <c r="K54" s="125">
        <f t="shared" si="1"/>
        <v>0</v>
      </c>
      <c r="L54" s="129"/>
      <c r="M54" s="130"/>
    </row>
    <row r="55" spans="1:13" ht="16.5" customHeight="1" x14ac:dyDescent="0.3">
      <c r="A55" s="97"/>
      <c r="B55" s="18"/>
      <c r="C55" s="131"/>
      <c r="D55" s="129"/>
      <c r="E55" s="131"/>
      <c r="F55" s="129"/>
      <c r="G55" s="131"/>
      <c r="H55" s="129"/>
      <c r="I55" s="131"/>
      <c r="J55" s="129"/>
      <c r="K55" s="125">
        <f t="shared" si="1"/>
        <v>0</v>
      </c>
      <c r="L55" s="129"/>
      <c r="M55" s="130"/>
    </row>
    <row r="56" spans="1:13" ht="16.5" customHeight="1" x14ac:dyDescent="0.3">
      <c r="A56" s="97"/>
      <c r="B56" s="18"/>
      <c r="C56" s="131"/>
      <c r="D56" s="129"/>
      <c r="E56" s="131"/>
      <c r="F56" s="129"/>
      <c r="G56" s="131"/>
      <c r="H56" s="129"/>
      <c r="I56" s="131"/>
      <c r="J56" s="129"/>
      <c r="K56" s="125">
        <f t="shared" si="1"/>
        <v>0</v>
      </c>
      <c r="L56" s="129"/>
      <c r="M56" s="130"/>
    </row>
    <row r="57" spans="1:13" ht="16.5" customHeight="1" x14ac:dyDescent="0.3">
      <c r="A57" s="98"/>
      <c r="B57" s="92"/>
      <c r="C57" s="127"/>
      <c r="D57" s="126"/>
      <c r="E57" s="125"/>
      <c r="F57" s="126"/>
      <c r="G57" s="125"/>
      <c r="H57" s="126"/>
      <c r="I57" s="125"/>
      <c r="J57" s="126"/>
      <c r="K57" s="125">
        <f t="shared" si="1"/>
        <v>0</v>
      </c>
      <c r="L57" s="349"/>
      <c r="M57" s="130"/>
    </row>
    <row r="58" spans="1:13" ht="20.149999999999999" customHeight="1" thickBot="1" x14ac:dyDescent="0.3">
      <c r="A58" s="94" t="s">
        <v>84</v>
      </c>
      <c r="B58" s="94"/>
      <c r="C58" s="128">
        <f>SUM(C47:C57)</f>
        <v>4421</v>
      </c>
      <c r="D58" s="126"/>
      <c r="E58" s="128">
        <f>SUM(E47:E57)</f>
        <v>0</v>
      </c>
      <c r="F58" s="126"/>
      <c r="G58" s="128">
        <f>SUM(G47:G57)</f>
        <v>0</v>
      </c>
      <c r="H58" s="126"/>
      <c r="I58" s="128">
        <f>SUM(I47:I57)</f>
        <v>0</v>
      </c>
      <c r="J58" s="126"/>
      <c r="K58" s="128">
        <f>SUM(K47:K57)</f>
        <v>4421</v>
      </c>
      <c r="L58" s="349"/>
      <c r="M58" s="128">
        <f>SUM(M47:M57)</f>
        <v>7210</v>
      </c>
    </row>
    <row r="59" spans="1:13" ht="9" customHeight="1" x14ac:dyDescent="0.25">
      <c r="A59" s="94"/>
      <c r="B59" s="94"/>
      <c r="C59" s="117"/>
      <c r="D59" s="99"/>
      <c r="E59" s="117"/>
      <c r="F59" s="99"/>
      <c r="G59" s="117"/>
      <c r="H59" s="99"/>
      <c r="I59" s="117"/>
      <c r="J59" s="99"/>
      <c r="K59" s="117"/>
      <c r="L59" s="102"/>
      <c r="M59" s="117"/>
    </row>
    <row r="60" spans="1:13" ht="11.25" customHeight="1" x14ac:dyDescent="0.25">
      <c r="A60" s="70"/>
      <c r="B60" s="70"/>
      <c r="C60" s="58" t="str">
        <f>IF(C58-'R&amp;P Accounts'!B34=0,0,"reference error")</f>
        <v>reference error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 t="str">
        <f>IF(K58-'R&amp;P Accounts'!J34=0,0,"reference error")</f>
        <v>reference error</v>
      </c>
      <c r="L60" s="58"/>
      <c r="M60" s="58" t="str">
        <f>IF(M58-'R&amp;P Accounts'!L34=0,0,"reference error")</f>
        <v>reference error</v>
      </c>
    </row>
    <row r="61" spans="1:13" ht="11.25" customHeight="1" x14ac:dyDescent="0.25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49999999999999" customHeight="1" x14ac:dyDescent="0.25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3"/>
      <c r="L62" s="83"/>
    </row>
    <row r="63" spans="1:13" ht="20.149999999999999" customHeight="1" x14ac:dyDescent="0.25"/>
    <row r="64" spans="1:13" ht="54" customHeight="1" x14ac:dyDescent="0.25"/>
    <row r="65" ht="54" customHeight="1" x14ac:dyDescent="0.25"/>
    <row r="66" ht="19.5" customHeight="1" x14ac:dyDescent="0.25"/>
    <row r="67" ht="17.25" customHeight="1" x14ac:dyDescent="0.25"/>
    <row r="68" ht="17.25" customHeight="1" x14ac:dyDescent="0.25"/>
    <row r="69" ht="18" customHeight="1" x14ac:dyDescent="0.25"/>
    <row r="70" ht="17.25" customHeight="1" x14ac:dyDescent="0.25"/>
    <row r="71" ht="16.5" customHeight="1" x14ac:dyDescent="0.25"/>
    <row r="72" ht="29.25" customHeight="1" x14ac:dyDescent="0.25"/>
    <row r="73" ht="18" customHeight="1" x14ac:dyDescent="0.25"/>
    <row r="74" ht="17.25" customHeight="1" x14ac:dyDescent="0.25"/>
    <row r="75" ht="19.5" customHeight="1" x14ac:dyDescent="0.25"/>
    <row r="76" ht="16.5" customHeight="1" x14ac:dyDescent="0.25"/>
    <row r="77" ht="29.25" customHeight="1" x14ac:dyDescent="0.25"/>
    <row r="78" ht="16.5" customHeight="1" x14ac:dyDescent="0.25"/>
    <row r="79" ht="17.25" customHeight="1" x14ac:dyDescent="0.25"/>
    <row r="80" ht="19.5" customHeight="1" x14ac:dyDescent="0.25"/>
    <row r="81" ht="5.2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7.25" customHeight="1" x14ac:dyDescent="0.25"/>
    <row r="87" ht="16.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100" ht="17.25" customHeight="1" x14ac:dyDescent="0.25"/>
    <row r="101" ht="17.25" customHeight="1" x14ac:dyDescent="0.2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abSelected="1" topLeftCell="A28" zoomScale="80" workbookViewId="0">
      <selection activeCell="C39" sqref="C39"/>
    </sheetView>
  </sheetViews>
  <sheetFormatPr defaultRowHeight="12.5" x14ac:dyDescent="0.25"/>
  <cols>
    <col min="1" max="1" width="49" customWidth="1"/>
    <col min="2" max="2" width="1.54296875" customWidth="1"/>
    <col min="3" max="3" width="15.453125" customWidth="1"/>
    <col min="4" max="4" width="1.90625" customWidth="1"/>
    <col min="5" max="5" width="15.453125" customWidth="1"/>
    <col min="6" max="6" width="1.54296875" customWidth="1"/>
    <col min="7" max="7" width="15.453125" customWidth="1"/>
    <col min="8" max="8" width="1.54296875" customWidth="1"/>
    <col min="9" max="9" width="15.453125" customWidth="1"/>
    <col min="10" max="10" width="1.54296875" customWidth="1"/>
    <col min="11" max="11" width="15.36328125" customWidth="1"/>
    <col min="12" max="12" width="1.54296875" customWidth="1"/>
    <col min="13" max="13" width="15.36328125" customWidth="1"/>
  </cols>
  <sheetData>
    <row r="1" spans="1:14" ht="27.75" customHeight="1" x14ac:dyDescent="0.4">
      <c r="A1" s="1"/>
      <c r="B1" s="1"/>
      <c r="C1" s="239">
        <f>'R&amp;P Accounts'!B2</f>
        <v>0</v>
      </c>
      <c r="D1" s="239"/>
      <c r="E1" s="239"/>
      <c r="F1" s="239"/>
      <c r="G1" s="239"/>
      <c r="H1" s="239"/>
      <c r="I1" s="239"/>
      <c r="J1" s="239"/>
      <c r="K1" s="239"/>
      <c r="L1" s="1"/>
      <c r="M1" s="241" t="str">
        <f>'R&amp;P Accounts'!L2</f>
        <v>SC</v>
      </c>
      <c r="N1" s="241"/>
    </row>
    <row r="2" spans="1:14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26.25" customHeight="1" x14ac:dyDescent="0.25">
      <c r="A3" s="42" t="s">
        <v>115</v>
      </c>
      <c r="B3" s="42"/>
      <c r="C3" s="43"/>
      <c r="D3" s="42"/>
      <c r="E3" s="42"/>
      <c r="F3" s="42"/>
      <c r="G3" s="42"/>
      <c r="H3" s="243"/>
      <c r="I3" s="243"/>
      <c r="J3" s="243"/>
      <c r="K3" s="243"/>
      <c r="L3" s="80"/>
      <c r="M3" s="182"/>
    </row>
    <row r="5" spans="1:14" ht="15.5" x14ac:dyDescent="0.25">
      <c r="A5" s="240" t="s">
        <v>134</v>
      </c>
      <c r="B5" s="240"/>
      <c r="C5" s="240"/>
      <c r="D5" s="240"/>
      <c r="E5" s="240"/>
      <c r="F5" s="38"/>
      <c r="G5" s="38"/>
      <c r="H5" s="38"/>
      <c r="I5" s="38"/>
      <c r="J5" s="12"/>
      <c r="K5" s="83"/>
      <c r="L5" s="83"/>
      <c r="M5" s="1"/>
    </row>
    <row r="6" spans="1:14" ht="54.75" customHeight="1" x14ac:dyDescent="0.25">
      <c r="A6" s="70"/>
      <c r="B6" s="70"/>
      <c r="C6" s="114" t="s">
        <v>102</v>
      </c>
      <c r="D6" s="111"/>
      <c r="E6" s="114" t="s">
        <v>103</v>
      </c>
      <c r="F6" s="106"/>
      <c r="G6" s="114" t="s">
        <v>104</v>
      </c>
      <c r="H6" s="106"/>
      <c r="I6" s="114" t="s">
        <v>105</v>
      </c>
      <c r="J6" s="105"/>
      <c r="K6" s="1"/>
      <c r="L6" s="1"/>
      <c r="M6" s="1"/>
    </row>
    <row r="7" spans="1:14" ht="54" customHeight="1" x14ac:dyDescent="0.25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98</v>
      </c>
      <c r="L7" s="83"/>
      <c r="M7" s="113" t="s">
        <v>99</v>
      </c>
    </row>
    <row r="8" spans="1:14" ht="16.5" customHeight="1" x14ac:dyDescent="0.25">
      <c r="A8" s="107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3">
      <c r="A9" s="84" t="s">
        <v>21</v>
      </c>
      <c r="B9" s="1"/>
      <c r="C9" s="154">
        <v>1193</v>
      </c>
      <c r="D9" s="155"/>
      <c r="E9" s="154"/>
      <c r="F9" s="166"/>
      <c r="G9" s="154"/>
      <c r="H9" s="155"/>
      <c r="I9" s="154"/>
      <c r="J9" s="166"/>
      <c r="K9" s="154">
        <f t="shared" ref="K9:K16" si="0">SUM(C9:I9)</f>
        <v>1193</v>
      </c>
      <c r="L9" s="166"/>
      <c r="M9" s="154">
        <v>2076</v>
      </c>
    </row>
    <row r="10" spans="1:14" ht="17.25" customHeight="1" x14ac:dyDescent="0.3">
      <c r="A10" s="84" t="s">
        <v>22</v>
      </c>
      <c r="B10" s="69"/>
      <c r="C10" s="167"/>
      <c r="D10" s="168"/>
      <c r="E10" s="167"/>
      <c r="F10" s="168"/>
      <c r="G10" s="167"/>
      <c r="H10" s="166"/>
      <c r="I10" s="167"/>
      <c r="J10" s="166"/>
      <c r="K10" s="154">
        <f t="shared" si="0"/>
        <v>0</v>
      </c>
      <c r="L10" s="168"/>
      <c r="M10" s="167"/>
    </row>
    <row r="11" spans="1:14" ht="17.25" customHeight="1" x14ac:dyDescent="0.3">
      <c r="A11" s="84" t="s">
        <v>23</v>
      </c>
      <c r="B11" s="70"/>
      <c r="C11" s="167">
        <v>150</v>
      </c>
      <c r="D11" s="168"/>
      <c r="E11" s="167"/>
      <c r="F11" s="168"/>
      <c r="G11" s="167"/>
      <c r="H11" s="166"/>
      <c r="I11" s="167"/>
      <c r="J11" s="166"/>
      <c r="K11" s="154">
        <f t="shared" si="0"/>
        <v>150</v>
      </c>
      <c r="L11" s="168"/>
      <c r="M11" s="167">
        <v>3585</v>
      </c>
    </row>
    <row r="12" spans="1:14" ht="16.5" customHeight="1" x14ac:dyDescent="0.3">
      <c r="A12" s="84" t="s">
        <v>24</v>
      </c>
      <c r="B12" s="70"/>
      <c r="C12" s="167">
        <v>2252</v>
      </c>
      <c r="D12" s="168"/>
      <c r="E12" s="167"/>
      <c r="F12" s="168"/>
      <c r="G12" s="167"/>
      <c r="H12" s="166"/>
      <c r="I12" s="167"/>
      <c r="J12" s="166"/>
      <c r="K12" s="154">
        <f t="shared" si="0"/>
        <v>2252</v>
      </c>
      <c r="L12" s="168"/>
      <c r="M12" s="167">
        <v>3003</v>
      </c>
    </row>
    <row r="13" spans="1:14" ht="17.25" customHeight="1" x14ac:dyDescent="0.3">
      <c r="A13" s="84" t="s">
        <v>25</v>
      </c>
      <c r="B13" s="70"/>
      <c r="C13" s="167"/>
      <c r="D13" s="168"/>
      <c r="E13" s="167"/>
      <c r="F13" s="168"/>
      <c r="G13" s="167"/>
      <c r="H13" s="166"/>
      <c r="I13" s="167"/>
      <c r="J13" s="166"/>
      <c r="K13" s="154">
        <f t="shared" si="0"/>
        <v>0</v>
      </c>
      <c r="L13" s="168"/>
      <c r="M13" s="167">
        <v>322</v>
      </c>
    </row>
    <row r="14" spans="1:14" ht="17.25" customHeight="1" x14ac:dyDescent="0.3">
      <c r="A14" s="84" t="s">
        <v>26</v>
      </c>
      <c r="B14" s="70"/>
      <c r="C14" s="167"/>
      <c r="D14" s="168"/>
      <c r="E14" s="167"/>
      <c r="F14" s="168"/>
      <c r="G14" s="167"/>
      <c r="H14" s="166"/>
      <c r="I14" s="167"/>
      <c r="J14" s="166"/>
      <c r="K14" s="154">
        <f t="shared" si="0"/>
        <v>0</v>
      </c>
      <c r="L14" s="168"/>
      <c r="M14" s="167"/>
    </row>
    <row r="15" spans="1:14" ht="16.5" customHeight="1" x14ac:dyDescent="0.3">
      <c r="A15" s="84" t="s">
        <v>68</v>
      </c>
      <c r="B15" s="1"/>
      <c r="C15" s="169"/>
      <c r="D15" s="170"/>
      <c r="E15" s="169"/>
      <c r="F15" s="170"/>
      <c r="G15" s="169"/>
      <c r="H15" s="170"/>
      <c r="I15" s="169"/>
      <c r="J15" s="170"/>
      <c r="K15" s="154">
        <f t="shared" si="0"/>
        <v>0</v>
      </c>
      <c r="L15" s="170"/>
      <c r="M15" s="169"/>
    </row>
    <row r="16" spans="1:14" ht="16.5" customHeight="1" thickBot="1" x14ac:dyDescent="0.35">
      <c r="A16" s="84" t="s">
        <v>69</v>
      </c>
      <c r="B16" s="1"/>
      <c r="C16" s="171"/>
      <c r="D16" s="170"/>
      <c r="E16" s="171"/>
      <c r="F16" s="170"/>
      <c r="G16" s="171"/>
      <c r="H16" s="170"/>
      <c r="I16" s="171"/>
      <c r="J16" s="170"/>
      <c r="K16" s="154">
        <f t="shared" si="0"/>
        <v>0</v>
      </c>
      <c r="L16" s="170"/>
      <c r="M16" s="171"/>
    </row>
    <row r="17" spans="1:13" ht="16" thickBot="1" x14ac:dyDescent="0.4">
      <c r="A17" s="108" t="s">
        <v>96</v>
      </c>
      <c r="B17" s="96"/>
      <c r="C17" s="172">
        <f>SUM(C9:C16)</f>
        <v>3595</v>
      </c>
      <c r="D17" s="173"/>
      <c r="E17" s="172">
        <f>SUM(E9:E16)</f>
        <v>0</v>
      </c>
      <c r="F17" s="173"/>
      <c r="G17" s="172">
        <f>SUM(G9:G16)</f>
        <v>0</v>
      </c>
      <c r="H17" s="173"/>
      <c r="I17" s="172">
        <f>SUM(I9:I16)</f>
        <v>0</v>
      </c>
      <c r="J17" s="173"/>
      <c r="K17" s="172">
        <f>SUM(K9:K16)</f>
        <v>3595</v>
      </c>
      <c r="L17" s="173"/>
      <c r="M17" s="172">
        <f>SUM(M9:M16)</f>
        <v>8986</v>
      </c>
    </row>
    <row r="18" spans="1:13" ht="15.5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19">
        <f>IF(K17='R&amp;P Accounts'!B21,0,"cross ref error")</f>
        <v>0</v>
      </c>
      <c r="L18" s="95"/>
      <c r="M18" s="1"/>
    </row>
    <row r="19" spans="1:13" ht="16.5" customHeight="1" x14ac:dyDescent="0.3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3">
      <c r="A20" s="84" t="s">
        <v>27</v>
      </c>
      <c r="B20" s="1"/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6.5" customHeight="1" thickBot="1" x14ac:dyDescent="0.35">
      <c r="A21" s="84" t="s">
        <v>28</v>
      </c>
      <c r="B21" s="1"/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6" thickBot="1" x14ac:dyDescent="0.4">
      <c r="A22" s="108" t="s">
        <v>96</v>
      </c>
      <c r="B22" s="1"/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9" customHeight="1" thickBot="1" x14ac:dyDescent="0.4">
      <c r="A23" s="108"/>
      <c r="B23" s="1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6" thickBot="1" x14ac:dyDescent="0.4">
      <c r="A24" s="108" t="s">
        <v>97</v>
      </c>
      <c r="B24" s="1"/>
      <c r="C24" s="165">
        <f>C17+C22</f>
        <v>3595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3595</v>
      </c>
      <c r="L24" s="159"/>
      <c r="M24" s="165">
        <f>M17+M22</f>
        <v>8986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20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25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3">
      <c r="A28" s="85" t="s">
        <v>29</v>
      </c>
      <c r="B28" s="1"/>
      <c r="C28" s="123">
        <v>186</v>
      </c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186</v>
      </c>
      <c r="L28" s="159"/>
      <c r="M28" s="123">
        <v>374</v>
      </c>
    </row>
    <row r="29" spans="1:13" ht="16.5" customHeight="1" x14ac:dyDescent="0.3">
      <c r="A29" s="85" t="s">
        <v>119</v>
      </c>
      <c r="B29" s="1"/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6.5" customHeight="1" x14ac:dyDescent="0.3">
      <c r="A30" s="85" t="s">
        <v>30</v>
      </c>
      <c r="B30" s="1"/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6.5" customHeight="1" x14ac:dyDescent="0.3">
      <c r="A31" s="85" t="s">
        <v>31</v>
      </c>
      <c r="B31" s="1"/>
      <c r="C31" s="161">
        <v>4235</v>
      </c>
      <c r="D31" s="159"/>
      <c r="E31" s="161"/>
      <c r="F31" s="159"/>
      <c r="G31" s="161"/>
      <c r="H31" s="159"/>
      <c r="I31" s="161"/>
      <c r="J31" s="159"/>
      <c r="K31" s="224">
        <f t="shared" si="1"/>
        <v>4235</v>
      </c>
      <c r="L31" s="159"/>
      <c r="M31" s="161">
        <v>6836</v>
      </c>
    </row>
    <row r="32" spans="1:13" ht="16.5" customHeight="1" x14ac:dyDescent="0.3">
      <c r="A32" s="85" t="s">
        <v>32</v>
      </c>
      <c r="B32" s="1"/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4" ht="16.5" customHeight="1" x14ac:dyDescent="0.3">
      <c r="A33" s="85" t="s">
        <v>33</v>
      </c>
      <c r="B33" s="1"/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4" ht="16.5" customHeight="1" x14ac:dyDescent="0.3">
      <c r="A34" s="86" t="s">
        <v>34</v>
      </c>
      <c r="B34" s="1"/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4" ht="17.25" customHeight="1" x14ac:dyDescent="0.3">
      <c r="A35" s="86" t="s">
        <v>35</v>
      </c>
      <c r="B35" s="1"/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4" ht="17.25" customHeight="1" x14ac:dyDescent="0.3">
      <c r="A36" s="86" t="s">
        <v>36</v>
      </c>
      <c r="B36" s="1"/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4" ht="14" x14ac:dyDescent="0.3">
      <c r="A37" s="85"/>
      <c r="B37" s="1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4" ht="14.5" thickBot="1" x14ac:dyDescent="0.35">
      <c r="A38" s="109"/>
      <c r="B38" s="1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4" ht="16.5" customHeight="1" thickBot="1" x14ac:dyDescent="0.35">
      <c r="A39" s="13" t="s">
        <v>96</v>
      </c>
      <c r="B39" s="1"/>
      <c r="C39" s="162">
        <f>SUM(C28:C38)</f>
        <v>4421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4421</v>
      </c>
      <c r="L39" s="159"/>
      <c r="M39" s="158">
        <f>SUM(M28:M38)</f>
        <v>7210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20">
        <f>IF(K39='R&amp;P Accounts'!B42,0,"cross ref error")</f>
        <v>0</v>
      </c>
      <c r="L40" s="1"/>
      <c r="M40" s="1"/>
    </row>
    <row r="41" spans="1:14" ht="30" customHeight="1" x14ac:dyDescent="0.3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3">
      <c r="A42" s="85" t="s">
        <v>37</v>
      </c>
      <c r="B42" s="1"/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4" ht="16.5" customHeight="1" thickBot="1" x14ac:dyDescent="0.35">
      <c r="A43" s="85" t="s">
        <v>38</v>
      </c>
      <c r="B43" s="1"/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4" ht="16.5" customHeight="1" thickBot="1" x14ac:dyDescent="0.35">
      <c r="A44" s="13" t="s">
        <v>95</v>
      </c>
      <c r="B44" s="1"/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4" ht="17.25" customHeight="1" thickBot="1" x14ac:dyDescent="0.35">
      <c r="A45" s="1"/>
      <c r="B45" s="1"/>
      <c r="C45" s="133"/>
      <c r="D45" s="132"/>
      <c r="E45" s="132"/>
      <c r="F45" s="132"/>
      <c r="G45" s="132"/>
      <c r="H45" s="132"/>
      <c r="I45" s="132"/>
      <c r="J45" s="132"/>
      <c r="K45" s="220">
        <f>IF(K44='R&amp;P Accounts'!B47,0,"cross ref error")</f>
        <v>0</v>
      </c>
      <c r="L45" s="132"/>
      <c r="M45" s="132"/>
    </row>
    <row r="46" spans="1:14" ht="16.5" customHeight="1" thickBot="1" x14ac:dyDescent="0.35">
      <c r="A46" s="110" t="s">
        <v>12</v>
      </c>
      <c r="B46" s="1"/>
      <c r="C46" s="158">
        <f>+C44+C39</f>
        <v>4421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4421</v>
      </c>
      <c r="L46" s="159"/>
      <c r="M46" s="158">
        <f>+M44+M39</f>
        <v>7210</v>
      </c>
      <c r="N46" s="160"/>
    </row>
    <row r="47" spans="1:14" ht="17.25" customHeight="1" thickBot="1" x14ac:dyDescent="0.35">
      <c r="A47" s="1"/>
      <c r="B47" s="1"/>
      <c r="C47" s="133"/>
      <c r="D47" s="132"/>
      <c r="E47" s="132"/>
      <c r="F47" s="132"/>
      <c r="G47" s="132"/>
      <c r="H47" s="132"/>
      <c r="I47" s="132"/>
      <c r="J47" s="132"/>
      <c r="K47" s="220">
        <f>IF(K46='R&amp;P Accounts'!B49,0,"cross ref error")</f>
        <v>0</v>
      </c>
      <c r="L47" s="132"/>
      <c r="M47" s="132"/>
    </row>
    <row r="48" spans="1:14" ht="18.75" customHeight="1" thickBot="1" x14ac:dyDescent="0.35">
      <c r="A48" s="40" t="s">
        <v>110</v>
      </c>
      <c r="B48" s="1"/>
      <c r="C48" s="156">
        <f>+C24-C46</f>
        <v>-826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-826</v>
      </c>
      <c r="L48" s="157"/>
      <c r="M48" s="156">
        <f>+M24-M46</f>
        <v>1776</v>
      </c>
    </row>
    <row r="49" spans="1:13" ht="14.25" customHeight="1" thickBot="1" x14ac:dyDescent="0.35">
      <c r="A49" s="40"/>
      <c r="B49" s="1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ht="18.75" customHeight="1" thickBot="1" x14ac:dyDescent="0.35">
      <c r="A50" s="96" t="s">
        <v>127</v>
      </c>
      <c r="B50" s="1"/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5">
      <c r="A51" s="96"/>
      <c r="B51" s="1"/>
      <c r="C51" s="142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1:13" ht="18.75" customHeight="1" thickBot="1" x14ac:dyDescent="0.35">
      <c r="A52" s="13" t="s">
        <v>42</v>
      </c>
      <c r="B52" s="1"/>
      <c r="C52" s="156">
        <f>C48+C50</f>
        <v>-826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-826</v>
      </c>
      <c r="L52" s="157"/>
      <c r="M52" s="156">
        <f>M48+M50</f>
        <v>1776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20">
        <f>IF(K52='R&amp;P Accounts'!B55,0,"cross ref error")</f>
        <v>0</v>
      </c>
      <c r="L53" s="1"/>
      <c r="M53" s="1"/>
    </row>
    <row r="55" spans="1:13" ht="15.5" x14ac:dyDescent="0.35">
      <c r="A55" s="181" t="s">
        <v>112</v>
      </c>
    </row>
    <row r="56" spans="1:13" x14ac:dyDescent="0.25">
      <c r="A56" s="230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2"/>
    </row>
    <row r="57" spans="1:13" x14ac:dyDescent="0.25">
      <c r="A57" s="233"/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5"/>
    </row>
    <row r="58" spans="1:13" x14ac:dyDescent="0.25">
      <c r="A58" s="233"/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5"/>
    </row>
    <row r="59" spans="1:13" x14ac:dyDescent="0.25">
      <c r="A59" s="233"/>
      <c r="B59" s="234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5"/>
    </row>
    <row r="60" spans="1:13" x14ac:dyDescent="0.25">
      <c r="A60" s="233"/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5"/>
    </row>
    <row r="61" spans="1:13" x14ac:dyDescent="0.25">
      <c r="A61" s="233"/>
      <c r="B61" s="234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5"/>
    </row>
    <row r="62" spans="1:13" x14ac:dyDescent="0.25">
      <c r="A62" s="233"/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5"/>
    </row>
    <row r="63" spans="1:13" x14ac:dyDescent="0.25">
      <c r="A63" s="233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5"/>
    </row>
    <row r="64" spans="1:13" x14ac:dyDescent="0.25">
      <c r="A64" s="236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15" zoomScale="80" workbookViewId="0">
      <selection activeCell="A7" sqref="A7"/>
    </sheetView>
  </sheetViews>
  <sheetFormatPr defaultColWidth="9.08984375" defaultRowHeight="12.5" x14ac:dyDescent="0.25"/>
  <cols>
    <col min="1" max="1" width="49" style="1" customWidth="1"/>
    <col min="2" max="2" width="1.54296875" style="1" customWidth="1"/>
    <col min="3" max="3" width="15.453125" style="30" customWidth="1"/>
    <col min="4" max="4" width="1.63281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6328125" style="1" customWidth="1"/>
    <col min="12" max="12" width="1.6328125" style="1" customWidth="1"/>
    <col min="13" max="13" width="14.6328125" style="1" customWidth="1"/>
    <col min="14" max="16384" width="9.08984375" style="1"/>
  </cols>
  <sheetData>
    <row r="1" spans="1:14" ht="27.75" customHeight="1" x14ac:dyDescent="0.4">
      <c r="C1" s="261">
        <f>'R&amp;P Accounts'!B2</f>
        <v>0</v>
      </c>
      <c r="D1" s="261"/>
      <c r="E1" s="261"/>
      <c r="F1" s="261"/>
      <c r="G1" s="261"/>
      <c r="H1" s="261"/>
      <c r="I1" s="261"/>
      <c r="J1" s="261"/>
      <c r="K1" s="261"/>
      <c r="M1" s="241" t="str">
        <f>'R&amp;P Accounts'!L2</f>
        <v>SC</v>
      </c>
      <c r="N1" s="241"/>
    </row>
    <row r="2" spans="1:14" ht="10.5" customHeight="1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s="46" customFormat="1" ht="26.25" customHeight="1" x14ac:dyDescent="0.25">
      <c r="A3" s="42" t="s">
        <v>116</v>
      </c>
      <c r="B3" s="42"/>
      <c r="C3" s="43"/>
      <c r="D3" s="42"/>
      <c r="E3" s="42"/>
      <c r="F3" s="42"/>
      <c r="G3" s="42"/>
      <c r="H3" s="243"/>
      <c r="I3" s="243"/>
      <c r="J3" s="243"/>
      <c r="K3" s="243"/>
      <c r="L3" s="80"/>
      <c r="M3" s="45"/>
    </row>
    <row r="4" spans="1:14" ht="15" customHeight="1" x14ac:dyDescent="0.2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4" ht="20.149999999999999" customHeight="1" x14ac:dyDescent="0.25">
      <c r="A5" s="240" t="s">
        <v>133</v>
      </c>
      <c r="B5" s="240"/>
      <c r="C5" s="240"/>
      <c r="D5" s="240"/>
      <c r="E5" s="240"/>
      <c r="F5" s="38"/>
      <c r="G5" s="38"/>
      <c r="H5" s="38"/>
      <c r="I5" s="38"/>
      <c r="J5" s="12"/>
      <c r="K5" s="83"/>
      <c r="L5" s="83"/>
    </row>
    <row r="6" spans="1:14" ht="54" customHeight="1" x14ac:dyDescent="0.25">
      <c r="A6" s="70"/>
      <c r="B6" s="70"/>
      <c r="C6" s="114" t="s">
        <v>106</v>
      </c>
      <c r="D6" s="114"/>
      <c r="E6" s="114" t="s">
        <v>107</v>
      </c>
      <c r="F6" s="115"/>
      <c r="G6" s="114" t="s">
        <v>108</v>
      </c>
      <c r="H6" s="115"/>
      <c r="I6" s="114" t="s">
        <v>109</v>
      </c>
      <c r="J6" s="105"/>
    </row>
    <row r="7" spans="1:14" ht="54" customHeight="1" x14ac:dyDescent="0.25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100</v>
      </c>
      <c r="L7" s="83"/>
      <c r="M7" s="113" t="s">
        <v>101</v>
      </c>
    </row>
    <row r="8" spans="1:14" ht="19.5" customHeight="1" x14ac:dyDescent="0.25">
      <c r="A8" s="107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3">
      <c r="A9" s="84" t="s">
        <v>21</v>
      </c>
      <c r="C9" s="224"/>
      <c r="D9" s="228"/>
      <c r="E9" s="224"/>
      <c r="F9" s="122"/>
      <c r="G9" s="224"/>
      <c r="H9" s="228"/>
      <c r="I9" s="224"/>
      <c r="J9" s="122"/>
      <c r="K9" s="224">
        <f>SUM(C9:I9)</f>
        <v>0</v>
      </c>
      <c r="L9" s="174"/>
      <c r="M9" s="224"/>
    </row>
    <row r="10" spans="1:14" ht="17.25" customHeight="1" x14ac:dyDescent="0.3">
      <c r="A10" s="84" t="s">
        <v>22</v>
      </c>
      <c r="B10" s="69"/>
      <c r="C10" s="118"/>
      <c r="D10" s="119"/>
      <c r="E10" s="118"/>
      <c r="F10" s="119"/>
      <c r="G10" s="118"/>
      <c r="H10" s="122"/>
      <c r="I10" s="118"/>
      <c r="J10" s="122"/>
      <c r="K10" s="224">
        <f t="shared" ref="K10:K16" si="0">SUM(C10:I10)</f>
        <v>0</v>
      </c>
      <c r="L10" s="119"/>
      <c r="M10" s="175"/>
    </row>
    <row r="11" spans="1:14" ht="18" customHeight="1" x14ac:dyDescent="0.3">
      <c r="A11" s="84" t="s">
        <v>23</v>
      </c>
      <c r="B11" s="70"/>
      <c r="C11" s="118"/>
      <c r="D11" s="119"/>
      <c r="E11" s="118"/>
      <c r="F11" s="119"/>
      <c r="G11" s="118"/>
      <c r="H11" s="122"/>
      <c r="I11" s="118"/>
      <c r="J11" s="122"/>
      <c r="K11" s="224">
        <f t="shared" si="0"/>
        <v>0</v>
      </c>
      <c r="L11" s="119"/>
      <c r="M11" s="175"/>
    </row>
    <row r="12" spans="1:14" ht="16.5" customHeight="1" x14ac:dyDescent="0.3">
      <c r="A12" s="84" t="s">
        <v>24</v>
      </c>
      <c r="B12" s="70"/>
      <c r="C12" s="118"/>
      <c r="D12" s="119"/>
      <c r="E12" s="118"/>
      <c r="F12" s="119"/>
      <c r="G12" s="118"/>
      <c r="H12" s="122"/>
      <c r="I12" s="118"/>
      <c r="J12" s="122"/>
      <c r="K12" s="224">
        <f t="shared" si="0"/>
        <v>0</v>
      </c>
      <c r="L12" s="119"/>
      <c r="M12" s="175"/>
    </row>
    <row r="13" spans="1:14" ht="18" customHeight="1" x14ac:dyDescent="0.3">
      <c r="A13" s="84" t="s">
        <v>25</v>
      </c>
      <c r="B13" s="70"/>
      <c r="C13" s="118"/>
      <c r="D13" s="119"/>
      <c r="E13" s="118"/>
      <c r="F13" s="119"/>
      <c r="G13" s="118"/>
      <c r="H13" s="122"/>
      <c r="I13" s="118"/>
      <c r="J13" s="122"/>
      <c r="K13" s="224">
        <f t="shared" si="0"/>
        <v>0</v>
      </c>
      <c r="L13" s="119"/>
      <c r="M13" s="175"/>
    </row>
    <row r="14" spans="1:14" ht="29.25" customHeight="1" x14ac:dyDescent="0.3">
      <c r="A14" s="84" t="s">
        <v>26</v>
      </c>
      <c r="B14" s="70"/>
      <c r="C14" s="118"/>
      <c r="D14" s="119"/>
      <c r="E14" s="118"/>
      <c r="F14" s="119"/>
      <c r="G14" s="118"/>
      <c r="H14" s="122"/>
      <c r="I14" s="118"/>
      <c r="J14" s="122"/>
      <c r="K14" s="224">
        <f t="shared" si="0"/>
        <v>0</v>
      </c>
      <c r="L14" s="119"/>
      <c r="M14" s="175"/>
    </row>
    <row r="15" spans="1:14" ht="17.25" customHeight="1" x14ac:dyDescent="0.3">
      <c r="A15" s="84" t="s">
        <v>68</v>
      </c>
      <c r="C15" s="123"/>
      <c r="D15" s="159"/>
      <c r="E15" s="123"/>
      <c r="F15" s="159"/>
      <c r="G15" s="123"/>
      <c r="H15" s="159"/>
      <c r="I15" s="123"/>
      <c r="J15" s="159"/>
      <c r="K15" s="224">
        <f t="shared" si="0"/>
        <v>0</v>
      </c>
      <c r="L15" s="177"/>
      <c r="M15" s="176"/>
    </row>
    <row r="16" spans="1:14" ht="17.25" customHeight="1" thickBot="1" x14ac:dyDescent="0.35">
      <c r="A16" s="84" t="s">
        <v>69</v>
      </c>
      <c r="C16" s="225"/>
      <c r="D16" s="159"/>
      <c r="E16" s="225"/>
      <c r="F16" s="159"/>
      <c r="G16" s="225"/>
      <c r="H16" s="159"/>
      <c r="I16" s="225"/>
      <c r="J16" s="159"/>
      <c r="K16" s="224">
        <f t="shared" si="0"/>
        <v>0</v>
      </c>
      <c r="L16" s="177"/>
      <c r="M16" s="178"/>
    </row>
    <row r="17" spans="1:13" ht="18" customHeight="1" thickBot="1" x14ac:dyDescent="0.4">
      <c r="A17" s="108" t="s">
        <v>96</v>
      </c>
      <c r="B17" s="96"/>
      <c r="C17" s="226">
        <f>SUM(C9:C16)</f>
        <v>0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0</v>
      </c>
      <c r="L17" s="227"/>
      <c r="M17" s="226">
        <f>SUM(M9:M16)</f>
        <v>0</v>
      </c>
    </row>
    <row r="18" spans="1:13" ht="15.75" customHeight="1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21">
        <f>IF(K17='R&amp;P Accounts'!D21,0,"cross ref error")</f>
        <v>0</v>
      </c>
      <c r="L18" s="95"/>
    </row>
    <row r="19" spans="1:13" ht="29.25" customHeight="1" x14ac:dyDescent="0.3">
      <c r="A19" s="67" t="s">
        <v>92</v>
      </c>
      <c r="C19" s="1"/>
    </row>
    <row r="20" spans="1:13" ht="16.5" customHeight="1" x14ac:dyDescent="0.3">
      <c r="A20" s="84" t="s">
        <v>27</v>
      </c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7.25" customHeight="1" thickBot="1" x14ac:dyDescent="0.35">
      <c r="A21" s="84" t="s">
        <v>28</v>
      </c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8" customHeight="1" thickBot="1" x14ac:dyDescent="0.4">
      <c r="A22" s="108" t="s">
        <v>96</v>
      </c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5.25" customHeight="1" thickBot="1" x14ac:dyDescent="0.4">
      <c r="A23" s="108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8" customHeight="1" thickBot="1" x14ac:dyDescent="0.4">
      <c r="A24" s="108" t="s">
        <v>97</v>
      </c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ht="19.5" customHeight="1" x14ac:dyDescent="0.25">
      <c r="C25" s="1"/>
      <c r="K25" s="220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93</v>
      </c>
      <c r="C27" s="1"/>
    </row>
    <row r="28" spans="1:13" ht="17.25" customHeight="1" x14ac:dyDescent="0.3">
      <c r="A28" s="85" t="s">
        <v>29</v>
      </c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3">
      <c r="A29" s="85" t="s">
        <v>119</v>
      </c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7.25" customHeight="1" x14ac:dyDescent="0.3">
      <c r="A30" s="85" t="s">
        <v>30</v>
      </c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7.25" customHeight="1" x14ac:dyDescent="0.3">
      <c r="A31" s="85" t="s">
        <v>31</v>
      </c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7.25" customHeight="1" x14ac:dyDescent="0.3">
      <c r="A32" s="85" t="s">
        <v>32</v>
      </c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3" ht="17.25" customHeight="1" x14ac:dyDescent="0.3">
      <c r="A33" s="85" t="s">
        <v>33</v>
      </c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3" ht="17.25" customHeight="1" x14ac:dyDescent="0.3">
      <c r="A34" s="86" t="s">
        <v>34</v>
      </c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3" ht="17.25" customHeight="1" x14ac:dyDescent="0.3">
      <c r="A35" s="86" t="s">
        <v>35</v>
      </c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3" ht="17.25" customHeight="1" x14ac:dyDescent="0.3">
      <c r="A36" s="86" t="s">
        <v>36</v>
      </c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3" ht="17.25" customHeight="1" x14ac:dyDescent="0.3">
      <c r="A37" s="85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3" ht="17.25" customHeight="1" thickBot="1" x14ac:dyDescent="0.35">
      <c r="A38" s="109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3" ht="17.25" customHeight="1" thickBot="1" x14ac:dyDescent="0.35">
      <c r="A39" s="13" t="s">
        <v>96</v>
      </c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3" x14ac:dyDescent="0.25">
      <c r="K40" s="220">
        <f>IF(K39='R&amp;P Accounts'!D42,0,"cross ref error")</f>
        <v>0</v>
      </c>
    </row>
    <row r="41" spans="1:13" ht="28" x14ac:dyDescent="0.3">
      <c r="A41" s="67" t="s">
        <v>94</v>
      </c>
    </row>
    <row r="42" spans="1:13" ht="17.25" customHeight="1" x14ac:dyDescent="0.3">
      <c r="A42" s="85" t="s">
        <v>37</v>
      </c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3" ht="17.25" customHeight="1" thickBot="1" x14ac:dyDescent="0.35">
      <c r="A43" s="85" t="s">
        <v>38</v>
      </c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3" ht="17.25" customHeight="1" thickBot="1" x14ac:dyDescent="0.35">
      <c r="A44" s="13" t="s">
        <v>95</v>
      </c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3" ht="13" thickBot="1" x14ac:dyDescent="0.3">
      <c r="K45" s="220">
        <f>IF(K44='R&amp;P Accounts'!D47,0,"cross ref error")</f>
        <v>0</v>
      </c>
    </row>
    <row r="46" spans="1:13" ht="17.25" customHeight="1" thickBot="1" x14ac:dyDescent="0.35">
      <c r="A46" s="110" t="s">
        <v>12</v>
      </c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</row>
    <row r="47" spans="1:13" ht="13" thickBot="1" x14ac:dyDescent="0.3">
      <c r="K47" s="220">
        <f>IF(K46='R&amp;P Accounts'!D49,0,"cross ref error")</f>
        <v>0</v>
      </c>
    </row>
    <row r="48" spans="1:13" ht="17.25" customHeight="1" thickBot="1" x14ac:dyDescent="0.35">
      <c r="A48" s="40" t="s">
        <v>110</v>
      </c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5">
      <c r="A49" s="40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s="132" customFormat="1" ht="17.25" customHeight="1" thickBot="1" x14ac:dyDescent="0.35">
      <c r="A50" s="96" t="s">
        <v>127</v>
      </c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5">
      <c r="A51" s="11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 ht="17.25" customHeight="1" thickBot="1" x14ac:dyDescent="0.35">
      <c r="A52" s="13" t="s">
        <v>42</v>
      </c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5">
      <c r="K53" s="220">
        <f>IF(K52='R&amp;P Accounts'!D55,0,"cross ref error")</f>
        <v>0</v>
      </c>
    </row>
    <row r="55" spans="1:13" ht="15.5" x14ac:dyDescent="0.35">
      <c r="A55" s="181" t="s">
        <v>112</v>
      </c>
    </row>
    <row r="56" spans="1:13" x14ac:dyDescent="0.25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5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5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5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5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5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5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5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5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75DED876-9AA2-42B4-8818-EC924B775B37}"/>
</file>

<file path=customXml/itemProps2.xml><?xml version="1.0" encoding="utf-8"?>
<ds:datastoreItem xmlns:ds="http://schemas.openxmlformats.org/officeDocument/2006/customXml" ds:itemID="{5549C1D6-DE60-4843-9237-D82B91B1C06D}"/>
</file>

<file path=customXml/itemProps3.xml><?xml version="1.0" encoding="utf-8"?>
<ds:datastoreItem xmlns:ds="http://schemas.openxmlformats.org/officeDocument/2006/customXml" ds:itemID="{DA10A0BC-F3BD-4A7E-9958-6F8130072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Linda Gray</cp:lastModifiedBy>
  <cp:lastPrinted>2007-12-14T14:44:53Z</cp:lastPrinted>
  <dcterms:created xsi:type="dcterms:W3CDTF">2007-04-10T16:51:52Z</dcterms:created>
  <dcterms:modified xsi:type="dcterms:W3CDTF">2026-06-28T22:13:34Z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