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New User\OneDrive\Documents\Ethiopia\TRUSTEES AND MTGS\"/>
    </mc:Choice>
  </mc:AlternateContent>
  <xr:revisionPtr revIDLastSave="0" documentId="8_{EB106F44-A30E-47B7-95D0-FC581B685FDC}" xr6:coauthVersionLast="47" xr6:coauthVersionMax="47" xr10:uidLastSave="{00000000-0000-0000-0000-000000000000}"/>
  <bookViews>
    <workbookView xWindow="-110" yWindow="-110" windowWidth="19420" windowHeight="1150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Accounts'!$A$1:$L$68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L14" i="2"/>
  <c r="L34" i="2"/>
  <c r="L40" i="2"/>
  <c r="L12" i="2"/>
  <c r="J60" i="2"/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47" i="2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40" i="7" l="1"/>
  <c r="B49" i="2"/>
  <c r="J47" i="2"/>
  <c r="J48" i="2" s="1"/>
  <c r="L49" i="2"/>
  <c r="H49" i="2"/>
  <c r="D28" i="2"/>
  <c r="L28" i="2"/>
  <c r="H28" i="2"/>
  <c r="H51" i="2" s="1"/>
  <c r="H55" i="2" s="1"/>
  <c r="L10" i="3" s="1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K45" i="6"/>
  <c r="F51" i="2"/>
  <c r="F55" i="2" s="1"/>
  <c r="J10" i="3" s="1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K24" i="6"/>
  <c r="K24" i="7"/>
  <c r="J27" i="2"/>
  <c r="B51" i="2" l="1"/>
  <c r="P10" i="3"/>
  <c r="L61" i="2"/>
  <c r="L63" i="2" s="1"/>
  <c r="J43" i="2"/>
  <c r="K46" i="6"/>
  <c r="K47" i="6" s="1"/>
  <c r="J50" i="2"/>
  <c r="D51" i="2"/>
  <c r="D55" i="2" s="1"/>
  <c r="J28" i="2"/>
  <c r="J29" i="2" s="1"/>
  <c r="K48" i="6"/>
  <c r="K52" i="6" s="1"/>
  <c r="K25" i="6"/>
  <c r="K25" i="7"/>
  <c r="K48" i="7"/>
  <c r="K52" i="7" s="1"/>
  <c r="B55" i="2" l="1"/>
  <c r="B61" i="2" s="1"/>
  <c r="H10" i="3"/>
  <c r="D61" i="2"/>
  <c r="D63" i="2" s="1"/>
  <c r="J51" i="2"/>
  <c r="J55" i="2" s="1"/>
  <c r="N10" i="3" s="1"/>
  <c r="K53" i="6"/>
  <c r="B63" i="2" l="1"/>
  <c r="K53" i="7"/>
  <c r="F10" i="3"/>
  <c r="J61" i="2"/>
  <c r="J56" i="2"/>
  <c r="J63" i="2" l="1"/>
</calcChain>
</file>

<file path=xl/sharedStrings.xml><?xml version="1.0" encoding="utf-8"?>
<sst xmlns="http://schemas.openxmlformats.org/spreadsheetml/2006/main" count="292" uniqueCount="139">
  <si>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</si>
  <si>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</si>
  <si>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</si>
  <si>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</si>
  <si>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</si>
  <si>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</si>
  <si>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</si>
  <si>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</si>
  <si>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</si>
  <si>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</si>
  <si>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</si>
  <si>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</si>
  <si>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</si>
  <si>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</si>
  <si>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</si>
  <si>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</si>
  <si>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</si>
  <si>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</si>
  <si>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</si>
  <si>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</si>
  <si>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</si>
  <si>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</si>
  <si>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</si>
  <si>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</si>
  <si>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</si>
  <si>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</si>
  <si>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</si>
  <si>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</si>
  <si>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</si>
  <si>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</si>
  <si>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</si>
  <si>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</si>
  <si>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</si>
  <si>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</si>
  <si>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</si>
  <si>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</si>
  <si>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</si>
  <si>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</si>
  <si>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</si>
  <si>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</si>
  <si>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</si>
  <si>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</si>
  <si>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</si>
  <si>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</si>
  <si>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</si>
  <si>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</si>
  <si>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</si>
  <si>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</si>
  <si>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</si>
  <si>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</si>
  <si>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</si>
  <si>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</si>
  <si>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</si>
  <si>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</si>
  <si>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</si>
  <si>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</si>
  <si>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</si>
  <si>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</si>
  <si>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</si>
  <si>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</si>
  <si>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</si>
  <si>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</si>
  <si>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</si>
  <si>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</si>
  <si>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</si>
  <si>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</si>
  <si>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</si>
  <si>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</si>
  <si>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</si>
  <si>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</si>
  <si>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</si>
  <si>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</si>
  <si>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</si>
  <si>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</si>
  <si>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</si>
  <si>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</si>
  <si>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</si>
  <si>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</si>
  <si>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</si>
  <si>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</si>
  <si>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</si>
  <si>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</si>
  <si>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</si>
  <si>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</si>
  <si>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</si>
  <si>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</si>
  <si>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</si>
  <si>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</si>
  <si>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</si>
  <si>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</si>
  <si>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</si>
  <si>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</si>
  <si>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</si>
  <si>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</si>
  <si>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</si>
  <si>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</si>
  <si>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</si>
  <si>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</si>
  <si>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</si>
  <si>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</si>
  <si>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</si>
  <si>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</si>
  <si>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</si>
  <si>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</si>
  <si>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</si>
  <si>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</si>
  <si>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</si>
  <si>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</si>
  <si>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</si>
  <si>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</si>
  <si>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</si>
  <si>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</si>
  <si>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</si>
  <si>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</si>
  <si>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</si>
  <si>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</si>
  <si>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</si>
  <si>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</si>
  <si>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</si>
  <si>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</si>
  <si>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</si>
  <si>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</si>
  <si>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</si>
  <si>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</si>
  <si>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</si>
  <si>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</si>
  <si>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</si>
  <si>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</si>
  <si>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</si>
  <si>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</si>
  <si>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</si>
  <si>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Ethiopia Medical Project (EMP)</t>
  </si>
  <si>
    <t>SC044172</t>
  </si>
  <si>
    <t>1st October 2024 to 30th September 2025</t>
  </si>
  <si>
    <t>For the period: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</si>
  <si>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  <r>
      <rPr>
        <b/>
        <sz val="10"/>
        <rFont val="Arial"/>
        <family val="2"/>
      </rPr>
      <t>*</t>
    </r>
  </si>
  <si>
    <t>Jo Middlemiss</t>
  </si>
  <si>
    <t>Maureen Burnett</t>
  </si>
  <si>
    <t>30th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</si>
</sst>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5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3" fillId="0" borderId="25" xfId="1" applyNumberFormat="1" applyFont="1" applyBorder="1" applyAlignment="1" applyProtection="1">
      <alignment horizontal="left" vertical="center" wrapText="1"/>
      <protection locked="0"/>
    </xf>
    <xf numFmtId="0" fontId="30" fillId="0" borderId="2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top"/>
    </xf>
    <xf numFmtId="0" fontId="30" fillId="0" borderId="21" xfId="0" applyFont="1" applyBorder="1" applyAlignment="1">
      <alignment horizontal="center" vertical="top"/>
    </xf>
    <xf numFmtId="0" fontId="34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right" wrapText="1"/>
      <protection locked="0"/>
    </xf>
    <xf numFmtId="166" fontId="0" fillId="0" borderId="5" xfId="0" applyNumberForma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166" fontId="34" fillId="0" borderId="0" xfId="0" applyNumberFormat="1" applyFont="1" applyAlignment="1" applyProtection="1">
      <alignment horizontal="left" vertic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4" xfId="0" applyFont="1" applyBorder="1" applyAlignment="1" applyProtection="1">
      <alignment vertical="top" wrapText="1"/>
      <protection locked="0"/>
    </xf>
    <xf numFmtId="0" fontId="21" fillId="0" borderId="24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5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1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2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5" xfId="1" applyNumberFormat="1" applyFont="1" applyBorder="1" applyAlignment="1" applyProtection="1">
      <alignment horizontal="lef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2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1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6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zoomScale="75" zoomScaleNormal="85" zoomScaleSheetLayoutView="80" workbookViewId="0">
      <selection activeCell="M68" sqref="M68"/>
    </sheetView>
  </sheetViews>
  <sheetFormatPr defaultColWidth="9.08984375" defaultRowHeight="12.5" x14ac:dyDescent="0.25"/>
  <cols>
    <col min="1" max="1" width="35.36328125" style="1" customWidth="1"/>
    <col min="2" max="2" width="16.08984375" style="30" customWidth="1"/>
    <col min="3" max="3" width="4.6328125" style="1" customWidth="1"/>
    <col min="4" max="4" width="16.36328125" style="1" customWidth="1"/>
    <col min="5" max="5" width="1.54296875" style="1" hidden="1" customWidth="1"/>
    <col min="6" max="6" width="13.90625" style="1" hidden="1" customWidth="1"/>
    <col min="7" max="7" width="3.54296875" style="1" hidden="1" customWidth="1"/>
    <col min="8" max="8" width="15.36328125" style="1" hidden="1" customWidth="1"/>
    <col min="9" max="9" width="4.6328125" style="1" customWidth="1"/>
    <col min="10" max="10" width="16" style="1" customWidth="1"/>
    <col min="11" max="11" width="2.54296875" style="1" customWidth="1"/>
    <col min="12" max="12" width="16.90625" style="1" customWidth="1"/>
    <col min="13" max="16384" width="9.08984375" style="1"/>
  </cols>
  <sheetData>
    <row r="1" spans="1:13" ht="18" customHeight="1" x14ac:dyDescent="0.25">
      <c r="A1" s="245"/>
      <c r="B1" s="249" t="s">
        <v>69</v>
      </c>
      <c r="C1" s="249"/>
      <c r="D1" s="249"/>
      <c r="E1" s="249"/>
      <c r="F1" s="249"/>
      <c r="G1" s="249"/>
      <c r="H1" s="249"/>
      <c r="I1" s="249"/>
      <c r="J1" s="249"/>
      <c r="L1" s="186" t="s">
        <v>70</v>
      </c>
      <c r="M1" s="185"/>
    </row>
    <row r="2" spans="1:13" ht="30.75" customHeight="1" x14ac:dyDescent="0.25">
      <c r="A2" s="245"/>
      <c r="B2" s="250" t="s">
        <v>131</v>
      </c>
      <c r="C2" s="250"/>
      <c r="D2" s="250"/>
      <c r="E2" s="250"/>
      <c r="F2" s="250"/>
      <c r="G2" s="250"/>
      <c r="H2" s="250"/>
      <c r="I2" s="250"/>
      <c r="J2" s="250"/>
      <c r="L2" s="234" t="s">
        <v>132</v>
      </c>
      <c r="M2" s="69"/>
    </row>
    <row r="3" spans="1:13" ht="24" customHeight="1" x14ac:dyDescent="0.25">
      <c r="A3" s="245"/>
      <c r="B3" s="246" t="s">
        <v>13</v>
      </c>
      <c r="C3" s="247"/>
      <c r="D3" s="247"/>
      <c r="E3" s="247"/>
      <c r="F3" s="247"/>
      <c r="G3" s="247"/>
      <c r="H3" s="247"/>
      <c r="I3" s="247"/>
      <c r="J3" s="248"/>
      <c r="L3" s="184"/>
    </row>
    <row r="4" spans="1:13" ht="14.25" customHeight="1" x14ac:dyDescent="0.25">
      <c r="A4" s="245"/>
      <c r="B4" s="2"/>
      <c r="C4" s="2"/>
      <c r="D4" s="186"/>
      <c r="E4" s="186"/>
      <c r="F4" s="186"/>
      <c r="G4" s="2"/>
      <c r="H4" s="251"/>
      <c r="I4" s="251"/>
      <c r="J4" s="251"/>
      <c r="L4" s="184"/>
    </row>
    <row r="5" spans="1:13" ht="16.5" customHeight="1" x14ac:dyDescent="0.25">
      <c r="A5" s="245"/>
      <c r="B5" s="238" t="s">
        <v>134</v>
      </c>
      <c r="C5" s="2"/>
      <c r="D5" s="252" t="s">
        <v>133</v>
      </c>
      <c r="E5" s="252"/>
      <c r="F5" s="252"/>
      <c r="G5" s="252"/>
      <c r="H5" s="252"/>
      <c r="I5" s="252"/>
      <c r="J5" s="252"/>
      <c r="K5" s="252"/>
      <c r="L5" s="252"/>
    </row>
    <row r="6" spans="1:13" ht="21" customHeight="1" x14ac:dyDescent="0.25">
      <c r="A6" s="245"/>
      <c r="B6" s="2"/>
      <c r="C6" s="2"/>
      <c r="D6" s="252"/>
      <c r="E6" s="252"/>
      <c r="F6" s="252"/>
      <c r="G6" s="252"/>
      <c r="H6" s="252"/>
      <c r="I6" s="252"/>
      <c r="J6" s="252"/>
      <c r="K6" s="252"/>
      <c r="L6" s="252"/>
    </row>
    <row r="8" spans="1:13" ht="20" x14ac:dyDescent="0.4">
      <c r="A8" s="47" t="s">
        <v>125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77</v>
      </c>
      <c r="G9" s="2"/>
      <c r="H9" s="2" t="s">
        <v>78</v>
      </c>
      <c r="I9" s="2"/>
      <c r="J9" s="2" t="s">
        <v>71</v>
      </c>
      <c r="K9" s="3"/>
      <c r="L9" s="2" t="s">
        <v>72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19</v>
      </c>
      <c r="B12" s="192">
        <f>93427-B14-B15-D14</f>
        <v>62991</v>
      </c>
      <c r="C12" s="193"/>
      <c r="D12" s="192"/>
      <c r="E12" s="193"/>
      <c r="F12" s="192"/>
      <c r="G12" s="193"/>
      <c r="H12" s="192"/>
      <c r="I12" s="193"/>
      <c r="J12" s="194">
        <f>H12+D12+B12+F12</f>
        <v>62991</v>
      </c>
      <c r="K12" s="195"/>
      <c r="L12" s="192">
        <f>28344+4476+14630+4738</f>
        <v>52188</v>
      </c>
    </row>
    <row r="13" spans="1:13" ht="20.149999999999999" customHeight="1" x14ac:dyDescent="0.3">
      <c r="A13" s="85" t="s">
        <v>20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>
        <v>0</v>
      </c>
    </row>
    <row r="14" spans="1:13" ht="20.149999999999999" customHeight="1" x14ac:dyDescent="0.3">
      <c r="A14" s="85" t="s">
        <v>21</v>
      </c>
      <c r="B14" s="192">
        <v>5440</v>
      </c>
      <c r="C14" s="193"/>
      <c r="D14" s="192">
        <v>23000</v>
      </c>
      <c r="E14" s="193"/>
      <c r="F14" s="192"/>
      <c r="G14" s="193"/>
      <c r="H14" s="192"/>
      <c r="I14" s="193"/>
      <c r="J14" s="194">
        <f t="shared" si="0"/>
        <v>28440</v>
      </c>
      <c r="K14" s="195"/>
      <c r="L14" s="192">
        <f>10000+15000</f>
        <v>25000</v>
      </c>
    </row>
    <row r="15" spans="1:13" ht="20.149999999999999" customHeight="1" x14ac:dyDescent="0.3">
      <c r="A15" s="85" t="s">
        <v>22</v>
      </c>
      <c r="B15" s="192">
        <v>1996</v>
      </c>
      <c r="C15" s="193"/>
      <c r="D15" s="192"/>
      <c r="E15" s="193"/>
      <c r="F15" s="192"/>
      <c r="G15" s="193"/>
      <c r="H15" s="192"/>
      <c r="I15" s="193"/>
      <c r="J15" s="194">
        <f t="shared" si="0"/>
        <v>1996</v>
      </c>
      <c r="K15" s="195"/>
      <c r="L15" s="192">
        <v>6070</v>
      </c>
    </row>
    <row r="16" spans="1:13" ht="20.149999999999999" hidden="1" customHeight="1" x14ac:dyDescent="0.3">
      <c r="A16" s="85" t="s">
        <v>23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8" hidden="1" x14ac:dyDescent="0.3">
      <c r="A17" s="85" t="s">
        <v>24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.149999999999999" hidden="1" customHeight="1" x14ac:dyDescent="0.3">
      <c r="A18" s="85" t="s">
        <v>66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8" x14ac:dyDescent="0.3">
      <c r="A19" s="85" t="s">
        <v>67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/>
    </row>
    <row r="20" spans="1:12" ht="20.149999999999999" customHeight="1" x14ac:dyDescent="0.3">
      <c r="A20" s="85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 x14ac:dyDescent="0.4">
      <c r="A21" s="9" t="s">
        <v>83</v>
      </c>
      <c r="B21" s="196">
        <f>SUM(B12:B20)</f>
        <v>70427</v>
      </c>
      <c r="C21" s="197"/>
      <c r="D21" s="196">
        <f>SUM(D12:D20)</f>
        <v>23000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93427</v>
      </c>
      <c r="K21" s="195"/>
      <c r="L21" s="196">
        <f>SUM(L12:L20)</f>
        <v>83258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 hidden="1" x14ac:dyDescent="0.3">
      <c r="A23" s="67" t="s">
        <v>64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hidden="1" customHeight="1" x14ac:dyDescent="0.3">
      <c r="A24" s="85" t="s">
        <v>25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49999999999999" hidden="1" customHeight="1" x14ac:dyDescent="0.3">
      <c r="A25" s="85" t="s">
        <v>26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hidden="1" customHeight="1" thickBot="1" x14ac:dyDescent="0.4">
      <c r="A26" s="9" t="s">
        <v>84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x14ac:dyDescent="0.3">
      <c r="A27" s="25"/>
      <c r="B27" s="200"/>
      <c r="C27" s="201"/>
      <c r="D27" s="200"/>
      <c r="E27" s="201"/>
      <c r="F27" s="200"/>
      <c r="G27" s="201"/>
      <c r="H27" s="200"/>
      <c r="I27" s="202"/>
      <c r="J27" s="178" t="str">
        <f>IF(B26+D26+F26+H26-J26=0," ","error")</f>
        <v xml:space="preserve"> </v>
      </c>
      <c r="K27" s="195"/>
      <c r="L27" s="178"/>
    </row>
    <row r="28" spans="1:12" ht="20.149999999999999" customHeight="1" thickBot="1" x14ac:dyDescent="0.4">
      <c r="A28" s="9" t="s">
        <v>11</v>
      </c>
      <c r="B28" s="203">
        <f>B26+B21</f>
        <v>70427</v>
      </c>
      <c r="C28" s="202"/>
      <c r="D28" s="203">
        <f>D26+D21</f>
        <v>23000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93427</v>
      </c>
      <c r="K28" s="195"/>
      <c r="L28" s="203">
        <f>L26+L21</f>
        <v>83258</v>
      </c>
    </row>
    <row r="29" spans="1:12" ht="16.5" customHeight="1" thickTop="1" x14ac:dyDescent="0.25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49999999999999" customHeight="1" x14ac:dyDescent="0.3">
      <c r="A31" s="85" t="s">
        <v>27</v>
      </c>
      <c r="B31" s="192"/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8"/>
      <c r="L31" s="192">
        <v>400</v>
      </c>
    </row>
    <row r="32" spans="1:12" ht="20.149999999999999" hidden="1" customHeight="1" x14ac:dyDescent="0.3">
      <c r="A32" s="85" t="s">
        <v>116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8"/>
      <c r="L32" s="192"/>
    </row>
    <row r="33" spans="1:12" ht="20.149999999999999" hidden="1" customHeight="1" x14ac:dyDescent="0.3">
      <c r="A33" s="85" t="s">
        <v>28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8"/>
      <c r="L33" s="192"/>
    </row>
    <row r="34" spans="1:12" ht="28" x14ac:dyDescent="0.3">
      <c r="A34" s="85" t="s">
        <v>29</v>
      </c>
      <c r="B34" s="192">
        <v>66000</v>
      </c>
      <c r="C34" s="200"/>
      <c r="D34" s="192">
        <v>23000</v>
      </c>
      <c r="E34" s="193"/>
      <c r="F34" s="192"/>
      <c r="G34" s="193"/>
      <c r="H34" s="192"/>
      <c r="I34" s="193"/>
      <c r="J34" s="194">
        <f t="shared" si="1"/>
        <v>89000</v>
      </c>
      <c r="K34" s="178"/>
      <c r="L34" s="192">
        <f>70796+75000</f>
        <v>145796</v>
      </c>
    </row>
    <row r="35" spans="1:12" ht="20.149999999999999" customHeight="1" x14ac:dyDescent="0.3">
      <c r="A35" s="85" t="s">
        <v>30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8"/>
      <c r="L35" s="192"/>
    </row>
    <row r="36" spans="1:12" ht="20.149999999999999" customHeight="1" x14ac:dyDescent="0.3">
      <c r="A36" s="85" t="s">
        <v>31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8"/>
      <c r="L36" s="192"/>
    </row>
    <row r="37" spans="1:12" ht="20.149999999999999" customHeight="1" x14ac:dyDescent="0.3">
      <c r="A37" s="239" t="s">
        <v>32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8"/>
      <c r="L37" s="192">
        <v>100</v>
      </c>
    </row>
    <row r="38" spans="1:12" ht="20.149999999999999" customHeight="1" x14ac:dyDescent="0.3">
      <c r="A38" s="239" t="s">
        <v>33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8"/>
      <c r="L38" s="192">
        <v>0</v>
      </c>
    </row>
    <row r="39" spans="1:12" ht="20.149999999999999" customHeight="1" x14ac:dyDescent="0.3">
      <c r="A39" s="239" t="s">
        <v>34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8"/>
      <c r="L39" s="192">
        <v>0</v>
      </c>
    </row>
    <row r="40" spans="1:12" ht="20.149999999999999" customHeight="1" x14ac:dyDescent="0.3">
      <c r="A40" s="239" t="s">
        <v>124</v>
      </c>
      <c r="B40" s="192">
        <v>104</v>
      </c>
      <c r="C40" s="200"/>
      <c r="D40" s="192"/>
      <c r="E40" s="193"/>
      <c r="F40" s="192"/>
      <c r="G40" s="193"/>
      <c r="H40" s="192"/>
      <c r="I40" s="193"/>
      <c r="J40" s="194">
        <f t="shared" si="1"/>
        <v>104</v>
      </c>
      <c r="K40" s="178"/>
      <c r="L40" s="192">
        <f>255+126</f>
        <v>381</v>
      </c>
    </row>
    <row r="41" spans="1:12" ht="20.149999999999999" customHeight="1" thickBot="1" x14ac:dyDescent="0.35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8"/>
      <c r="L41" s="207"/>
    </row>
    <row r="42" spans="1:12" ht="20.149999999999999" customHeight="1" thickTop="1" thickBot="1" x14ac:dyDescent="0.35">
      <c r="A42" s="13" t="s">
        <v>85</v>
      </c>
      <c r="B42" s="196">
        <f>SUM(B31:B41)</f>
        <v>66104</v>
      </c>
      <c r="C42" s="208"/>
      <c r="D42" s="196">
        <f>SUM(D31:D41)</f>
        <v>23000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89104</v>
      </c>
      <c r="K42" s="178"/>
      <c r="L42" s="196">
        <f>SUM(L31:L41)</f>
        <v>146677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 hidden="1" x14ac:dyDescent="0.3">
      <c r="A44" s="67" t="s">
        <v>65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hidden="1" customHeight="1" x14ac:dyDescent="0.3">
      <c r="A45" s="86" t="s">
        <v>35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8"/>
      <c r="L45" s="192"/>
    </row>
    <row r="46" spans="1:12" ht="20.149999999999999" hidden="1" customHeight="1" thickBot="1" x14ac:dyDescent="0.35">
      <c r="A46" s="86" t="s">
        <v>36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8"/>
      <c r="L46" s="207"/>
    </row>
    <row r="47" spans="1:12" ht="20.149999999999999" hidden="1" customHeight="1" thickTop="1" thickBot="1" x14ac:dyDescent="0.35">
      <c r="A47" s="13" t="s">
        <v>86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8"/>
      <c r="L47" s="196">
        <f>SUM(L45:L46)</f>
        <v>0</v>
      </c>
    </row>
    <row r="48" spans="1:12" ht="13.5" customHeight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09">
        <f>+B47+B42</f>
        <v>66104</v>
      </c>
      <c r="C49" s="195"/>
      <c r="D49" s="209">
        <f>+D47+D42</f>
        <v>23000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89104</v>
      </c>
      <c r="K49" s="195"/>
      <c r="L49" s="209">
        <f>+L47+L42</f>
        <v>146677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hidden="1" customHeight="1" thickTop="1" thickBot="1" x14ac:dyDescent="0.35">
      <c r="A51" s="40" t="s">
        <v>107</v>
      </c>
      <c r="B51" s="145">
        <f>+B28-B49</f>
        <v>4323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4323</v>
      </c>
      <c r="K51" s="135"/>
      <c r="L51" s="145">
        <f>+L28-L49</f>
        <v>-63419</v>
      </c>
      <c r="M51" s="89"/>
    </row>
    <row r="52" spans="1:13" ht="14.25" hidden="1" customHeight="1" thickBot="1" x14ac:dyDescent="0.35">
      <c r="A52" s="40"/>
      <c r="B52" s="217"/>
      <c r="C52" s="88"/>
      <c r="D52" s="217"/>
      <c r="E52" s="88"/>
      <c r="F52" s="217"/>
      <c r="G52" s="88"/>
      <c r="H52" s="217"/>
      <c r="I52" s="88"/>
      <c r="J52" s="217"/>
      <c r="K52" s="135"/>
      <c r="L52" s="217"/>
      <c r="M52" s="89"/>
    </row>
    <row r="53" spans="1:13" ht="19.5" hidden="1" customHeight="1" thickTop="1" thickBot="1" x14ac:dyDescent="0.35">
      <c r="A53" s="97" t="s">
        <v>122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hidden="1" customHeight="1" thickTop="1" thickBot="1" x14ac:dyDescent="0.35">
      <c r="A54" s="11"/>
      <c r="B54" s="216"/>
      <c r="C54" s="88"/>
      <c r="D54" s="216"/>
      <c r="E54" s="88"/>
      <c r="F54" s="143"/>
      <c r="G54" s="88"/>
      <c r="H54" s="216"/>
      <c r="I54" s="88"/>
      <c r="J54" s="218"/>
      <c r="K54" s="135"/>
      <c r="L54" s="216"/>
    </row>
    <row r="55" spans="1:13" ht="29.25" customHeight="1" thickTop="1" thickBot="1" x14ac:dyDescent="0.35">
      <c r="A55" s="13" t="s">
        <v>40</v>
      </c>
      <c r="B55" s="142">
        <f>+B51+B53</f>
        <v>4323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4323</v>
      </c>
      <c r="K55" s="135"/>
      <c r="L55" s="142">
        <f>+L51+L53</f>
        <v>-63419</v>
      </c>
    </row>
    <row r="56" spans="1:13" ht="13" thickTop="1" x14ac:dyDescent="0.25">
      <c r="J56" s="55" t="str">
        <f>IF(B55+D55+H55-J55=0," ","error")</f>
        <v xml:space="preserve"> </v>
      </c>
    </row>
    <row r="58" spans="1:13" ht="20" x14ac:dyDescent="0.25">
      <c r="A58" s="244" t="s">
        <v>121</v>
      </c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</row>
    <row r="60" spans="1:13" ht="28" x14ac:dyDescent="0.25">
      <c r="A60" s="230" t="s">
        <v>38</v>
      </c>
      <c r="B60" s="147">
        <v>12175</v>
      </c>
      <c r="C60" s="148"/>
      <c r="D60" s="147"/>
      <c r="J60" s="149">
        <f>B60+D60+F60+H60</f>
        <v>12175</v>
      </c>
      <c r="K60" s="148"/>
      <c r="L60" s="147">
        <v>75594</v>
      </c>
    </row>
    <row r="61" spans="1:13" ht="28" x14ac:dyDescent="0.25">
      <c r="A61" s="230" t="s">
        <v>39</v>
      </c>
      <c r="B61" s="149">
        <f>B55</f>
        <v>4323</v>
      </c>
      <c r="C61" s="148"/>
      <c r="D61" s="149">
        <f>D55</f>
        <v>0</v>
      </c>
      <c r="J61" s="149">
        <f>B61+D61+F61+H61</f>
        <v>4323</v>
      </c>
      <c r="K61" s="148"/>
      <c r="L61" s="149">
        <f>L55</f>
        <v>-63419</v>
      </c>
    </row>
    <row r="62" spans="1:13" ht="14.5" thickBot="1" x14ac:dyDescent="0.3">
      <c r="A62" s="230"/>
      <c r="B62" s="151"/>
      <c r="C62" s="148"/>
      <c r="D62" s="151"/>
      <c r="J62" s="151"/>
      <c r="K62" s="148"/>
      <c r="L62" s="151"/>
    </row>
    <row r="63" spans="1:13" ht="29" thickTop="1" thickBot="1" x14ac:dyDescent="0.3">
      <c r="A63" s="231" t="s">
        <v>37</v>
      </c>
      <c r="B63" s="153">
        <f>SUM(B60:B62)</f>
        <v>16498</v>
      </c>
      <c r="C63" s="136"/>
      <c r="D63" s="153">
        <f>SUM(D60:D62)</f>
        <v>0</v>
      </c>
      <c r="J63" s="154">
        <f>B63+D63+F63+H63</f>
        <v>16498</v>
      </c>
      <c r="K63" s="101"/>
      <c r="L63" s="153">
        <f>SUM(L60:L62)</f>
        <v>12175</v>
      </c>
    </row>
    <row r="64" spans="1:13" ht="13" thickTop="1" x14ac:dyDescent="0.25"/>
    <row r="65" spans="1:15" ht="34.75" customHeight="1" x14ac:dyDescent="0.25"/>
    <row r="66" spans="1:15" ht="34.25" customHeight="1" x14ac:dyDescent="0.25">
      <c r="A66" s="73" t="s">
        <v>135</v>
      </c>
      <c r="B66" s="242" t="s">
        <v>16</v>
      </c>
      <c r="C66" s="242"/>
      <c r="D66" s="242"/>
      <c r="E66" s="242"/>
      <c r="F66" s="242"/>
      <c r="I66" s="235"/>
      <c r="J66" s="77" t="s">
        <v>17</v>
      </c>
      <c r="K66" s="235"/>
      <c r="L66" s="235"/>
      <c r="M66" s="235"/>
      <c r="N66" s="75"/>
      <c r="O66" s="75"/>
    </row>
    <row r="67" spans="1:15" ht="33.65" customHeight="1" x14ac:dyDescent="0.3">
      <c r="A67" s="241" t="s">
        <v>136</v>
      </c>
      <c r="B67" s="243" t="s">
        <v>136</v>
      </c>
      <c r="C67" s="243"/>
      <c r="D67" s="243"/>
      <c r="E67" s="243"/>
      <c r="F67" s="243"/>
      <c r="I67" s="232"/>
      <c r="J67" s="240" t="s">
        <v>138</v>
      </c>
      <c r="K67" s="233"/>
      <c r="L67" s="233"/>
      <c r="M67" s="233"/>
      <c r="N67" s="233"/>
      <c r="O67" s="233"/>
    </row>
    <row r="68" spans="1:15" ht="33.65" customHeight="1" x14ac:dyDescent="0.25">
      <c r="A68" s="241" t="s">
        <v>137</v>
      </c>
      <c r="B68" s="243" t="s">
        <v>137</v>
      </c>
      <c r="C68" s="243"/>
      <c r="D68" s="243"/>
      <c r="E68" s="243"/>
      <c r="F68" s="243"/>
      <c r="I68" s="237"/>
      <c r="J68" s="240" t="s">
        <v>138</v>
      </c>
      <c r="K68" s="236"/>
      <c r="L68" s="236"/>
      <c r="M68" s="236"/>
      <c r="N68" s="236"/>
      <c r="O68" s="236"/>
    </row>
    <row r="69" spans="1:15" ht="14" x14ac:dyDescent="0.25">
      <c r="F69" s="65"/>
    </row>
    <row r="70" spans="1:15" ht="13" x14ac:dyDescent="0.3">
      <c r="A70" s="229" t="s">
        <v>130</v>
      </c>
      <c r="B70" s="229"/>
    </row>
  </sheetData>
  <mergeCells count="11">
    <mergeCell ref="B66:F66"/>
    <mergeCell ref="B67:F67"/>
    <mergeCell ref="B68:F68"/>
    <mergeCell ref="A58:L58"/>
    <mergeCell ref="A1:A6"/>
    <mergeCell ref="B3:J3"/>
    <mergeCell ref="B1:J1"/>
    <mergeCell ref="B2:J2"/>
    <mergeCell ref="H4:J4"/>
    <mergeCell ref="D6:L6"/>
    <mergeCell ref="D5:L5"/>
  </mergeCells>
  <phoneticPr fontId="14" type="noConversion"/>
  <pageMargins left="1" right="1" top="1" bottom="1" header="0.5" footer="0.5"/>
  <pageSetup paperSize="9" scale="57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P4" sqref="P4"/>
    </sheetView>
  </sheetViews>
  <sheetFormatPr defaultColWidth="9.08984375" defaultRowHeight="12.5" x14ac:dyDescent="0.25"/>
  <cols>
    <col min="1" max="1" width="28.90625" style="1" customWidth="1"/>
    <col min="2" max="2" width="19" style="30" customWidth="1"/>
    <col min="3" max="3" width="3.90625" style="1" customWidth="1"/>
    <col min="4" max="4" width="15.36328125" style="1" customWidth="1"/>
    <col min="5" max="5" width="1.5429687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6328125" style="1" customWidth="1"/>
    <col min="13" max="13" width="1.54296875" style="1" customWidth="1"/>
    <col min="14" max="14" width="14.6328125" style="1" customWidth="1"/>
    <col min="15" max="15" width="1.54296875" style="1" customWidth="1"/>
    <col min="16" max="16" width="14.6328125" style="1" customWidth="1"/>
    <col min="17" max="16384" width="9.08984375" style="1"/>
  </cols>
  <sheetData>
    <row r="1" spans="1:16" ht="27" customHeight="1" x14ac:dyDescent="0.4">
      <c r="B1" s="253" t="str">
        <f>'R&amp;P Accounts'!B2</f>
        <v>Ethiopia Medical Project (EMP)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N1" s="253" t="str">
        <f>'R&amp;P Accounts'!L2</f>
        <v>SC044172</v>
      </c>
      <c r="O1" s="253"/>
      <c r="P1" s="253"/>
    </row>
    <row r="2" spans="1:16" s="46" customFormat="1" ht="26.25" customHeight="1" x14ac:dyDescent="0.25">
      <c r="A2" s="80" t="s">
        <v>121</v>
      </c>
      <c r="B2" s="43"/>
      <c r="C2" s="42"/>
      <c r="D2" s="42"/>
      <c r="E2" s="42"/>
      <c r="F2" s="278"/>
      <c r="G2" s="278"/>
      <c r="H2" s="27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56" t="s">
        <v>5</v>
      </c>
      <c r="C3" s="256"/>
      <c r="D3" s="256"/>
      <c r="E3" s="18"/>
      <c r="F3" s="72" t="s">
        <v>2</v>
      </c>
      <c r="G3" s="15"/>
      <c r="H3" s="72" t="s">
        <v>3</v>
      </c>
      <c r="I3" s="82"/>
      <c r="J3" s="72" t="s">
        <v>77</v>
      </c>
      <c r="K3" s="82"/>
      <c r="L3" s="72" t="s">
        <v>79</v>
      </c>
      <c r="M3" s="82"/>
      <c r="N3" s="72" t="s">
        <v>73</v>
      </c>
      <c r="O3" s="82"/>
      <c r="P3" s="72" t="s">
        <v>74</v>
      </c>
    </row>
    <row r="4" spans="1:16" x14ac:dyDescent="0.25">
      <c r="B4" s="257"/>
      <c r="C4" s="257"/>
      <c r="D4" s="257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3" t="s">
        <v>9</v>
      </c>
      <c r="B5" s="258" t="s">
        <v>38</v>
      </c>
      <c r="C5" s="258"/>
      <c r="D5" s="258"/>
      <c r="E5" s="23"/>
      <c r="F5" s="147"/>
      <c r="G5" s="148"/>
      <c r="H5" s="147"/>
      <c r="I5" s="148"/>
      <c r="J5" s="147"/>
      <c r="K5" s="148"/>
      <c r="L5" s="147"/>
      <c r="M5" s="148"/>
      <c r="N5" s="149">
        <f>F5+H5+J5+L5</f>
        <v>0</v>
      </c>
      <c r="O5" s="148"/>
      <c r="P5" s="147"/>
    </row>
    <row r="6" spans="1:16" ht="30" customHeight="1" x14ac:dyDescent="0.25">
      <c r="A6" s="274"/>
      <c r="B6" s="258" t="s">
        <v>39</v>
      </c>
      <c r="C6" s="258"/>
      <c r="D6" s="258"/>
      <c r="E6" s="23"/>
      <c r="F6" s="147"/>
      <c r="G6" s="148"/>
      <c r="H6" s="147"/>
      <c r="I6" s="148"/>
      <c r="J6" s="147"/>
      <c r="K6" s="148"/>
      <c r="L6" s="147"/>
      <c r="M6" s="148"/>
      <c r="N6" s="149">
        <f>F6+H6+J6+L6</f>
        <v>0</v>
      </c>
      <c r="O6" s="148"/>
      <c r="P6" s="147"/>
    </row>
    <row r="7" spans="1:16" ht="26.25" customHeight="1" x14ac:dyDescent="0.25">
      <c r="A7" s="274"/>
      <c r="B7" s="279"/>
      <c r="C7" s="280"/>
      <c r="D7" s="28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4"/>
      <c r="B8" s="258"/>
      <c r="C8" s="258"/>
      <c r="D8" s="258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6" t="s">
        <v>37</v>
      </c>
      <c r="C9" s="276"/>
      <c r="D9" s="276"/>
      <c r="E9" s="41"/>
      <c r="F9" s="153">
        <f>SUM(F5:F8)</f>
        <v>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54"/>
      <c r="N9" s="154">
        <f>F9+H9+J9+L9</f>
        <v>0</v>
      </c>
      <c r="O9" s="254"/>
      <c r="P9" s="153">
        <f>SUM(P5:P8)</f>
        <v>0</v>
      </c>
    </row>
    <row r="10" spans="1:16" ht="26.25" customHeight="1" thickTop="1" x14ac:dyDescent="0.3">
      <c r="B10" s="277" t="s">
        <v>75</v>
      </c>
      <c r="C10" s="277"/>
      <c r="D10" s="277"/>
      <c r="E10" s="22"/>
      <c r="F10" s="137">
        <f>F6-'R&amp;P Accounts'!B55</f>
        <v>-4323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54"/>
      <c r="N10" s="137">
        <f>N6-'R&amp;P Accounts'!J55</f>
        <v>-4323</v>
      </c>
      <c r="O10" s="254"/>
      <c r="P10" s="137">
        <f>P6-'R&amp;P Accounts'!L55</f>
        <v>63419</v>
      </c>
    </row>
    <row r="11" spans="1:16" x14ac:dyDescent="0.25">
      <c r="B11" s="269"/>
      <c r="C11" s="269"/>
      <c r="D11" s="269"/>
      <c r="E11" s="19"/>
      <c r="G11" s="255"/>
      <c r="I11" s="255"/>
      <c r="J11" s="12"/>
      <c r="K11" s="12"/>
      <c r="M11" s="255"/>
      <c r="O11" s="255"/>
    </row>
    <row r="12" spans="1:16" ht="30.75" customHeight="1" x14ac:dyDescent="0.3">
      <c r="B12" s="261" t="s">
        <v>18</v>
      </c>
      <c r="C12" s="261"/>
      <c r="D12" s="261"/>
      <c r="E12" s="20"/>
      <c r="G12" s="255"/>
      <c r="H12" s="5"/>
      <c r="I12" s="255"/>
      <c r="J12" s="259" t="s">
        <v>14</v>
      </c>
      <c r="K12" s="259"/>
      <c r="L12" s="259"/>
      <c r="M12" s="255"/>
      <c r="N12" s="5" t="s">
        <v>44</v>
      </c>
      <c r="O12" s="255"/>
      <c r="P12" s="5" t="s">
        <v>10</v>
      </c>
    </row>
    <row r="13" spans="1:16" s="61" customFormat="1" ht="13" x14ac:dyDescent="0.3">
      <c r="B13" s="262"/>
      <c r="C13" s="262"/>
      <c r="D13" s="26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73" t="s">
        <v>41</v>
      </c>
      <c r="B14" s="263"/>
      <c r="C14" s="263"/>
      <c r="D14" s="263"/>
      <c r="E14" s="24"/>
      <c r="G14" s="255"/>
      <c r="I14" s="12"/>
      <c r="J14" s="282"/>
      <c r="K14" s="283"/>
      <c r="L14" s="284"/>
      <c r="M14" s="18"/>
      <c r="N14" s="138"/>
      <c r="O14" s="101"/>
      <c r="P14" s="138"/>
    </row>
    <row r="15" spans="1:16" ht="20.149999999999999" customHeight="1" x14ac:dyDescent="0.3">
      <c r="A15" s="274"/>
      <c r="B15" s="263"/>
      <c r="C15" s="263"/>
      <c r="D15" s="263"/>
      <c r="E15" s="24"/>
      <c r="G15" s="255"/>
      <c r="H15" s="5"/>
      <c r="I15" s="12"/>
      <c r="J15" s="282"/>
      <c r="K15" s="283"/>
      <c r="L15" s="284"/>
      <c r="M15" s="18"/>
      <c r="N15" s="138"/>
      <c r="O15" s="101"/>
      <c r="P15" s="138"/>
    </row>
    <row r="16" spans="1:16" ht="20.149999999999999" customHeight="1" x14ac:dyDescent="0.3">
      <c r="A16" s="274"/>
      <c r="B16" s="263"/>
      <c r="C16" s="263"/>
      <c r="D16" s="263"/>
      <c r="E16" s="24"/>
      <c r="F16" s="12"/>
      <c r="G16" s="12"/>
      <c r="H16" s="59"/>
      <c r="I16" s="12"/>
      <c r="J16" s="282"/>
      <c r="K16" s="283"/>
      <c r="L16" s="284"/>
      <c r="M16" s="18"/>
      <c r="N16" s="138"/>
      <c r="O16" s="101"/>
      <c r="P16" s="138"/>
    </row>
    <row r="17" spans="1:16" ht="20.149999999999999" customHeight="1" x14ac:dyDescent="0.3">
      <c r="A17" s="274"/>
      <c r="B17" s="263"/>
      <c r="C17" s="263"/>
      <c r="D17" s="263"/>
      <c r="E17" s="24"/>
      <c r="F17" s="12"/>
      <c r="G17" s="12"/>
      <c r="H17" s="59"/>
      <c r="I17" s="12"/>
      <c r="J17" s="282"/>
      <c r="K17" s="283"/>
      <c r="L17" s="284"/>
      <c r="M17" s="18"/>
      <c r="N17" s="138"/>
      <c r="O17" s="101"/>
      <c r="P17" s="138"/>
    </row>
    <row r="18" spans="1:16" ht="20.149999999999999" customHeight="1" thickBot="1" x14ac:dyDescent="0.35">
      <c r="A18" s="274"/>
      <c r="B18" s="263"/>
      <c r="C18" s="263"/>
      <c r="D18" s="263"/>
      <c r="E18" s="24"/>
      <c r="F18" s="12"/>
      <c r="G18" s="12"/>
      <c r="H18" s="59"/>
      <c r="I18" s="12"/>
      <c r="J18" s="282"/>
      <c r="K18" s="283"/>
      <c r="L18" s="284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81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5"/>
      <c r="C20" s="275"/>
      <c r="D20" s="275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61" t="s">
        <v>18</v>
      </c>
      <c r="C21" s="261"/>
      <c r="D21" s="261"/>
      <c r="E21" s="21"/>
      <c r="G21" s="12"/>
      <c r="H21" s="259" t="s">
        <v>14</v>
      </c>
      <c r="I21" s="259"/>
      <c r="J21" s="259"/>
      <c r="K21" s="12"/>
      <c r="L21" s="5" t="s">
        <v>45</v>
      </c>
      <c r="M21" s="12"/>
      <c r="N21" s="5" t="s">
        <v>53</v>
      </c>
      <c r="O21" s="12"/>
      <c r="P21" s="5" t="s">
        <v>10</v>
      </c>
    </row>
    <row r="22" spans="1:16" s="61" customFormat="1" ht="13" x14ac:dyDescent="0.3">
      <c r="B22" s="262"/>
      <c r="C22" s="262"/>
      <c r="D22" s="26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73" t="s">
        <v>42</v>
      </c>
      <c r="B23" s="263"/>
      <c r="C23" s="263"/>
      <c r="D23" s="263"/>
      <c r="E23" s="24"/>
      <c r="G23" s="12"/>
      <c r="H23" s="270"/>
      <c r="I23" s="271"/>
      <c r="J23" s="272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74"/>
      <c r="B24" s="263"/>
      <c r="C24" s="263"/>
      <c r="D24" s="263"/>
      <c r="E24" s="24"/>
      <c r="G24" s="12"/>
      <c r="H24" s="270"/>
      <c r="I24" s="271"/>
      <c r="J24" s="272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74"/>
      <c r="B25" s="263"/>
      <c r="C25" s="263"/>
      <c r="D25" s="263"/>
      <c r="E25" s="24"/>
      <c r="G25" s="12"/>
      <c r="H25" s="270"/>
      <c r="I25" s="271"/>
      <c r="J25" s="272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74"/>
      <c r="B26" s="263"/>
      <c r="C26" s="263"/>
      <c r="D26" s="263"/>
      <c r="E26" s="24"/>
      <c r="G26" s="12"/>
      <c r="H26" s="270"/>
      <c r="I26" s="271"/>
      <c r="J26" s="272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74"/>
      <c r="B27" s="263"/>
      <c r="C27" s="263"/>
      <c r="D27" s="263"/>
      <c r="E27" s="24"/>
      <c r="G27" s="12"/>
      <c r="H27" s="270"/>
      <c r="I27" s="271"/>
      <c r="J27" s="272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74"/>
      <c r="B28" s="263"/>
      <c r="C28" s="263"/>
      <c r="D28" s="263"/>
      <c r="E28" s="24"/>
      <c r="G28" s="12"/>
      <c r="H28" s="270"/>
      <c r="I28" s="271"/>
      <c r="J28" s="272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74"/>
      <c r="B29" s="263"/>
      <c r="C29" s="263"/>
      <c r="D29" s="263"/>
      <c r="E29" s="24"/>
      <c r="G29" s="12"/>
      <c r="H29" s="270"/>
      <c r="I29" s="271"/>
      <c r="J29" s="272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74"/>
      <c r="B30" s="263"/>
      <c r="C30" s="263"/>
      <c r="D30" s="263"/>
      <c r="E30" s="24"/>
      <c r="G30" s="12"/>
      <c r="H30" s="270"/>
      <c r="I30" s="271"/>
      <c r="J30" s="272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74"/>
      <c r="B31" s="263"/>
      <c r="C31" s="263"/>
      <c r="D31" s="263"/>
      <c r="E31" s="24"/>
      <c r="G31" s="12"/>
      <c r="H31" s="270"/>
      <c r="I31" s="271"/>
      <c r="J31" s="272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82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69"/>
      <c r="C33" s="269"/>
      <c r="D33" s="269"/>
      <c r="E33" s="267"/>
      <c r="G33" s="267"/>
      <c r="H33" s="17"/>
      <c r="I33" s="255"/>
      <c r="J33" s="12"/>
      <c r="K33" s="12"/>
      <c r="L33" s="66"/>
      <c r="M33" s="255"/>
      <c r="N33" s="66"/>
      <c r="O33" s="268"/>
      <c r="P33" s="66"/>
    </row>
    <row r="34" spans="1:16" ht="19.5" customHeight="1" x14ac:dyDescent="0.3">
      <c r="B34" s="261" t="s">
        <v>18</v>
      </c>
      <c r="C34" s="261"/>
      <c r="D34" s="261"/>
      <c r="E34" s="267"/>
      <c r="G34" s="267"/>
      <c r="H34" s="17"/>
      <c r="I34" s="255"/>
      <c r="J34" s="259" t="s">
        <v>15</v>
      </c>
      <c r="K34" s="259"/>
      <c r="L34" s="259"/>
      <c r="M34" s="255"/>
      <c r="N34" s="5" t="s">
        <v>54</v>
      </c>
      <c r="O34" s="268"/>
      <c r="P34" s="5" t="s">
        <v>10</v>
      </c>
    </row>
    <row r="35" spans="1:16" s="61" customFormat="1" ht="13" x14ac:dyDescent="0.3">
      <c r="B35" s="262"/>
      <c r="C35" s="262"/>
      <c r="D35" s="26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73" t="s">
        <v>43</v>
      </c>
      <c r="B36" s="263"/>
      <c r="C36" s="263"/>
      <c r="D36" s="263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49999999999999" customHeight="1" x14ac:dyDescent="0.3">
      <c r="A37" s="274"/>
      <c r="B37" s="263"/>
      <c r="C37" s="263"/>
      <c r="D37" s="263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49999999999999" customHeight="1" x14ac:dyDescent="0.3">
      <c r="A38" s="274"/>
      <c r="B38" s="263"/>
      <c r="C38" s="263"/>
      <c r="D38" s="263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49999999999999" customHeight="1" x14ac:dyDescent="0.3">
      <c r="A39" s="274"/>
      <c r="B39" s="263"/>
      <c r="C39" s="263"/>
      <c r="D39" s="263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49999999999999" customHeight="1" thickBot="1" x14ac:dyDescent="0.35">
      <c r="A40" s="274"/>
      <c r="B40" s="263"/>
      <c r="C40" s="263"/>
      <c r="D40" s="263"/>
      <c r="E40" s="24"/>
      <c r="G40" s="12"/>
      <c r="H40" s="17"/>
      <c r="I40" s="12"/>
      <c r="J40" s="264"/>
      <c r="K40" s="265"/>
      <c r="L40" s="266"/>
      <c r="M40" s="12"/>
      <c r="N40" s="210"/>
      <c r="O40" s="135"/>
      <c r="P40" s="210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82</v>
      </c>
      <c r="M41" s="12"/>
      <c r="N41" s="211">
        <f>SUM(N36:N40)</f>
        <v>0</v>
      </c>
      <c r="O41" s="135"/>
      <c r="P41" s="211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61" t="s">
        <v>18</v>
      </c>
      <c r="C43" s="261"/>
      <c r="D43" s="261"/>
      <c r="E43" s="12"/>
      <c r="G43" s="12"/>
      <c r="H43" s="12"/>
      <c r="I43" s="12"/>
      <c r="J43" s="259" t="s">
        <v>15</v>
      </c>
      <c r="K43" s="259"/>
      <c r="L43" s="259"/>
      <c r="M43" s="12"/>
      <c r="N43" s="17" t="s">
        <v>55</v>
      </c>
      <c r="O43" s="12"/>
      <c r="P43" s="5" t="s">
        <v>10</v>
      </c>
    </row>
    <row r="44" spans="1:16" s="61" customFormat="1" ht="13" x14ac:dyDescent="0.3">
      <c r="B44" s="262"/>
      <c r="C44" s="262"/>
      <c r="D44" s="26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73" t="s">
        <v>68</v>
      </c>
      <c r="B45" s="263"/>
      <c r="C45" s="263"/>
      <c r="D45" s="263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49999999999999" customHeight="1" x14ac:dyDescent="0.3">
      <c r="A46" s="274"/>
      <c r="B46" s="263"/>
      <c r="C46" s="263"/>
      <c r="D46" s="263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49999999999999" customHeight="1" thickBot="1" x14ac:dyDescent="0.35">
      <c r="A47" s="274"/>
      <c r="B47" s="263"/>
      <c r="C47" s="263"/>
      <c r="D47" s="263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82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76</v>
      </c>
      <c r="B50" s="242" t="s">
        <v>129</v>
      </c>
      <c r="C50" s="242"/>
      <c r="D50" s="242"/>
      <c r="E50" s="242"/>
      <c r="F50" s="242"/>
      <c r="G50" s="74"/>
      <c r="H50" s="260" t="s">
        <v>16</v>
      </c>
      <c r="I50" s="260"/>
      <c r="J50" s="260"/>
      <c r="K50" s="260"/>
      <c r="L50" s="260"/>
      <c r="M50" s="75"/>
      <c r="N50" s="75"/>
      <c r="O50" s="76"/>
      <c r="P50" s="77" t="s">
        <v>17</v>
      </c>
    </row>
    <row r="51" spans="1:16" ht="33.75" customHeight="1" x14ac:dyDescent="0.3">
      <c r="A51" s="51"/>
      <c r="B51" s="285"/>
      <c r="C51" s="286"/>
      <c r="D51" s="286"/>
      <c r="E51" s="286"/>
      <c r="F51" s="287"/>
      <c r="G51" s="65"/>
      <c r="H51" s="285"/>
      <c r="I51" s="286"/>
      <c r="J51" s="286"/>
      <c r="K51" s="286"/>
      <c r="L51" s="286"/>
      <c r="M51" s="286"/>
      <c r="N51" s="287"/>
      <c r="P51" s="78"/>
    </row>
    <row r="52" spans="1:16" ht="33.75" customHeight="1" x14ac:dyDescent="0.3">
      <c r="A52" s="51"/>
      <c r="B52" s="288"/>
      <c r="C52" s="289"/>
      <c r="D52" s="289"/>
      <c r="E52" s="289"/>
      <c r="F52" s="290"/>
      <c r="G52" s="65"/>
      <c r="H52" s="291"/>
      <c r="I52" s="292"/>
      <c r="J52" s="292"/>
      <c r="K52" s="292"/>
      <c r="L52" s="292"/>
      <c r="M52" s="292"/>
      <c r="N52" s="293"/>
      <c r="P52" s="79"/>
    </row>
    <row r="53" spans="1:16" ht="14" x14ac:dyDescent="0.25">
      <c r="F53" s="65"/>
      <c r="G53" s="65"/>
    </row>
    <row r="54" spans="1:16" ht="13" x14ac:dyDescent="0.3">
      <c r="B54" s="229" t="s">
        <v>130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/>
  </sheetViews>
  <sheetFormatPr defaultColWidth="9.08984375" defaultRowHeight="12.5" x14ac:dyDescent="0.25"/>
  <cols>
    <col min="1" max="1" width="31.6328125" style="1" customWidth="1"/>
    <col min="2" max="2" width="15.36328125" style="30" customWidth="1"/>
    <col min="3" max="3" width="1.6328125" style="1" customWidth="1"/>
    <col min="4" max="4" width="15.36328125" style="1" customWidth="1"/>
    <col min="5" max="5" width="1.54296875" style="1" customWidth="1"/>
    <col min="6" max="6" width="15.36328125" style="1" customWidth="1"/>
    <col min="7" max="7" width="1.36328125" style="1" customWidth="1"/>
    <col min="8" max="8" width="15.36328125" style="1" customWidth="1"/>
    <col min="9" max="9" width="1.54296875" style="1" customWidth="1"/>
    <col min="10" max="11" width="14.6328125" style="1" customWidth="1"/>
    <col min="12" max="16384" width="9.08984375" style="1"/>
  </cols>
  <sheetData>
    <row r="1" spans="1:12" ht="27.75" customHeight="1" x14ac:dyDescent="0.4">
      <c r="B1" s="253" t="str">
        <f>'R&amp;P Accounts'!B2</f>
        <v>Ethiopia Medical Project (EMP)</v>
      </c>
      <c r="C1" s="253"/>
      <c r="D1" s="253"/>
      <c r="E1" s="253"/>
      <c r="F1" s="253"/>
      <c r="G1" s="253"/>
      <c r="H1" s="253"/>
      <c r="I1" s="253"/>
      <c r="J1" s="253"/>
      <c r="K1" s="330" t="str">
        <f>'R&amp;P Accounts'!L2</f>
        <v>SC044172</v>
      </c>
      <c r="L1" s="330"/>
    </row>
    <row r="2" spans="1:12" ht="10.5" customHeight="1" x14ac:dyDescent="0.25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2" s="46" customFormat="1" ht="26.25" customHeight="1" x14ac:dyDescent="0.25">
      <c r="A3" s="42" t="s">
        <v>108</v>
      </c>
      <c r="B3" s="43"/>
      <c r="C3" s="42"/>
      <c r="D3" s="42"/>
      <c r="E3" s="42"/>
      <c r="F3" s="42"/>
      <c r="G3" s="331"/>
      <c r="H3" s="331"/>
      <c r="I3" s="331"/>
      <c r="J3" s="331"/>
      <c r="K3" s="81"/>
    </row>
    <row r="4" spans="1:12" ht="15" customHeight="1" x14ac:dyDescent="0.2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</row>
    <row r="5" spans="1:12" ht="20.149999999999999" customHeight="1" x14ac:dyDescent="0.25">
      <c r="A5" s="312" t="s">
        <v>110</v>
      </c>
      <c r="B5" s="332"/>
      <c r="C5" s="333"/>
      <c r="D5" s="333"/>
      <c r="E5" s="333"/>
      <c r="F5" s="333"/>
      <c r="G5" s="333"/>
      <c r="H5" s="333"/>
      <c r="I5" s="333"/>
      <c r="J5" s="333"/>
      <c r="K5" s="334"/>
    </row>
    <row r="6" spans="1:12" ht="20.149999999999999" customHeight="1" x14ac:dyDescent="0.25">
      <c r="A6" s="313"/>
      <c r="B6" s="335"/>
      <c r="C6" s="336"/>
      <c r="D6" s="336"/>
      <c r="E6" s="336"/>
      <c r="F6" s="336"/>
      <c r="G6" s="336"/>
      <c r="H6" s="336"/>
      <c r="I6" s="336"/>
      <c r="J6" s="336"/>
      <c r="K6" s="337"/>
    </row>
    <row r="7" spans="1:12" ht="29.25" customHeight="1" x14ac:dyDescent="0.25">
      <c r="A7" s="313"/>
      <c r="B7" s="335"/>
      <c r="C7" s="336"/>
      <c r="D7" s="336"/>
      <c r="E7" s="336"/>
      <c r="F7" s="336"/>
      <c r="G7" s="336"/>
      <c r="H7" s="336"/>
      <c r="I7" s="336"/>
      <c r="J7" s="336"/>
      <c r="K7" s="337"/>
    </row>
    <row r="8" spans="1:12" ht="41.25" customHeight="1" x14ac:dyDescent="0.25">
      <c r="A8" s="313"/>
      <c r="B8" s="335"/>
      <c r="C8" s="336"/>
      <c r="D8" s="336"/>
      <c r="E8" s="336"/>
      <c r="F8" s="336"/>
      <c r="G8" s="336"/>
      <c r="H8" s="336"/>
      <c r="I8" s="336"/>
      <c r="J8" s="336"/>
      <c r="K8" s="337"/>
    </row>
    <row r="9" spans="1:12" ht="64.5" customHeight="1" x14ac:dyDescent="0.25">
      <c r="A9" s="313"/>
      <c r="B9" s="338"/>
      <c r="C9" s="339"/>
      <c r="D9" s="339"/>
      <c r="E9" s="339"/>
      <c r="F9" s="339"/>
      <c r="G9" s="339"/>
      <c r="H9" s="339"/>
      <c r="I9" s="339"/>
      <c r="J9" s="339"/>
      <c r="K9" s="340"/>
    </row>
    <row r="10" spans="1:12" x14ac:dyDescent="0.25">
      <c r="A10" s="267"/>
      <c r="B10" s="267"/>
      <c r="C10" s="267"/>
      <c r="D10" s="267"/>
      <c r="E10" s="267"/>
      <c r="F10" s="267"/>
      <c r="G10" s="267"/>
      <c r="H10" s="267"/>
      <c r="I10" s="267"/>
      <c r="J10" s="267"/>
      <c r="K10" s="267"/>
    </row>
    <row r="11" spans="1:12" ht="27" customHeight="1" x14ac:dyDescent="0.25">
      <c r="B11" s="299" t="s">
        <v>48</v>
      </c>
      <c r="C11" s="299"/>
      <c r="D11" s="299"/>
      <c r="E11" s="299"/>
      <c r="F11" s="299"/>
      <c r="G11" s="12"/>
      <c r="H11" s="17" t="s">
        <v>47</v>
      </c>
      <c r="I11" s="12"/>
      <c r="J11" s="17" t="s">
        <v>87</v>
      </c>
      <c r="K11" s="17" t="s">
        <v>46</v>
      </c>
    </row>
    <row r="12" spans="1:12" ht="20.149999999999999" customHeight="1" x14ac:dyDescent="0.3">
      <c r="A12" s="312" t="s">
        <v>57</v>
      </c>
      <c r="B12" s="314"/>
      <c r="C12" s="315"/>
      <c r="D12" s="315"/>
      <c r="E12" s="315"/>
      <c r="F12" s="316"/>
      <c r="G12" s="18"/>
      <c r="H12" s="187"/>
      <c r="I12" s="188"/>
      <c r="J12" s="189"/>
      <c r="K12" s="190"/>
    </row>
    <row r="13" spans="1:12" ht="20.149999999999999" customHeight="1" x14ac:dyDescent="0.3">
      <c r="A13" s="313"/>
      <c r="B13" s="314"/>
      <c r="C13" s="315"/>
      <c r="D13" s="315"/>
      <c r="E13" s="315"/>
      <c r="F13" s="316"/>
      <c r="G13" s="18"/>
      <c r="H13" s="187"/>
      <c r="I13" s="188"/>
      <c r="J13" s="189"/>
      <c r="K13" s="190"/>
    </row>
    <row r="14" spans="1:12" ht="20.149999999999999" customHeight="1" x14ac:dyDescent="0.3">
      <c r="A14" s="313"/>
      <c r="B14" s="314"/>
      <c r="C14" s="315"/>
      <c r="D14" s="315"/>
      <c r="E14" s="315"/>
      <c r="F14" s="316"/>
      <c r="G14" s="18"/>
      <c r="H14" s="187"/>
      <c r="I14" s="188"/>
      <c r="J14" s="189"/>
      <c r="K14" s="190"/>
    </row>
    <row r="15" spans="1:12" ht="20.149999999999999" customHeight="1" x14ac:dyDescent="0.3">
      <c r="A15" s="313"/>
      <c r="B15" s="314"/>
      <c r="C15" s="315"/>
      <c r="D15" s="315"/>
      <c r="E15" s="315"/>
      <c r="F15" s="316"/>
      <c r="G15" s="18"/>
      <c r="H15" s="187"/>
      <c r="I15" s="188"/>
      <c r="J15" s="189"/>
      <c r="K15" s="190"/>
    </row>
    <row r="16" spans="1:12" ht="20.149999999999999" customHeight="1" x14ac:dyDescent="0.3">
      <c r="A16" s="313"/>
      <c r="B16" s="317"/>
      <c r="C16" s="318"/>
      <c r="D16" s="318"/>
      <c r="E16" s="318"/>
      <c r="F16" s="319"/>
      <c r="G16" s="18"/>
      <c r="H16" s="187"/>
      <c r="I16" s="188"/>
      <c r="J16" s="189"/>
      <c r="K16" s="191"/>
    </row>
    <row r="17" spans="1:11" ht="20.25" customHeight="1" x14ac:dyDescent="0.3">
      <c r="A17" s="12"/>
      <c r="B17" s="323" t="s">
        <v>81</v>
      </c>
      <c r="C17" s="323"/>
      <c r="D17" s="323"/>
      <c r="E17" s="323"/>
      <c r="F17" s="323"/>
      <c r="G17" s="323"/>
      <c r="H17" s="323"/>
      <c r="I17" s="323"/>
      <c r="J17" s="323"/>
      <c r="K17" s="212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58</v>
      </c>
      <c r="B19" s="324" t="s">
        <v>114</v>
      </c>
      <c r="C19" s="325"/>
      <c r="D19" s="325"/>
      <c r="E19" s="325"/>
      <c r="F19" s="325"/>
      <c r="G19" s="325"/>
      <c r="H19" s="325"/>
      <c r="I19" s="325"/>
      <c r="J19" s="326"/>
      <c r="K19" s="297"/>
    </row>
    <row r="20" spans="1:11" ht="17.25" customHeight="1" x14ac:dyDescent="0.25">
      <c r="A20" s="16"/>
      <c r="B20" s="327"/>
      <c r="C20" s="328"/>
      <c r="D20" s="328"/>
      <c r="E20" s="328"/>
      <c r="F20" s="328"/>
      <c r="G20" s="328"/>
      <c r="H20" s="328"/>
      <c r="I20" s="328"/>
      <c r="J20" s="329"/>
      <c r="K20" s="298"/>
    </row>
    <row r="21" spans="1:11" ht="12.75" customHeight="1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spans="1:11" ht="27" customHeight="1" x14ac:dyDescent="0.25">
      <c r="B22" s="299" t="s">
        <v>49</v>
      </c>
      <c r="C22" s="299"/>
      <c r="D22" s="299"/>
      <c r="E22" s="299"/>
      <c r="F22" s="299"/>
      <c r="G22" s="299"/>
      <c r="H22" s="299"/>
      <c r="I22" s="299"/>
      <c r="J22" s="299"/>
      <c r="K22" s="17" t="s">
        <v>46</v>
      </c>
    </row>
    <row r="23" spans="1:11" ht="19.5" customHeight="1" x14ac:dyDescent="0.3">
      <c r="A23" s="312" t="s">
        <v>59</v>
      </c>
      <c r="B23" s="314"/>
      <c r="C23" s="315"/>
      <c r="D23" s="315"/>
      <c r="E23" s="315"/>
      <c r="F23" s="315"/>
      <c r="G23" s="315"/>
      <c r="H23" s="315"/>
      <c r="I23" s="315"/>
      <c r="J23" s="316"/>
      <c r="K23" s="90"/>
    </row>
    <row r="24" spans="1:11" ht="20.149999999999999" customHeight="1" x14ac:dyDescent="0.3">
      <c r="A24" s="313"/>
      <c r="B24" s="314"/>
      <c r="C24" s="315"/>
      <c r="D24" s="315"/>
      <c r="E24" s="315"/>
      <c r="F24" s="315"/>
      <c r="G24" s="315"/>
      <c r="H24" s="315"/>
      <c r="I24" s="315"/>
      <c r="J24" s="316"/>
      <c r="K24" s="90"/>
    </row>
    <row r="25" spans="1:11" ht="20.149999999999999" customHeight="1" x14ac:dyDescent="0.3">
      <c r="A25" s="313"/>
      <c r="B25" s="314"/>
      <c r="C25" s="315"/>
      <c r="D25" s="315"/>
      <c r="E25" s="315"/>
      <c r="F25" s="315"/>
      <c r="G25" s="315"/>
      <c r="H25" s="315"/>
      <c r="I25" s="315"/>
      <c r="J25" s="316"/>
      <c r="K25" s="90"/>
    </row>
    <row r="26" spans="1:11" ht="20.149999999999999" customHeight="1" x14ac:dyDescent="0.3">
      <c r="A26" s="313"/>
      <c r="B26" s="314"/>
      <c r="C26" s="315"/>
      <c r="D26" s="315"/>
      <c r="E26" s="315"/>
      <c r="F26" s="315"/>
      <c r="G26" s="315"/>
      <c r="H26" s="315"/>
      <c r="I26" s="315"/>
      <c r="J26" s="316"/>
      <c r="K26" s="90"/>
    </row>
    <row r="27" spans="1:11" ht="20.149999999999999" customHeight="1" x14ac:dyDescent="0.3">
      <c r="A27" s="313"/>
      <c r="B27" s="317"/>
      <c r="C27" s="318"/>
      <c r="D27" s="318"/>
      <c r="E27" s="318"/>
      <c r="F27" s="318"/>
      <c r="G27" s="318"/>
      <c r="H27" s="318"/>
      <c r="I27" s="318"/>
      <c r="J27" s="319"/>
      <c r="K27" s="90"/>
    </row>
    <row r="28" spans="1:11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</row>
    <row r="29" spans="1:11" ht="20.149999999999999" customHeight="1" x14ac:dyDescent="0.25">
      <c r="A29" s="60" t="s">
        <v>60</v>
      </c>
      <c r="B29" s="324" t="s">
        <v>115</v>
      </c>
      <c r="C29" s="325"/>
      <c r="D29" s="325"/>
      <c r="E29" s="325"/>
      <c r="F29" s="325"/>
      <c r="G29" s="325"/>
      <c r="H29" s="325"/>
      <c r="I29" s="325"/>
      <c r="J29" s="326"/>
      <c r="K29" s="320"/>
    </row>
    <row r="30" spans="1:11" ht="17.25" customHeight="1" x14ac:dyDescent="0.25">
      <c r="A30" s="16"/>
      <c r="B30" s="327"/>
      <c r="C30" s="328"/>
      <c r="D30" s="328"/>
      <c r="E30" s="328"/>
      <c r="F30" s="328"/>
      <c r="G30" s="328"/>
      <c r="H30" s="328"/>
      <c r="I30" s="328"/>
      <c r="J30" s="329"/>
      <c r="K30" s="321"/>
    </row>
    <row r="31" spans="1:11" ht="12.75" customHeight="1" x14ac:dyDescent="0.25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pans="1:11" ht="27" customHeight="1" x14ac:dyDescent="0.25">
      <c r="A32" s="310"/>
      <c r="B32" s="310"/>
      <c r="C32" s="310"/>
      <c r="D32" s="310"/>
      <c r="E32" s="310"/>
      <c r="F32" s="310"/>
      <c r="G32" s="310"/>
      <c r="H32" s="310"/>
      <c r="I32" s="12"/>
      <c r="J32" s="17" t="s">
        <v>80</v>
      </c>
      <c r="K32" s="17" t="s">
        <v>46</v>
      </c>
    </row>
    <row r="33" spans="1:11" ht="20.149999999999999" customHeight="1" x14ac:dyDescent="0.3">
      <c r="A33" s="312" t="s">
        <v>61</v>
      </c>
      <c r="B33" s="314"/>
      <c r="C33" s="315"/>
      <c r="D33" s="315"/>
      <c r="E33" s="315"/>
      <c r="F33" s="315"/>
      <c r="G33" s="315"/>
      <c r="H33" s="316"/>
      <c r="I33" s="18"/>
      <c r="J33" s="90"/>
      <c r="K33" s="90"/>
    </row>
    <row r="34" spans="1:11" ht="20.149999999999999" customHeight="1" x14ac:dyDescent="0.3">
      <c r="A34" s="313"/>
      <c r="B34" s="314"/>
      <c r="C34" s="315"/>
      <c r="D34" s="315"/>
      <c r="E34" s="315"/>
      <c r="F34" s="315"/>
      <c r="G34" s="315"/>
      <c r="H34" s="316"/>
      <c r="I34" s="18"/>
      <c r="J34" s="90"/>
      <c r="K34" s="90"/>
    </row>
    <row r="35" spans="1:11" ht="20.149999999999999" customHeight="1" x14ac:dyDescent="0.3">
      <c r="A35" s="313"/>
      <c r="B35" s="314"/>
      <c r="C35" s="315"/>
      <c r="D35" s="315"/>
      <c r="E35" s="315"/>
      <c r="F35" s="315"/>
      <c r="G35" s="315"/>
      <c r="H35" s="316"/>
      <c r="I35" s="18"/>
      <c r="J35" s="90"/>
      <c r="K35" s="90"/>
    </row>
    <row r="36" spans="1:11" ht="20.149999999999999" customHeight="1" x14ac:dyDescent="0.3">
      <c r="A36" s="313"/>
      <c r="B36" s="314"/>
      <c r="C36" s="315"/>
      <c r="D36" s="315"/>
      <c r="E36" s="315"/>
      <c r="F36" s="315"/>
      <c r="G36" s="315"/>
      <c r="H36" s="316"/>
      <c r="I36" s="18"/>
      <c r="J36" s="90"/>
      <c r="K36" s="90"/>
    </row>
    <row r="37" spans="1:11" ht="20.149999999999999" customHeight="1" x14ac:dyDescent="0.3">
      <c r="A37" s="313"/>
      <c r="B37" s="317"/>
      <c r="C37" s="318"/>
      <c r="D37" s="318"/>
      <c r="E37" s="318"/>
      <c r="F37" s="318"/>
      <c r="G37" s="318"/>
      <c r="H37" s="319"/>
      <c r="I37" s="18"/>
      <c r="J37" s="90"/>
      <c r="K37" s="90"/>
    </row>
    <row r="38" spans="1:11" x14ac:dyDescent="0.25">
      <c r="A38" s="267"/>
      <c r="B38" s="267"/>
      <c r="C38" s="267"/>
      <c r="D38" s="267"/>
      <c r="E38" s="267"/>
      <c r="F38" s="267"/>
      <c r="G38" s="267"/>
      <c r="H38" s="267"/>
      <c r="I38" s="267"/>
      <c r="J38" s="267"/>
      <c r="K38" s="267"/>
    </row>
    <row r="39" spans="1:11" ht="34.5" x14ac:dyDescent="0.3">
      <c r="B39" s="322" t="s">
        <v>50</v>
      </c>
      <c r="C39" s="322"/>
      <c r="D39" s="322"/>
      <c r="E39" s="12"/>
      <c r="F39" s="322" t="s">
        <v>56</v>
      </c>
      <c r="G39" s="322"/>
      <c r="H39" s="322"/>
      <c r="I39" s="12"/>
      <c r="J39" s="17" t="s">
        <v>51</v>
      </c>
      <c r="K39" s="17" t="s">
        <v>52</v>
      </c>
    </row>
    <row r="40" spans="1:11" ht="20.149999999999999" customHeight="1" x14ac:dyDescent="0.3">
      <c r="A40" s="312" t="s">
        <v>62</v>
      </c>
      <c r="B40" s="314"/>
      <c r="C40" s="315"/>
      <c r="D40" s="316"/>
      <c r="E40" s="91"/>
      <c r="F40" s="294"/>
      <c r="G40" s="295"/>
      <c r="H40" s="296"/>
      <c r="I40" s="18"/>
      <c r="J40" s="90"/>
      <c r="K40" s="90"/>
    </row>
    <row r="41" spans="1:11" ht="20.149999999999999" customHeight="1" x14ac:dyDescent="0.3">
      <c r="A41" s="313"/>
      <c r="B41" s="317"/>
      <c r="C41" s="318"/>
      <c r="D41" s="319"/>
      <c r="E41" s="91"/>
      <c r="F41" s="294"/>
      <c r="G41" s="295"/>
      <c r="H41" s="296"/>
      <c r="I41" s="18"/>
      <c r="J41" s="90"/>
      <c r="K41" s="90"/>
    </row>
    <row r="42" spans="1:11" ht="20.149999999999999" customHeight="1" x14ac:dyDescent="0.3">
      <c r="A42" s="313"/>
      <c r="B42" s="314"/>
      <c r="C42" s="315"/>
      <c r="D42" s="316"/>
      <c r="E42" s="91"/>
      <c r="F42" s="294"/>
      <c r="G42" s="295"/>
      <c r="H42" s="296"/>
      <c r="I42" s="18"/>
      <c r="J42" s="90"/>
      <c r="K42" s="90"/>
    </row>
    <row r="43" spans="1:11" ht="20.149999999999999" customHeight="1" x14ac:dyDescent="0.3">
      <c r="A43" s="313"/>
      <c r="B43" s="314"/>
      <c r="C43" s="315"/>
      <c r="D43" s="316"/>
      <c r="E43" s="91"/>
      <c r="F43" s="294"/>
      <c r="G43" s="295"/>
      <c r="H43" s="296"/>
      <c r="I43" s="18"/>
      <c r="J43" s="90"/>
      <c r="K43" s="90"/>
    </row>
    <row r="44" spans="1:11" ht="20.149999999999999" customHeight="1" x14ac:dyDescent="0.3">
      <c r="A44" s="313"/>
      <c r="B44" s="317"/>
      <c r="C44" s="318"/>
      <c r="D44" s="319"/>
      <c r="E44" s="91"/>
      <c r="F44" s="294"/>
      <c r="G44" s="295"/>
      <c r="H44" s="296"/>
      <c r="I44" s="18"/>
      <c r="J44" s="90"/>
      <c r="K44" s="90"/>
    </row>
    <row r="45" spans="1:11" x14ac:dyDescent="0.25">
      <c r="A45" s="310"/>
      <c r="B45" s="311"/>
      <c r="C45" s="311"/>
      <c r="D45" s="311"/>
      <c r="E45" s="311"/>
      <c r="F45" s="311"/>
      <c r="G45" s="311"/>
      <c r="H45" s="311"/>
      <c r="I45" s="311"/>
      <c r="J45" s="311"/>
      <c r="K45" s="311"/>
    </row>
    <row r="46" spans="1:11" ht="19.5" customHeight="1" x14ac:dyDescent="0.25">
      <c r="A46" s="300" t="s">
        <v>63</v>
      </c>
      <c r="B46" s="301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9.5" customHeight="1" x14ac:dyDescent="0.25">
      <c r="A47" s="300"/>
      <c r="B47" s="304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19.5" customHeight="1" x14ac:dyDescent="0.25">
      <c r="A48" s="300"/>
      <c r="B48" s="304"/>
      <c r="C48" s="305"/>
      <c r="D48" s="305"/>
      <c r="E48" s="305"/>
      <c r="F48" s="305"/>
      <c r="G48" s="305"/>
      <c r="H48" s="305"/>
      <c r="I48" s="305"/>
      <c r="J48" s="305"/>
      <c r="K48" s="306"/>
    </row>
    <row r="49" spans="1:11" ht="19.5" customHeight="1" x14ac:dyDescent="0.25">
      <c r="A49" s="300"/>
      <c r="B49" s="304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0.5" customHeight="1" x14ac:dyDescent="0.25">
      <c r="A50" s="300"/>
      <c r="B50" s="304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1.25" customHeight="1" x14ac:dyDescent="0.25">
      <c r="A51" s="300"/>
      <c r="B51" s="304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12.75" customHeight="1" x14ac:dyDescent="0.25">
      <c r="A52" s="300"/>
      <c r="B52" s="304"/>
      <c r="C52" s="305"/>
      <c r="D52" s="305"/>
      <c r="E52" s="305"/>
      <c r="F52" s="305"/>
      <c r="G52" s="305"/>
      <c r="H52" s="305"/>
      <c r="I52" s="305"/>
      <c r="J52" s="305"/>
      <c r="K52" s="306"/>
    </row>
    <row r="53" spans="1:11" ht="5.25" customHeight="1" x14ac:dyDescent="0.25">
      <c r="A53" s="300"/>
      <c r="B53" s="304"/>
      <c r="C53" s="305"/>
      <c r="D53" s="305"/>
      <c r="E53" s="305"/>
      <c r="F53" s="305"/>
      <c r="G53" s="305"/>
      <c r="H53" s="305"/>
      <c r="I53" s="305"/>
      <c r="J53" s="305"/>
      <c r="K53" s="306"/>
    </row>
    <row r="54" spans="1:11" ht="4.5" customHeight="1" x14ac:dyDescent="0.25">
      <c r="A54" s="300"/>
      <c r="B54" s="304"/>
      <c r="C54" s="305"/>
      <c r="D54" s="305"/>
      <c r="E54" s="305"/>
      <c r="F54" s="305"/>
      <c r="G54" s="305"/>
      <c r="H54" s="305"/>
      <c r="I54" s="305"/>
      <c r="J54" s="305"/>
      <c r="K54" s="306"/>
    </row>
    <row r="55" spans="1:11" ht="4.5" customHeight="1" x14ac:dyDescent="0.25">
      <c r="A55" s="300"/>
      <c r="B55" s="307"/>
      <c r="C55" s="308"/>
      <c r="D55" s="308"/>
      <c r="E55" s="308"/>
      <c r="F55" s="308"/>
      <c r="G55" s="308"/>
      <c r="H55" s="308"/>
      <c r="I55" s="308"/>
      <c r="J55" s="308"/>
      <c r="K55" s="309"/>
    </row>
    <row r="56" spans="1:11" x14ac:dyDescent="0.25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6" zoomScale="80" workbookViewId="0">
      <selection activeCell="C39" sqref="C39"/>
    </sheetView>
  </sheetViews>
  <sheetFormatPr defaultColWidth="9.08984375" defaultRowHeight="12.5" x14ac:dyDescent="0.25"/>
  <cols>
    <col min="1" max="1" width="49" style="1" customWidth="1"/>
    <col min="2" max="2" width="1.54296875" style="1" customWidth="1"/>
    <col min="3" max="3" width="15.36328125" style="30" customWidth="1"/>
    <col min="4" max="4" width="1.6328125" style="1" customWidth="1"/>
    <col min="5" max="5" width="15.36328125" style="1" customWidth="1"/>
    <col min="6" max="6" width="1.5429687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54296875" style="1" customWidth="1"/>
    <col min="11" max="11" width="14.6328125" style="1" customWidth="1"/>
    <col min="12" max="12" width="1.6328125" style="1" customWidth="1"/>
    <col min="13" max="13" width="14.6328125" style="1" customWidth="1"/>
    <col min="14" max="16384" width="9.08984375" style="1"/>
  </cols>
  <sheetData>
    <row r="1" spans="1:14" ht="27.75" customHeight="1" x14ac:dyDescent="0.4">
      <c r="C1" s="253" t="str">
        <f>'R&amp;P Accounts'!B2</f>
        <v>Ethiopia Medical Project (EMP)</v>
      </c>
      <c r="D1" s="253"/>
      <c r="E1" s="253"/>
      <c r="F1" s="253"/>
      <c r="G1" s="253"/>
      <c r="H1" s="253"/>
      <c r="I1" s="253"/>
      <c r="J1" s="253"/>
      <c r="K1" s="253"/>
      <c r="M1" s="330" t="str">
        <f>'R&amp;P Accounts'!L2</f>
        <v>SC044172</v>
      </c>
      <c r="N1" s="330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111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</row>
    <row r="5" spans="1:14" ht="20.149999999999999" customHeight="1" x14ac:dyDescent="0.25">
      <c r="A5" s="344" t="s">
        <v>126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119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77</v>
      </c>
      <c r="H8" s="82"/>
      <c r="I8" s="72" t="s">
        <v>79</v>
      </c>
      <c r="J8" s="82"/>
      <c r="K8" s="72" t="s">
        <v>73</v>
      </c>
      <c r="L8" s="82"/>
      <c r="M8" s="72" t="s">
        <v>74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3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3"/>
      <c r="M13" s="124"/>
    </row>
    <row r="14" spans="1:14" ht="20.25" customHeight="1" thickBot="1" x14ac:dyDescent="0.3">
      <c r="A14" s="95" t="s">
        <v>81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3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4" t="str">
        <f>IF('R&amp;P Accounts'!B12-'Additional notes (1)  '!C14=0,0,"reference error")</f>
        <v>reference error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 t="str">
        <f>IF('R&amp;P Accounts'!J12-'Additional notes (1)  '!K14=0,0,"reference error")</f>
        <v>reference error</v>
      </c>
      <c r="L16" s="214">
        <f>IF('R&amp;P Accounts'!K12-'Additional notes (1)  '!L14=0,0,"reference error")</f>
        <v>0</v>
      </c>
      <c r="M16" s="214" t="str">
        <f>IF('R&amp;P Accounts'!L12-'Additional notes (1)  '!M14=0,0,"reference error")</f>
        <v>reference error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4" t="s">
        <v>120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73</v>
      </c>
      <c r="L19" s="82"/>
      <c r="M19" s="72" t="s">
        <v>74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43"/>
      <c r="M24" s="124"/>
    </row>
    <row r="25" spans="1:13" ht="20.149999999999999" customHeight="1" thickBot="1" x14ac:dyDescent="0.3">
      <c r="A25" s="95" t="s">
        <v>81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5"/>
      <c r="H25" s="215"/>
      <c r="I25" s="215"/>
      <c r="J25" s="120"/>
      <c r="K25" s="122">
        <f>SUM(K21:K24)</f>
        <v>0</v>
      </c>
      <c r="L25" s="343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4" t="str">
        <f>IF('R&amp;P Accounts'!B14-'Additional notes (1)  '!C25=0,0,"reference error")</f>
        <v>reference error</v>
      </c>
      <c r="D27" s="214"/>
      <c r="E27" s="214" t="str">
        <f>IF('R&amp;P Accounts'!D14-'Additional notes (1)  '!E25=0,0,"reference error")</f>
        <v>reference error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 t="str">
        <f>IF('R&amp;P Accounts'!J14-'Additional notes (1)  '!K25=0,0,"reference error")</f>
        <v>reference error</v>
      </c>
      <c r="L27" s="214">
        <f>IF('R&amp;P Accounts'!K14-'Additional notes (1)  '!L25=0,0,"reference error")</f>
        <v>0</v>
      </c>
      <c r="M27" s="214" t="str">
        <f>IF('R&amp;P Accounts'!L14-'Additional notes (1)  '!M25=0,0,"reference error")</f>
        <v>reference error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4" t="s">
        <v>118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77</v>
      </c>
      <c r="H30" s="82"/>
      <c r="I30" s="72" t="s">
        <v>79</v>
      </c>
      <c r="J30" s="82"/>
      <c r="K30" s="72" t="s">
        <v>73</v>
      </c>
      <c r="L30" s="82"/>
      <c r="M30" s="72" t="s">
        <v>74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43"/>
      <c r="M39" s="124"/>
    </row>
    <row r="40" spans="1:13" ht="20.25" customHeight="1" thickBot="1" x14ac:dyDescent="0.3">
      <c r="A40" s="95" t="s">
        <v>81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43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41" t="s">
        <v>117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77</v>
      </c>
      <c r="H45" s="82"/>
      <c r="I45" s="72" t="s">
        <v>79</v>
      </c>
      <c r="J45" s="82"/>
      <c r="K45" s="72" t="s">
        <v>73</v>
      </c>
      <c r="L45" s="82"/>
      <c r="M45" s="72" t="s">
        <v>74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3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3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3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3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42"/>
      <c r="M57" s="131"/>
    </row>
    <row r="58" spans="1:13" ht="20.149999999999999" customHeight="1" thickBot="1" x14ac:dyDescent="0.3">
      <c r="A58" s="95" t="s">
        <v>81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42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 t="str">
        <f>IF(E58-'R&amp;P Accounts'!D34=0,0,"reference error")</f>
        <v>reference error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/>
  </sheetViews>
  <sheetFormatPr defaultRowHeight="12.5" x14ac:dyDescent="0.25"/>
  <cols>
    <col min="1" max="1" width="49" customWidth="1"/>
    <col min="2" max="2" width="1.54296875" customWidth="1"/>
    <col min="3" max="3" width="15.36328125" customWidth="1"/>
    <col min="4" max="4" width="1.90625" customWidth="1"/>
    <col min="5" max="5" width="15.36328125" customWidth="1"/>
    <col min="6" max="6" width="1.54296875" customWidth="1"/>
    <col min="7" max="7" width="15.36328125" customWidth="1"/>
    <col min="8" max="8" width="1.54296875" customWidth="1"/>
    <col min="9" max="9" width="15.36328125" customWidth="1"/>
    <col min="10" max="10" width="1.54296875" customWidth="1"/>
    <col min="11" max="11" width="15.36328125" customWidth="1"/>
    <col min="12" max="12" width="1.54296875" customWidth="1"/>
    <col min="13" max="13" width="15.36328125" customWidth="1"/>
  </cols>
  <sheetData>
    <row r="1" spans="1:14" ht="27.75" customHeight="1" x14ac:dyDescent="0.4">
      <c r="A1" s="1"/>
      <c r="B1" s="1"/>
      <c r="C1" s="354" t="str">
        <f>'R&amp;P Accounts'!B2</f>
        <v>Ethiopia Medical Project (EMP)</v>
      </c>
      <c r="D1" s="354"/>
      <c r="E1" s="354"/>
      <c r="F1" s="354"/>
      <c r="G1" s="354"/>
      <c r="H1" s="354"/>
      <c r="I1" s="354"/>
      <c r="J1" s="354"/>
      <c r="K1" s="354"/>
      <c r="L1" s="1"/>
      <c r="M1" s="330" t="str">
        <f>'R&amp;P Accounts'!L2</f>
        <v>SC044172</v>
      </c>
      <c r="N1" s="330"/>
    </row>
    <row r="2" spans="1:14" x14ac:dyDescent="0.25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4" ht="26.25" customHeight="1" x14ac:dyDescent="0.25">
      <c r="A3" s="42" t="s">
        <v>112</v>
      </c>
      <c r="B3" s="42"/>
      <c r="C3" s="43"/>
      <c r="D3" s="42"/>
      <c r="E3" s="42"/>
      <c r="F3" s="42"/>
      <c r="G3" s="42"/>
      <c r="H3" s="331"/>
      <c r="I3" s="331"/>
      <c r="J3" s="331"/>
      <c r="K3" s="331"/>
      <c r="L3" s="81"/>
      <c r="M3" s="183"/>
    </row>
    <row r="5" spans="1:14" ht="15.5" x14ac:dyDescent="0.25">
      <c r="A5" s="344" t="s">
        <v>128</v>
      </c>
      <c r="B5" s="344"/>
      <c r="C5" s="344"/>
      <c r="D5" s="344"/>
      <c r="E5" s="344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99</v>
      </c>
      <c r="D6" s="112"/>
      <c r="E6" s="115" t="s">
        <v>100</v>
      </c>
      <c r="F6" s="107"/>
      <c r="G6" s="115" t="s">
        <v>101</v>
      </c>
      <c r="H6" s="107"/>
      <c r="I6" s="115" t="s">
        <v>102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95</v>
      </c>
      <c r="L7" s="84"/>
      <c r="M7" s="114" t="s">
        <v>96</v>
      </c>
    </row>
    <row r="8" spans="1:14" ht="16.5" customHeight="1" x14ac:dyDescent="0.25">
      <c r="A8" s="108" t="s">
        <v>88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19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3">
      <c r="A10" s="85" t="s">
        <v>20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21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22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23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24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66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67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93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 t="str">
        <f>IF(K17='R&amp;P Accounts'!B21,0,"cross ref error")</f>
        <v>cross ref error</v>
      </c>
      <c r="L18" s="96"/>
      <c r="M18" s="1"/>
    </row>
    <row r="19" spans="1:13" ht="16.5" customHeight="1" x14ac:dyDescent="0.3">
      <c r="A19" s="67" t="s">
        <v>89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25</v>
      </c>
      <c r="B20" s="1"/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6.5" customHeight="1" thickBot="1" x14ac:dyDescent="0.35">
      <c r="A21" s="85" t="s">
        <v>26</v>
      </c>
      <c r="B21" s="1"/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6" thickBot="1" x14ac:dyDescent="0.4">
      <c r="A22" s="109" t="s">
        <v>93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94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27</v>
      </c>
      <c r="B28" s="1"/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3">
      <c r="A29" s="86" t="s">
        <v>116</v>
      </c>
      <c r="B29" s="1"/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6.5" customHeight="1" x14ac:dyDescent="0.3">
      <c r="A30" s="86" t="s">
        <v>28</v>
      </c>
      <c r="B30" s="1"/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6.5" customHeight="1" x14ac:dyDescent="0.3">
      <c r="A31" s="86" t="s">
        <v>29</v>
      </c>
      <c r="B31" s="1"/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6.5" customHeight="1" x14ac:dyDescent="0.3">
      <c r="A32" s="86" t="s">
        <v>30</v>
      </c>
      <c r="B32" s="1"/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4" ht="16.5" customHeight="1" x14ac:dyDescent="0.3">
      <c r="A33" s="86" t="s">
        <v>31</v>
      </c>
      <c r="B33" s="1"/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4" ht="16.5" customHeight="1" x14ac:dyDescent="0.3">
      <c r="A34" s="87" t="s">
        <v>32</v>
      </c>
      <c r="B34" s="1"/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4" ht="17.25" customHeight="1" x14ac:dyDescent="0.3">
      <c r="A35" s="87" t="s">
        <v>33</v>
      </c>
      <c r="B35" s="1"/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4" ht="17.25" customHeight="1" x14ac:dyDescent="0.3">
      <c r="A36" s="87" t="s">
        <v>34</v>
      </c>
      <c r="B36" s="1"/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4" ht="16.5" customHeight="1" thickBot="1" x14ac:dyDescent="0.35">
      <c r="A39" s="13" t="s">
        <v>93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0" t="str">
        <f>IF(K39='R&amp;P Accounts'!B42,0,"cross ref error")</f>
        <v>cross ref error</v>
      </c>
      <c r="L40" s="1"/>
      <c r="M40" s="1"/>
    </row>
    <row r="41" spans="1:14" ht="30" customHeight="1" x14ac:dyDescent="0.3">
      <c r="A41" s="67" t="s">
        <v>91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35</v>
      </c>
      <c r="B42" s="1"/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4" ht="16.5" customHeight="1" thickBot="1" x14ac:dyDescent="0.35">
      <c r="A43" s="86" t="s">
        <v>36</v>
      </c>
      <c r="B43" s="1"/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4" ht="16.5" customHeight="1" thickBot="1" x14ac:dyDescent="0.35">
      <c r="A44" s="13" t="s">
        <v>92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0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0" t="str">
        <f>IF(K46='R&amp;P Accounts'!B49,0,"cross ref error")</f>
        <v>cross ref error</v>
      </c>
      <c r="L47" s="133"/>
      <c r="M47" s="133"/>
    </row>
    <row r="48" spans="1:14" ht="18.75" customHeight="1" thickBot="1" x14ac:dyDescent="0.35">
      <c r="A48" s="40" t="s">
        <v>107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ht="18.75" customHeight="1" thickBot="1" x14ac:dyDescent="0.35">
      <c r="A50" s="97" t="s">
        <v>123</v>
      </c>
      <c r="B50" s="1"/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40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5" x14ac:dyDescent="0.35">
      <c r="A55" s="182" t="s">
        <v>109</v>
      </c>
    </row>
    <row r="56" spans="1:13" x14ac:dyDescent="0.25">
      <c r="A56" s="345"/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7"/>
    </row>
    <row r="57" spans="1:13" x14ac:dyDescent="0.25">
      <c r="A57" s="348"/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50"/>
    </row>
    <row r="58" spans="1:13" x14ac:dyDescent="0.25">
      <c r="A58" s="348"/>
      <c r="B58" s="349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50"/>
    </row>
    <row r="59" spans="1:13" x14ac:dyDescent="0.25">
      <c r="A59" s="348"/>
      <c r="B59" s="349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50"/>
    </row>
    <row r="60" spans="1:13" x14ac:dyDescent="0.25">
      <c r="A60" s="348"/>
      <c r="B60" s="349"/>
      <c r="C60" s="349"/>
      <c r="D60" s="349"/>
      <c r="E60" s="349"/>
      <c r="F60" s="349"/>
      <c r="G60" s="349"/>
      <c r="H60" s="349"/>
      <c r="I60" s="349"/>
      <c r="J60" s="349"/>
      <c r="K60" s="349"/>
      <c r="L60" s="349"/>
      <c r="M60" s="350"/>
    </row>
    <row r="61" spans="1:13" x14ac:dyDescent="0.25">
      <c r="A61" s="348"/>
      <c r="B61" s="349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50"/>
    </row>
    <row r="62" spans="1:13" x14ac:dyDescent="0.25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50"/>
    </row>
    <row r="63" spans="1:13" x14ac:dyDescent="0.25">
      <c r="A63" s="348"/>
      <c r="B63" s="349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50"/>
    </row>
    <row r="64" spans="1:13" x14ac:dyDescent="0.25">
      <c r="A64" s="351"/>
      <c r="B64" s="352"/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3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9" sqref="A9"/>
    </sheetView>
  </sheetViews>
  <sheetFormatPr defaultColWidth="9.08984375" defaultRowHeight="12.5" x14ac:dyDescent="0.25"/>
  <cols>
    <col min="1" max="1" width="49" style="1" customWidth="1"/>
    <col min="2" max="2" width="1.54296875" style="1" customWidth="1"/>
    <col min="3" max="3" width="15.36328125" style="30" customWidth="1"/>
    <col min="4" max="4" width="1.6328125" style="1" customWidth="1"/>
    <col min="5" max="5" width="15.36328125" style="1" customWidth="1"/>
    <col min="6" max="6" width="1.54296875" style="1" customWidth="1"/>
    <col min="7" max="7" width="15.36328125" style="1" customWidth="1"/>
    <col min="8" max="8" width="1.36328125" style="1" customWidth="1"/>
    <col min="9" max="9" width="15.36328125" style="1" customWidth="1"/>
    <col min="10" max="10" width="1.54296875" style="1" customWidth="1"/>
    <col min="11" max="11" width="14.6328125" style="1" customWidth="1"/>
    <col min="12" max="12" width="1.6328125" style="1" customWidth="1"/>
    <col min="13" max="13" width="14.6328125" style="1" customWidth="1"/>
    <col min="14" max="16384" width="9.08984375" style="1"/>
  </cols>
  <sheetData>
    <row r="1" spans="1:14" ht="27.75" customHeight="1" x14ac:dyDescent="0.4">
      <c r="C1" s="253" t="str">
        <f>'R&amp;P Accounts'!B2</f>
        <v>Ethiopia Medical Project (EMP)</v>
      </c>
      <c r="D1" s="253"/>
      <c r="E1" s="253"/>
      <c r="F1" s="253"/>
      <c r="G1" s="253"/>
      <c r="H1" s="253"/>
      <c r="I1" s="253"/>
      <c r="J1" s="253"/>
      <c r="K1" s="253"/>
      <c r="M1" s="330" t="str">
        <f>'R&amp;P Accounts'!L2</f>
        <v>SC044172</v>
      </c>
      <c r="N1" s="330"/>
    </row>
    <row r="2" spans="1:14" ht="10.5" customHeight="1" x14ac:dyDescent="0.25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331"/>
      <c r="I3" s="331"/>
      <c r="J3" s="331"/>
      <c r="K3" s="331"/>
      <c r="L3" s="81"/>
      <c r="M3" s="45"/>
    </row>
    <row r="4" spans="1:14" ht="15" customHeight="1" x14ac:dyDescent="0.25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</row>
    <row r="5" spans="1:14" ht="20.149999999999999" customHeight="1" x14ac:dyDescent="0.25">
      <c r="A5" s="344" t="s">
        <v>127</v>
      </c>
      <c r="B5" s="344"/>
      <c r="C5" s="344"/>
      <c r="D5" s="344"/>
      <c r="E5" s="344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103</v>
      </c>
      <c r="D6" s="115"/>
      <c r="E6" s="115" t="s">
        <v>104</v>
      </c>
      <c r="F6" s="116"/>
      <c r="G6" s="115" t="s">
        <v>105</v>
      </c>
      <c r="H6" s="116"/>
      <c r="I6" s="115" t="s">
        <v>106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9.5" customHeight="1" x14ac:dyDescent="0.25">
      <c r="A8" s="108" t="s">
        <v>88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19</v>
      </c>
      <c r="C9" s="224"/>
      <c r="D9" s="228"/>
      <c r="E9" s="224"/>
      <c r="F9" s="123"/>
      <c r="G9" s="224"/>
      <c r="H9" s="228"/>
      <c r="I9" s="224"/>
      <c r="J9" s="123"/>
      <c r="K9" s="224">
        <f>SUM(C9:I9)</f>
        <v>0</v>
      </c>
      <c r="L9" s="175"/>
      <c r="M9" s="224"/>
    </row>
    <row r="10" spans="1:14" ht="17.25" customHeight="1" x14ac:dyDescent="0.3">
      <c r="A10" s="85" t="s">
        <v>20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0</v>
      </c>
      <c r="L10" s="120"/>
      <c r="M10" s="176"/>
    </row>
    <row r="11" spans="1:14" ht="18" customHeight="1" x14ac:dyDescent="0.3">
      <c r="A11" s="85" t="s">
        <v>21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4">
        <f t="shared" si="0"/>
        <v>0</v>
      </c>
      <c r="L11" s="120"/>
      <c r="M11" s="176"/>
    </row>
    <row r="12" spans="1:14" ht="16.5" customHeight="1" x14ac:dyDescent="0.3">
      <c r="A12" s="85" t="s">
        <v>22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76"/>
    </row>
    <row r="13" spans="1:14" ht="18" customHeight="1" x14ac:dyDescent="0.3">
      <c r="A13" s="85" t="s">
        <v>23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6"/>
    </row>
    <row r="14" spans="1:14" ht="29.25" customHeight="1" x14ac:dyDescent="0.3">
      <c r="A14" s="85" t="s">
        <v>24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6"/>
    </row>
    <row r="15" spans="1:14" ht="17.25" customHeight="1" x14ac:dyDescent="0.3">
      <c r="A15" s="85" t="s">
        <v>66</v>
      </c>
      <c r="C15" s="124"/>
      <c r="D15" s="160"/>
      <c r="E15" s="124"/>
      <c r="F15" s="160"/>
      <c r="G15" s="124"/>
      <c r="H15" s="160"/>
      <c r="I15" s="124"/>
      <c r="J15" s="160"/>
      <c r="K15" s="224">
        <f t="shared" si="0"/>
        <v>0</v>
      </c>
      <c r="L15" s="178"/>
      <c r="M15" s="177"/>
    </row>
    <row r="16" spans="1:14" ht="17.25" customHeight="1" thickBot="1" x14ac:dyDescent="0.35">
      <c r="A16" s="85" t="s">
        <v>67</v>
      </c>
      <c r="C16" s="225"/>
      <c r="D16" s="160"/>
      <c r="E16" s="225"/>
      <c r="F16" s="160"/>
      <c r="G16" s="225"/>
      <c r="H16" s="160"/>
      <c r="I16" s="225"/>
      <c r="J16" s="160"/>
      <c r="K16" s="224">
        <f t="shared" si="0"/>
        <v>0</v>
      </c>
      <c r="L16" s="178"/>
      <c r="M16" s="179"/>
    </row>
    <row r="17" spans="1:13" ht="18" customHeight="1" thickBot="1" x14ac:dyDescent="0.4">
      <c r="A17" s="109" t="s">
        <v>93</v>
      </c>
      <c r="B17" s="97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 t="str">
        <f>IF(K17='R&amp;P Accounts'!D21,0,"cross ref error")</f>
        <v>cross ref error</v>
      </c>
      <c r="L18" s="96"/>
    </row>
    <row r="19" spans="1:13" ht="29.25" customHeight="1" x14ac:dyDescent="0.3">
      <c r="A19" s="67" t="s">
        <v>89</v>
      </c>
      <c r="C19" s="1"/>
    </row>
    <row r="20" spans="1:13" ht="16.5" customHeight="1" x14ac:dyDescent="0.3">
      <c r="A20" s="85" t="s">
        <v>25</v>
      </c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7.25" customHeight="1" thickBot="1" x14ac:dyDescent="0.35">
      <c r="A21" s="85" t="s">
        <v>26</v>
      </c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8" customHeight="1" thickBot="1" x14ac:dyDescent="0.4">
      <c r="A22" s="109" t="s">
        <v>93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94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0" t="str">
        <f>IF(K24='R&amp;P Accounts'!D28,0,"cross ref error")</f>
        <v>cross ref error</v>
      </c>
    </row>
    <row r="26" spans="1:13" ht="19.5" customHeight="1" x14ac:dyDescent="0.25">
      <c r="C26" s="1"/>
    </row>
    <row r="27" spans="1:13" ht="19.5" customHeight="1" x14ac:dyDescent="0.25">
      <c r="A27" s="27" t="s">
        <v>90</v>
      </c>
      <c r="C27" s="1"/>
    </row>
    <row r="28" spans="1:13" ht="17.25" customHeight="1" x14ac:dyDescent="0.3">
      <c r="A28" s="86" t="s">
        <v>27</v>
      </c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3">
      <c r="A29" s="86" t="s">
        <v>116</v>
      </c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7.25" customHeight="1" x14ac:dyDescent="0.3">
      <c r="A30" s="86" t="s">
        <v>28</v>
      </c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7.25" customHeight="1" x14ac:dyDescent="0.3">
      <c r="A31" s="86" t="s">
        <v>29</v>
      </c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7.25" customHeight="1" x14ac:dyDescent="0.3">
      <c r="A32" s="86" t="s">
        <v>30</v>
      </c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3" ht="17.25" customHeight="1" x14ac:dyDescent="0.3">
      <c r="A33" s="86" t="s">
        <v>31</v>
      </c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3" ht="17.25" customHeight="1" x14ac:dyDescent="0.3">
      <c r="A34" s="87" t="s">
        <v>32</v>
      </c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3" ht="17.25" customHeight="1" x14ac:dyDescent="0.3">
      <c r="A35" s="87" t="s">
        <v>33</v>
      </c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3" ht="17.25" customHeight="1" x14ac:dyDescent="0.3">
      <c r="A36" s="87" t="s">
        <v>34</v>
      </c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3" ht="17.25" customHeight="1" thickBot="1" x14ac:dyDescent="0.35">
      <c r="A39" s="13" t="s">
        <v>93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0" t="str">
        <f>IF(K39='R&amp;P Accounts'!D42,0,"cross ref error")</f>
        <v>cross ref error</v>
      </c>
    </row>
    <row r="41" spans="1:13" ht="28" x14ac:dyDescent="0.3">
      <c r="A41" s="67" t="s">
        <v>91</v>
      </c>
    </row>
    <row r="42" spans="1:13" ht="17.25" customHeight="1" x14ac:dyDescent="0.3">
      <c r="A42" s="86" t="s">
        <v>35</v>
      </c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3" ht="17.25" customHeight="1" thickBot="1" x14ac:dyDescent="0.35">
      <c r="A43" s="86" t="s">
        <v>36</v>
      </c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3" ht="17.25" customHeight="1" thickBot="1" x14ac:dyDescent="0.35">
      <c r="A44" s="13" t="s">
        <v>92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0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0" t="str">
        <f>IF(K46='R&amp;P Accounts'!D49,0,"cross ref error")</f>
        <v>cross ref error</v>
      </c>
    </row>
    <row r="48" spans="1:13" ht="17.25" customHeight="1" thickBot="1" x14ac:dyDescent="0.35">
      <c r="A48" s="40" t="s">
        <v>107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s="133" customFormat="1" ht="17.25" customHeight="1" thickBot="1" x14ac:dyDescent="0.35">
      <c r="A50" s="97" t="s">
        <v>123</v>
      </c>
      <c r="C50" s="157"/>
      <c r="D50" s="158"/>
      <c r="E50" s="223"/>
      <c r="F50" s="158"/>
      <c r="G50" s="223"/>
      <c r="H50" s="158"/>
      <c r="I50" s="223"/>
      <c r="J50" s="158"/>
      <c r="K50" s="223">
        <f>SUM(C50:I50)</f>
        <v>0</v>
      </c>
      <c r="L50" s="158"/>
      <c r="M50" s="223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40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0">
        <f>IF(K52='R&amp;P Accounts'!D55,0,"cross ref error")</f>
        <v>0</v>
      </c>
    </row>
    <row r="55" spans="1:13" ht="15.5" x14ac:dyDescent="0.35">
      <c r="A55" s="182" t="s">
        <v>109</v>
      </c>
    </row>
    <row r="56" spans="1:13" x14ac:dyDescent="0.25">
      <c r="A56" s="355"/>
      <c r="B56" s="356"/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7"/>
    </row>
    <row r="57" spans="1:13" x14ac:dyDescent="0.25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59"/>
      <c r="L57" s="359"/>
      <c r="M57" s="360"/>
    </row>
    <row r="58" spans="1:13" x14ac:dyDescent="0.25">
      <c r="A58" s="358"/>
      <c r="B58" s="359"/>
      <c r="C58" s="359"/>
      <c r="D58" s="359"/>
      <c r="E58" s="359"/>
      <c r="F58" s="359"/>
      <c r="G58" s="359"/>
      <c r="H58" s="359"/>
      <c r="I58" s="359"/>
      <c r="J58" s="359"/>
      <c r="K58" s="359"/>
      <c r="L58" s="359"/>
      <c r="M58" s="360"/>
    </row>
    <row r="59" spans="1:13" x14ac:dyDescent="0.25">
      <c r="A59" s="358"/>
      <c r="B59" s="359"/>
      <c r="C59" s="359"/>
      <c r="D59" s="359"/>
      <c r="E59" s="359"/>
      <c r="F59" s="359"/>
      <c r="G59" s="359"/>
      <c r="H59" s="359"/>
      <c r="I59" s="359"/>
      <c r="J59" s="359"/>
      <c r="K59" s="359"/>
      <c r="L59" s="359"/>
      <c r="M59" s="360"/>
    </row>
    <row r="60" spans="1:13" x14ac:dyDescent="0.25">
      <c r="A60" s="358"/>
      <c r="B60" s="359"/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60"/>
    </row>
    <row r="61" spans="1:13" x14ac:dyDescent="0.25">
      <c r="A61" s="358"/>
      <c r="B61" s="359"/>
      <c r="C61" s="359"/>
      <c r="D61" s="359"/>
      <c r="E61" s="359"/>
      <c r="F61" s="359"/>
      <c r="G61" s="359"/>
      <c r="H61" s="359"/>
      <c r="I61" s="359"/>
      <c r="J61" s="359"/>
      <c r="K61" s="359"/>
      <c r="L61" s="359"/>
      <c r="M61" s="360"/>
    </row>
    <row r="62" spans="1:13" x14ac:dyDescent="0.25">
      <c r="A62" s="358"/>
      <c r="B62" s="359"/>
      <c r="C62" s="359"/>
      <c r="D62" s="359"/>
      <c r="E62" s="359"/>
      <c r="F62" s="359"/>
      <c r="G62" s="359"/>
      <c r="H62" s="359"/>
      <c r="I62" s="359"/>
      <c r="J62" s="359"/>
      <c r="K62" s="359"/>
      <c r="L62" s="359"/>
      <c r="M62" s="360"/>
    </row>
    <row r="63" spans="1:13" x14ac:dyDescent="0.25">
      <c r="A63" s="358"/>
      <c r="B63" s="359"/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60"/>
    </row>
    <row r="64" spans="1:13" x14ac:dyDescent="0.25">
      <c r="A64" s="361"/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3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8646E10-11FF-4726-BEF6-403F24E58C05}"/>
</file>

<file path=customXml/itemProps2.xml><?xml version="1.0" encoding="utf-8"?>
<ds:datastoreItem xmlns:ds="http://schemas.openxmlformats.org/officeDocument/2006/customXml" ds:itemID="{DC78346D-AD5B-4DF9-922A-11547D2AD544}"/>
</file>

<file path=customXml/itemProps3.xml><?xml version="1.0" encoding="utf-8"?>
<ds:datastoreItem xmlns:ds="http://schemas.openxmlformats.org/officeDocument/2006/customXml" ds:itemID="{7FAC0481-39A8-48EC-97F4-D273B4921D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Jo Middlemiss</cp:lastModifiedBy>
  <cp:lastPrinted>2025-06-09T15:31:38Z</cp:lastPrinted>
  <dcterms:created xsi:type="dcterms:W3CDTF">2007-04-10T16:51:52Z</dcterms:created>
  <dcterms:modified xsi:type="dcterms:W3CDTF">2026-06-10T13:21:28Z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