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a-my.sharepoint.com/personal/mark_firth_glasgow_ac_uk/Documents/Documents/Cummertrees/2024-25/"/>
    </mc:Choice>
  </mc:AlternateContent>
  <xr:revisionPtr revIDLastSave="0" documentId="8_{7C1D383D-A7FB-4E3C-AD23-9A7ABFF9ECDE}" xr6:coauthVersionLast="47" xr6:coauthVersionMax="47" xr10:uidLastSave="{00000000-0000-0000-0000-000000000000}"/>
  <bookViews>
    <workbookView xWindow="1920" yWindow="1920" windowWidth="21336" windowHeight="12204" xr2:uid="{8FA5A1D9-8638-4D22-A11A-95761D2324EA}"/>
  </bookViews>
  <sheets>
    <sheet name="Summary Sheets" sheetId="4" r:id="rId1"/>
    <sheet name="Receipts 202425" sheetId="1" r:id="rId2"/>
    <sheet name="Expenditure 202425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4" l="1"/>
  <c r="L22" i="4" s="1"/>
  <c r="L29" i="4" s="1"/>
  <c r="J50" i="4"/>
  <c r="L10" i="4"/>
  <c r="L11" i="4" s="1"/>
  <c r="L18" i="4" s="1"/>
  <c r="B10" i="4"/>
  <c r="J10" i="4" s="1"/>
  <c r="B9" i="4"/>
  <c r="J9" i="4" s="1"/>
  <c r="E24" i="2"/>
  <c r="G29" i="1"/>
  <c r="B62" i="1"/>
  <c r="G32" i="2"/>
  <c r="N30" i="1"/>
  <c r="M10" i="2"/>
  <c r="M11" i="2"/>
  <c r="M12" i="2"/>
  <c r="G52" i="1"/>
  <c r="G51" i="1"/>
  <c r="G50" i="1"/>
  <c r="G41" i="1"/>
  <c r="G36" i="1"/>
  <c r="G16" i="1"/>
  <c r="E10" i="2"/>
  <c r="E11" i="2"/>
  <c r="E6" i="2"/>
  <c r="E7" i="2"/>
  <c r="E8" i="2"/>
  <c r="G3" i="1"/>
  <c r="O4" i="1" s="1"/>
  <c r="H51" i="4"/>
  <c r="F51" i="4"/>
  <c r="D51" i="4"/>
  <c r="D29" i="4"/>
  <c r="L27" i="4"/>
  <c r="J27" i="4"/>
  <c r="H27" i="4"/>
  <c r="H29" i="4" s="1"/>
  <c r="F27" i="4"/>
  <c r="D27" i="4"/>
  <c r="B27" i="4"/>
  <c r="H22" i="4"/>
  <c r="F22" i="4"/>
  <c r="D22" i="4"/>
  <c r="L16" i="4"/>
  <c r="J16" i="4"/>
  <c r="H16" i="4"/>
  <c r="F16" i="4"/>
  <c r="D16" i="4"/>
  <c r="B16" i="4"/>
  <c r="H11" i="4"/>
  <c r="H18" i="4" s="1"/>
  <c r="H31" i="4" s="1"/>
  <c r="H35" i="4" s="1"/>
  <c r="F11" i="4"/>
  <c r="F18" i="4" s="1"/>
  <c r="F31" i="4" s="1"/>
  <c r="F35" i="4" s="1"/>
  <c r="D11" i="4"/>
  <c r="D18" i="4" s="1"/>
  <c r="D31" i="4" s="1"/>
  <c r="D35" i="4" s="1"/>
  <c r="G11" i="1"/>
  <c r="G10" i="1"/>
  <c r="G9" i="1"/>
  <c r="G19" i="1"/>
  <c r="G46" i="1"/>
  <c r="E20" i="2"/>
  <c r="E16" i="2"/>
  <c r="L31" i="4" l="1"/>
  <c r="L35" i="4" s="1"/>
  <c r="M13" i="2"/>
  <c r="G7" i="1"/>
  <c r="G8" i="1"/>
  <c r="G12" i="1"/>
  <c r="G13" i="1"/>
  <c r="G14" i="1"/>
  <c r="G15" i="1"/>
  <c r="G17" i="1"/>
  <c r="G4" i="1"/>
  <c r="O5" i="1" s="1"/>
  <c r="G5" i="1"/>
  <c r="G6" i="1"/>
  <c r="E31" i="2"/>
  <c r="F32" i="2"/>
  <c r="H32" i="2"/>
  <c r="M15" i="2" s="1"/>
  <c r="I32" i="2"/>
  <c r="J32" i="2"/>
  <c r="K32" i="2"/>
  <c r="L32" i="2"/>
  <c r="H58" i="1"/>
  <c r="I58" i="1"/>
  <c r="J58" i="1"/>
  <c r="K58" i="1"/>
  <c r="L58" i="1"/>
  <c r="L50" i="4" l="1"/>
  <c r="L51" i="4" s="1"/>
  <c r="B49" i="4" s="1"/>
  <c r="B11" i="4"/>
  <c r="B18" i="4" s="1"/>
  <c r="J8" i="4"/>
  <c r="J11" i="4" s="1"/>
  <c r="J18" i="4" s="1"/>
  <c r="O6" i="1"/>
  <c r="O7" i="1" s="1"/>
  <c r="O8" i="1" s="1"/>
  <c r="O9" i="1" s="1"/>
  <c r="O10" i="1" s="1"/>
  <c r="O11" i="1" s="1"/>
  <c r="O12" i="1" s="1"/>
  <c r="O13" i="1"/>
  <c r="O14" i="1" s="1"/>
  <c r="O15" i="1" s="1"/>
  <c r="O16" i="1" s="1"/>
  <c r="O17" i="1" s="1"/>
  <c r="O18" i="1" s="1"/>
  <c r="E4" i="2"/>
  <c r="E5" i="2"/>
  <c r="E9" i="2"/>
  <c r="E12" i="2"/>
  <c r="E13" i="2"/>
  <c r="E14" i="2"/>
  <c r="E15" i="2"/>
  <c r="E17" i="2"/>
  <c r="E18" i="2"/>
  <c r="E19" i="2"/>
  <c r="E21" i="2"/>
  <c r="E22" i="2"/>
  <c r="E23" i="2"/>
  <c r="E25" i="2"/>
  <c r="E3" i="2"/>
  <c r="G18" i="1"/>
  <c r="O19" i="1" s="1"/>
  <c r="O20" i="1" s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7" i="1"/>
  <c r="G38" i="1"/>
  <c r="G39" i="1"/>
  <c r="G40" i="1"/>
  <c r="G42" i="1"/>
  <c r="G43" i="1"/>
  <c r="G44" i="1"/>
  <c r="G45" i="1"/>
  <c r="G47" i="1"/>
  <c r="G48" i="1"/>
  <c r="G49" i="1"/>
  <c r="J49" i="4" l="1"/>
  <c r="J51" i="4" s="1"/>
  <c r="O4" i="2"/>
  <c r="E32" i="2"/>
  <c r="O21" i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P53" i="1" s="1"/>
  <c r="O5" i="2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G58" i="1"/>
  <c r="D62" i="1" s="1"/>
  <c r="E62" i="1" l="1"/>
  <c r="H62" i="1" s="1"/>
  <c r="B21" i="4"/>
  <c r="O56" i="1"/>
  <c r="B22" i="4" l="1"/>
  <c r="J21" i="4"/>
  <c r="J22" i="4" s="1"/>
  <c r="J29" i="4" l="1"/>
  <c r="J31" i="4"/>
  <c r="J35" i="4" s="1"/>
  <c r="B29" i="4"/>
  <c r="B31" i="4"/>
  <c r="B35" i="4" s="1"/>
  <c r="B50" i="4" s="1"/>
  <c r="B51" i="4" s="1"/>
</calcChain>
</file>

<file path=xl/sharedStrings.xml><?xml version="1.0" encoding="utf-8"?>
<sst xmlns="http://schemas.openxmlformats.org/spreadsheetml/2006/main" count="226" uniqueCount="118">
  <si>
    <t>Receipts</t>
  </si>
  <si>
    <t>Date</t>
  </si>
  <si>
    <t>From</t>
  </si>
  <si>
    <t>Total</t>
  </si>
  <si>
    <t>Hall Hire</t>
  </si>
  <si>
    <t>Events</t>
  </si>
  <si>
    <t>Adverts</t>
  </si>
  <si>
    <t>Bank Interest</t>
  </si>
  <si>
    <t>Sundry</t>
  </si>
  <si>
    <t>Grants/ Donations</t>
  </si>
  <si>
    <t>Date of handover</t>
  </si>
  <si>
    <t>Scottish Power</t>
  </si>
  <si>
    <t>Expenditure</t>
  </si>
  <si>
    <t>Paid To</t>
  </si>
  <si>
    <t>Rates/ Insurance</t>
  </si>
  <si>
    <t>Heat/ Light</t>
  </si>
  <si>
    <t>Stationary</t>
  </si>
  <si>
    <t>Transaction no</t>
  </si>
  <si>
    <t>Repairs etc.</t>
  </si>
  <si>
    <t>Item No</t>
  </si>
  <si>
    <t>D M Roan</t>
  </si>
  <si>
    <t>2024/25</t>
  </si>
  <si>
    <t>Mrs P Harrison</t>
  </si>
  <si>
    <t>Cummertrees Primary School</t>
  </si>
  <si>
    <t>R Mossop &amp; Sons (Roof)</t>
  </si>
  <si>
    <t>Carr's Billington (Fuel Oil)</t>
  </si>
  <si>
    <t>Mrs M Wylie (Use of tables &amp; chairs)</t>
  </si>
  <si>
    <t>Carol Beard - assorted costs</t>
  </si>
  <si>
    <t>7a</t>
  </si>
  <si>
    <t>7b</t>
  </si>
  <si>
    <t>7c</t>
  </si>
  <si>
    <t>7d</t>
  </si>
  <si>
    <t>D &amp; G council</t>
  </si>
  <si>
    <t>Receipts and Payments Accounts</t>
  </si>
  <si>
    <t>For the Period</t>
  </si>
  <si>
    <t>August</t>
  </si>
  <si>
    <t>to</t>
  </si>
  <si>
    <t>July</t>
  </si>
  <si>
    <t>Statement of Receipts and Payments</t>
  </si>
  <si>
    <t>Unrestricted funds</t>
  </si>
  <si>
    <t>Restricted Funds</t>
  </si>
  <si>
    <t>Expendable endowment funds</t>
  </si>
  <si>
    <t>Permanent endowment funds</t>
  </si>
  <si>
    <t>Total funds Current period</t>
  </si>
  <si>
    <t>Total funds last period</t>
  </si>
  <si>
    <t>A1 Receipts</t>
  </si>
  <si>
    <t>Donations</t>
  </si>
  <si>
    <t>Grants</t>
  </si>
  <si>
    <t>Gross receipts from other charitable activities</t>
  </si>
  <si>
    <t>A1 Sub total</t>
  </si>
  <si>
    <t>A2 Receipts from asset &amp; investment sales</t>
  </si>
  <si>
    <t>Proceeds from sale of fixed assets</t>
  </si>
  <si>
    <t>Proceeds from sale of investments</t>
  </si>
  <si>
    <t>A2 Sub total</t>
  </si>
  <si>
    <t>Total Receipts</t>
  </si>
  <si>
    <t>A3 Payments</t>
  </si>
  <si>
    <t>Payments directly related to charitable activities</t>
  </si>
  <si>
    <t>Purchases of fixed assets</t>
  </si>
  <si>
    <t>Purchase of invesments</t>
  </si>
  <si>
    <t>A4 Sub total</t>
  </si>
  <si>
    <t>Total Payments</t>
  </si>
  <si>
    <t>Net Receipts/ (payments)</t>
  </si>
  <si>
    <t>A5 transfers to / (from) funds</t>
  </si>
  <si>
    <r>
      <rPr>
        <b/>
        <sz val="9"/>
        <color theme="1"/>
        <rFont val="Calibri"/>
        <family val="2"/>
        <scheme val="minor"/>
      </rPr>
      <t>Surplus / (deficit) for yea</t>
    </r>
    <r>
      <rPr>
        <sz val="9"/>
        <color theme="1"/>
        <rFont val="Calibri"/>
        <family val="2"/>
        <scheme val="minor"/>
      </rPr>
      <t>r</t>
    </r>
  </si>
  <si>
    <t>Section B  Statement of Balances</t>
  </si>
  <si>
    <t>B1 Cash funds</t>
  </si>
  <si>
    <t>Restricted funds</t>
  </si>
  <si>
    <t>Total current period</t>
  </si>
  <si>
    <t>Total last period</t>
  </si>
  <si>
    <t>Cash and Bank balances at start of year</t>
  </si>
  <si>
    <t>Surplus / (deficit) shown on receipts and payments account</t>
  </si>
  <si>
    <t>FPI</t>
  </si>
  <si>
    <t>Craft Fair</t>
  </si>
  <si>
    <t>DEP</t>
  </si>
  <si>
    <t>Helen Gray (Craft Fair)</t>
  </si>
  <si>
    <t>M Chalmers (Craft Fair)</t>
  </si>
  <si>
    <t>Boyde (Craft Fair)</t>
  </si>
  <si>
    <t>K &amp; D Buckles (Craft Fair)</t>
  </si>
  <si>
    <t>NuGlass Huxham (Craft Fair)</t>
  </si>
  <si>
    <t>Craft Fair takings</t>
  </si>
  <si>
    <t>DD</t>
  </si>
  <si>
    <t>CHQ</t>
  </si>
  <si>
    <t>Cash (Float)</t>
  </si>
  <si>
    <t>PAY</t>
  </si>
  <si>
    <t>Carr's Billington (Fuel Oil) VAT</t>
  </si>
  <si>
    <t>Carrie Heath</t>
  </si>
  <si>
    <t>Norris &amp; Fisher Insurance</t>
  </si>
  <si>
    <t>CCWCC Grant</t>
  </si>
  <si>
    <t>10b</t>
  </si>
  <si>
    <t>10a</t>
  </si>
  <si>
    <t>H&amp;K Farms</t>
  </si>
  <si>
    <t>Dep</t>
  </si>
  <si>
    <t>D&amp;G Fire Protection Ltd</t>
  </si>
  <si>
    <t>DNP Oil</t>
  </si>
  <si>
    <t>Mossop &amp; Son (roof repairs)</t>
  </si>
  <si>
    <t>Ian Ross (Joiner)</t>
  </si>
  <si>
    <t>Ann Druce</t>
  </si>
  <si>
    <t>M E Sharp</t>
  </si>
  <si>
    <t>Opening Balance</t>
  </si>
  <si>
    <t>Total Income</t>
  </si>
  <si>
    <t>Total Expenditure</t>
  </si>
  <si>
    <t>Closing Balance</t>
  </si>
  <si>
    <t>Mrs A Forsyth</t>
  </si>
  <si>
    <t>BofS Statement</t>
  </si>
  <si>
    <t>Date of BoS Statement</t>
  </si>
  <si>
    <t>S Walters (craft fair)</t>
  </si>
  <si>
    <t>Janet Pollard (Hall Hire)</t>
  </si>
  <si>
    <t>Kathleen Davison (Hall Hire)</t>
  </si>
  <si>
    <t>Church Group (Hall Hire)</t>
  </si>
  <si>
    <t>Quiz takings</t>
  </si>
  <si>
    <t>Helen Gray (Hall Hire)</t>
  </si>
  <si>
    <t>J Manson (Hall Hire)</t>
  </si>
  <si>
    <t>Furniture Hire</t>
  </si>
  <si>
    <t>Note</t>
  </si>
  <si>
    <t>This was paid to Scottish Power of part of a payment reconcilliation process.</t>
  </si>
  <si>
    <t>We have since been repaid money from Scottish Power. See next Financial Year.</t>
  </si>
  <si>
    <t>A4 Payments relating to asset and investment movemet</t>
  </si>
  <si>
    <t>** Bank Balance was 13,133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</si>
</sst>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;@"/>
    <numFmt numFmtId="165" formatCode="dd/mm/yyyy;@"/>
    <numFmt numFmtId="166" formatCode="d\.m\.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66" fontId="1" fillId="0" borderId="0" xfId="0" applyNumberFormat="1" applyFont="1"/>
    <xf numFmtId="166" fontId="1" fillId="0" borderId="1" xfId="0" applyNumberFormat="1" applyFont="1" applyBorder="1" applyAlignment="1">
      <alignment wrapText="1"/>
    </xf>
    <xf numFmtId="166" fontId="0" fillId="0" borderId="0" xfId="0" applyNumberFormat="1"/>
    <xf numFmtId="2" fontId="1" fillId="0" borderId="0" xfId="0" applyNumberFormat="1" applyFont="1"/>
    <xf numFmtId="2" fontId="1" fillId="0" borderId="1" xfId="0" applyNumberFormat="1" applyFont="1" applyBorder="1" applyAlignment="1">
      <alignment wrapText="1"/>
    </xf>
    <xf numFmtId="2" fontId="0" fillId="0" borderId="0" xfId="0" applyNumberFormat="1"/>
    <xf numFmtId="2" fontId="0" fillId="0" borderId="2" xfId="0" applyNumberFormat="1" applyBorder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1" fontId="4" fillId="0" borderId="3" xfId="0" applyNumberFormat="1" applyFont="1" applyBorder="1"/>
    <xf numFmtId="1" fontId="4" fillId="0" borderId="0" xfId="0" applyNumberFormat="1" applyFont="1"/>
    <xf numFmtId="1" fontId="4" fillId="2" borderId="3" xfId="0" applyNumberFormat="1" applyFont="1" applyFill="1" applyBorder="1"/>
    <xf numFmtId="0" fontId="4" fillId="0" borderId="3" xfId="0" applyFont="1" applyBorder="1"/>
    <xf numFmtId="1" fontId="4" fillId="0" borderId="4" xfId="0" applyNumberFormat="1" applyFont="1" applyBorder="1"/>
    <xf numFmtId="1" fontId="4" fillId="2" borderId="4" xfId="0" applyNumberFormat="1" applyFont="1" applyFill="1" applyBorder="1"/>
    <xf numFmtId="0" fontId="4" fillId="0" borderId="4" xfId="0" applyFont="1" applyBorder="1"/>
    <xf numFmtId="0" fontId="3" fillId="0" borderId="0" xfId="0" applyFont="1" applyAlignment="1">
      <alignment horizontal="right" wrapText="1"/>
    </xf>
    <xf numFmtId="1" fontId="4" fillId="2" borderId="5" xfId="0" applyNumberFormat="1" applyFont="1" applyFill="1" applyBorder="1"/>
    <xf numFmtId="0" fontId="4" fillId="2" borderId="5" xfId="0" applyFont="1" applyFill="1" applyBorder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3" xfId="0" applyFont="1" applyFill="1" applyBorder="1"/>
    <xf numFmtId="0" fontId="6" fillId="0" borderId="0" xfId="0" applyFont="1"/>
    <xf numFmtId="4" fontId="0" fillId="0" borderId="0" xfId="0" applyNumberFormat="1"/>
    <xf numFmtId="165" fontId="6" fillId="0" borderId="0" xfId="0" applyNumberFormat="1" applyFont="1"/>
    <xf numFmtId="2" fontId="0" fillId="0" borderId="0" xfId="0" applyNumberFormat="1" applyAlignment="1">
      <alignment horizontal="left"/>
    </xf>
    <xf numFmtId="164" fontId="1" fillId="0" borderId="0" xfId="0" applyNumberFormat="1" applyFont="1"/>
    <xf numFmtId="15" fontId="0" fillId="0" borderId="0" xfId="0" applyNumberFormat="1"/>
    <xf numFmtId="2" fontId="6" fillId="0" borderId="0" xfId="0" applyNumberFormat="1" applyFont="1"/>
    <xf numFmtId="2" fontId="0" fillId="3" borderId="0" xfId="0" applyNumberFormat="1" applyFill="1"/>
    <xf numFmtId="0" fontId="4" fillId="3" borderId="3" xfId="0" applyFont="1" applyFill="1" applyBorder="1"/>
    <xf numFmtId="1" fontId="4" fillId="3" borderId="3" xfId="0" applyNumberFormat="1" applyFont="1" applyFill="1" applyBorder="1"/>
    <xf numFmtId="1" fontId="4" fillId="3" borderId="4" xfId="0" applyNumberFormat="1" applyFont="1" applyFill="1" applyBorder="1"/>
    <xf numFmtId="0" fontId="4" fillId="0" borderId="5" xfId="0" applyFont="1" applyBorder="1"/>
    <xf numFmtId="1" fontId="4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A5F8-E326-494C-BECA-DB0591AB91D6}">
  <dimension ref="A1:N86"/>
  <sheetViews>
    <sheetView tabSelected="1" topLeftCell="A21" workbookViewId="0">
      <selection activeCell="O28" sqref="O28"/>
    </sheetView>
  </sheetViews>
  <sheetFormatPr defaultRowHeight="14.4" x14ac:dyDescent="0.3"/>
  <cols>
    <col min="1" max="1" width="26.88671875" customWidth="1"/>
    <col min="2" max="2" width="10.33203125" customWidth="1"/>
    <col min="3" max="3" width="1.77734375" customWidth="1"/>
    <col min="4" max="4" width="11.21875" customWidth="1"/>
    <col min="5" max="5" width="1.44140625" customWidth="1"/>
    <col min="6" max="6" width="13.33203125" customWidth="1"/>
    <col min="7" max="7" width="2.77734375" customWidth="1"/>
    <col min="8" max="8" width="11.21875" customWidth="1"/>
    <col min="9" max="9" width="1.44140625" customWidth="1"/>
    <col min="10" max="10" width="11.21875" customWidth="1"/>
    <col min="11" max="11" width="1.33203125" customWidth="1"/>
    <col min="12" max="12" width="11.77734375" customWidth="1"/>
  </cols>
  <sheetData>
    <row r="1" spans="1:12" x14ac:dyDescent="0.3">
      <c r="A1" s="14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3">
      <c r="A2" s="16" t="s">
        <v>34</v>
      </c>
      <c r="B2" s="15">
        <v>1</v>
      </c>
      <c r="C2" s="15"/>
      <c r="D2" s="15" t="s">
        <v>35</v>
      </c>
      <c r="E2" s="15"/>
      <c r="F2" s="15">
        <v>2024</v>
      </c>
      <c r="G2" s="15" t="s">
        <v>36</v>
      </c>
      <c r="H2" s="15">
        <v>31</v>
      </c>
      <c r="I2" s="15"/>
      <c r="J2" s="15" t="s">
        <v>37</v>
      </c>
      <c r="K2" s="15"/>
      <c r="L2" s="15">
        <v>2025</v>
      </c>
    </row>
    <row r="3" spans="1:12" x14ac:dyDescent="0.3">
      <c r="A3" s="1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3">
      <c r="A4" s="17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14" t="s">
        <v>38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36" x14ac:dyDescent="0.3">
      <c r="A6" s="17"/>
      <c r="B6" s="18" t="s">
        <v>39</v>
      </c>
      <c r="C6" s="19"/>
      <c r="D6" s="18" t="s">
        <v>40</v>
      </c>
      <c r="E6" s="19"/>
      <c r="F6" s="18" t="s">
        <v>41</v>
      </c>
      <c r="G6" s="20"/>
      <c r="H6" s="18" t="s">
        <v>42</v>
      </c>
      <c r="I6" s="20"/>
      <c r="J6" s="18" t="s">
        <v>43</v>
      </c>
      <c r="K6" s="20"/>
      <c r="L6" s="18" t="s">
        <v>44</v>
      </c>
    </row>
    <row r="7" spans="1:12" x14ac:dyDescent="0.3">
      <c r="A7" s="21" t="s">
        <v>45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x14ac:dyDescent="0.3">
      <c r="A8" s="22" t="s">
        <v>46</v>
      </c>
      <c r="B8" s="23">
        <v>30</v>
      </c>
      <c r="C8" s="24"/>
      <c r="D8" s="23"/>
      <c r="E8" s="24"/>
      <c r="F8" s="23"/>
      <c r="G8" s="24"/>
      <c r="H8" s="23"/>
      <c r="I8" s="24"/>
      <c r="J8" s="25">
        <f>SUM(B8:I8)</f>
        <v>30</v>
      </c>
      <c r="K8" s="15"/>
      <c r="L8" s="26">
        <v>160</v>
      </c>
    </row>
    <row r="9" spans="1:12" x14ac:dyDescent="0.3">
      <c r="A9" s="22" t="s">
        <v>47</v>
      </c>
      <c r="B9" s="23">
        <f>'Receipts 202425'!H15</f>
        <v>463</v>
      </c>
      <c r="C9" s="24"/>
      <c r="D9" s="23"/>
      <c r="E9" s="24"/>
      <c r="F9" s="23"/>
      <c r="G9" s="24"/>
      <c r="H9" s="23"/>
      <c r="I9" s="24"/>
      <c r="J9" s="25">
        <f>SUM(B9:I9)</f>
        <v>463</v>
      </c>
      <c r="K9" s="15"/>
      <c r="L9" s="26">
        <v>580</v>
      </c>
    </row>
    <row r="10" spans="1:12" ht="27.45" customHeight="1" thickBot="1" x14ac:dyDescent="0.35">
      <c r="A10" s="22" t="s">
        <v>48</v>
      </c>
      <c r="B10" s="27">
        <f>'Receipts 202425'!G58-'Receipts 202425'!H58</f>
        <v>3734</v>
      </c>
      <c r="C10" s="24"/>
      <c r="D10" s="27"/>
      <c r="E10" s="24"/>
      <c r="F10" s="27"/>
      <c r="G10" s="24"/>
      <c r="H10" s="27"/>
      <c r="I10" s="24"/>
      <c r="J10" s="28">
        <f>SUM(B10:I10)</f>
        <v>3734</v>
      </c>
      <c r="K10" s="15"/>
      <c r="L10" s="29">
        <f>4350+680</f>
        <v>5030</v>
      </c>
    </row>
    <row r="11" spans="1:12" ht="15" thickBot="1" x14ac:dyDescent="0.35">
      <c r="A11" s="30" t="s">
        <v>49</v>
      </c>
      <c r="B11" s="31">
        <f>SUM(B8:B10)</f>
        <v>4227</v>
      </c>
      <c r="C11" s="24"/>
      <c r="D11" s="31">
        <f>SUM(D8:D10)</f>
        <v>0</v>
      </c>
      <c r="E11" s="24"/>
      <c r="F11" s="31">
        <f>SUM(F8:F10)</f>
        <v>0</v>
      </c>
      <c r="G11" s="24"/>
      <c r="H11" s="31">
        <f>SUM(H8:H10)</f>
        <v>0</v>
      </c>
      <c r="I11" s="24"/>
      <c r="J11" s="31">
        <f>SUM(J8:J10)</f>
        <v>4227</v>
      </c>
      <c r="K11" s="15"/>
      <c r="L11" s="49">
        <f>SUM(L8:L10)</f>
        <v>5770</v>
      </c>
    </row>
    <row r="12" spans="1:12" x14ac:dyDescent="0.3">
      <c r="A12" s="17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24.6" x14ac:dyDescent="0.3">
      <c r="A13" s="21" t="s">
        <v>50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x14ac:dyDescent="0.3">
      <c r="A14" s="22" t="s">
        <v>51</v>
      </c>
      <c r="B14" s="23"/>
      <c r="C14" s="24"/>
      <c r="D14" s="23"/>
      <c r="E14" s="24"/>
      <c r="F14" s="23"/>
      <c r="G14" s="24"/>
      <c r="H14" s="23"/>
      <c r="I14" s="24"/>
      <c r="J14" s="23"/>
      <c r="K14" s="24"/>
      <c r="L14" s="23"/>
    </row>
    <row r="15" spans="1:12" ht="15" thickBot="1" x14ac:dyDescent="0.35">
      <c r="A15" s="22" t="s">
        <v>52</v>
      </c>
      <c r="B15" s="27"/>
      <c r="C15" s="24"/>
      <c r="D15" s="27"/>
      <c r="E15" s="24"/>
      <c r="F15" s="27"/>
      <c r="G15" s="24"/>
      <c r="H15" s="27"/>
      <c r="I15" s="24"/>
      <c r="J15" s="27"/>
      <c r="K15" s="24"/>
      <c r="L15" s="27"/>
    </row>
    <row r="16" spans="1:12" ht="15" thickBot="1" x14ac:dyDescent="0.35">
      <c r="A16" s="30" t="s">
        <v>53</v>
      </c>
      <c r="B16" s="31">
        <f>SUM(B14:B15)</f>
        <v>0</v>
      </c>
      <c r="C16" s="24"/>
      <c r="D16" s="31">
        <f>SUM(D14:D15)</f>
        <v>0</v>
      </c>
      <c r="E16" s="24"/>
      <c r="F16" s="31">
        <f>SUM(F14:F15)</f>
        <v>0</v>
      </c>
      <c r="G16" s="24"/>
      <c r="H16" s="31">
        <f>SUM(H14:H15)</f>
        <v>0</v>
      </c>
      <c r="I16" s="24"/>
      <c r="J16" s="31">
        <f>SUM(J14:J15)</f>
        <v>0</v>
      </c>
      <c r="K16" s="24"/>
      <c r="L16" s="50">
        <f>SUM(L14:L15)</f>
        <v>0</v>
      </c>
    </row>
    <row r="17" spans="1:12" ht="15" thickBot="1" x14ac:dyDescent="0.35">
      <c r="A17" s="17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ht="15" thickBot="1" x14ac:dyDescent="0.35">
      <c r="A18" s="33" t="s">
        <v>54</v>
      </c>
      <c r="B18" s="31">
        <f>SUM(B11+B16)</f>
        <v>4227</v>
      </c>
      <c r="C18" s="24"/>
      <c r="D18" s="31">
        <f>SUM(D11+D16)</f>
        <v>0</v>
      </c>
      <c r="E18" s="24"/>
      <c r="F18" s="31">
        <f>SUM(F11+F16)</f>
        <v>0</v>
      </c>
      <c r="G18" s="24"/>
      <c r="H18" s="31">
        <f>SUM(H11+H16)</f>
        <v>0</v>
      </c>
      <c r="I18" s="24"/>
      <c r="J18" s="31">
        <f>SUM(J11+J16)</f>
        <v>4227</v>
      </c>
      <c r="K18" s="24"/>
      <c r="L18" s="50">
        <f>SUM(L11+L16)</f>
        <v>5770</v>
      </c>
    </row>
    <row r="19" spans="1:12" x14ac:dyDescent="0.3">
      <c r="A19" s="17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x14ac:dyDescent="0.3">
      <c r="A20" s="21" t="s">
        <v>55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25.2" thickBot="1" x14ac:dyDescent="0.35">
      <c r="A21" s="22" t="s">
        <v>56</v>
      </c>
      <c r="B21" s="27">
        <f>'Expenditure 202425'!E32</f>
        <v>13274.300000000001</v>
      </c>
      <c r="C21" s="24"/>
      <c r="D21" s="27"/>
      <c r="E21" s="24"/>
      <c r="F21" s="27"/>
      <c r="G21" s="24"/>
      <c r="H21" s="27"/>
      <c r="I21" s="24"/>
      <c r="J21" s="27">
        <f>SUM(B21+D21+F21+H21)</f>
        <v>13274.300000000001</v>
      </c>
      <c r="K21" s="24"/>
      <c r="L21" s="48">
        <f>5896+95-5</f>
        <v>5986</v>
      </c>
    </row>
    <row r="22" spans="1:12" ht="15" thickBot="1" x14ac:dyDescent="0.35">
      <c r="A22" s="17"/>
      <c r="B22" s="31">
        <f>SUM(B21)</f>
        <v>13274.300000000001</v>
      </c>
      <c r="C22" s="24"/>
      <c r="D22" s="31">
        <f>SUM(D21)</f>
        <v>0</v>
      </c>
      <c r="E22" s="24"/>
      <c r="F22" s="31">
        <f>SUM(F21)</f>
        <v>0</v>
      </c>
      <c r="G22" s="24"/>
      <c r="H22" s="31">
        <f>SUM(H21)</f>
        <v>0</v>
      </c>
      <c r="I22" s="24"/>
      <c r="J22" s="31">
        <f>SUM(J21)</f>
        <v>13274.300000000001</v>
      </c>
      <c r="K22" s="24"/>
      <c r="L22" s="50">
        <f>SUM(L21)</f>
        <v>5986</v>
      </c>
    </row>
    <row r="23" spans="1:12" x14ac:dyDescent="0.3">
      <c r="A23" s="1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ht="24.6" x14ac:dyDescent="0.3">
      <c r="A24" s="21" t="s">
        <v>116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3">
      <c r="A25" s="22" t="s">
        <v>57</v>
      </c>
      <c r="B25" s="26"/>
      <c r="C25" s="15"/>
      <c r="D25" s="26"/>
      <c r="E25" s="15"/>
      <c r="F25" s="26"/>
      <c r="G25" s="15"/>
      <c r="H25" s="26"/>
      <c r="I25" s="15"/>
      <c r="J25" s="26"/>
      <c r="K25" s="15"/>
      <c r="L25" s="26"/>
    </row>
    <row r="26" spans="1:12" ht="15" thickBot="1" x14ac:dyDescent="0.35">
      <c r="A26" s="22" t="s">
        <v>58</v>
      </c>
      <c r="B26" s="29"/>
      <c r="C26" s="15"/>
      <c r="D26" s="29"/>
      <c r="E26" s="15"/>
      <c r="F26" s="29"/>
      <c r="G26" s="15"/>
      <c r="H26" s="29"/>
      <c r="I26" s="15"/>
      <c r="J26" s="29"/>
      <c r="K26" s="15"/>
      <c r="L26" s="29"/>
    </row>
    <row r="27" spans="1:12" ht="15" thickBot="1" x14ac:dyDescent="0.35">
      <c r="A27" s="30" t="s">
        <v>59</v>
      </c>
      <c r="B27" s="32">
        <f>SUM(B25:B26)</f>
        <v>0</v>
      </c>
      <c r="C27" s="15"/>
      <c r="D27" s="32">
        <f>SUM(D25:D26)</f>
        <v>0</v>
      </c>
      <c r="E27" s="15"/>
      <c r="F27" s="32">
        <f>SUM(F25:F26)</f>
        <v>0</v>
      </c>
      <c r="G27" s="15"/>
      <c r="H27" s="32">
        <f>SUM(H25:H26)</f>
        <v>0</v>
      </c>
      <c r="I27" s="15"/>
      <c r="J27" s="32">
        <f>SUM(J25:J26)</f>
        <v>0</v>
      </c>
      <c r="K27" s="15"/>
      <c r="L27" s="49">
        <f>SUM(L25:L26)</f>
        <v>0</v>
      </c>
    </row>
    <row r="28" spans="1:12" ht="15" thickBot="1" x14ac:dyDescent="0.35">
      <c r="A28" s="17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ht="15" thickBot="1" x14ac:dyDescent="0.35">
      <c r="A29" s="30" t="s">
        <v>60</v>
      </c>
      <c r="B29" s="31">
        <f>B22+B27</f>
        <v>13274.300000000001</v>
      </c>
      <c r="C29" s="24"/>
      <c r="D29" s="31">
        <f>D22+D27</f>
        <v>0</v>
      </c>
      <c r="E29" s="24"/>
      <c r="F29" s="31"/>
      <c r="G29" s="24"/>
      <c r="H29" s="31">
        <f>H22+H27</f>
        <v>0</v>
      </c>
      <c r="I29" s="24"/>
      <c r="J29" s="31">
        <f>J22+J27</f>
        <v>13274.300000000001</v>
      </c>
      <c r="K29" s="24"/>
      <c r="L29" s="50">
        <f>L22+L27</f>
        <v>5986</v>
      </c>
    </row>
    <row r="30" spans="1:12" ht="15" thickBot="1" x14ac:dyDescent="0.35">
      <c r="A30" s="30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ht="15" thickBot="1" x14ac:dyDescent="0.35">
      <c r="A31" s="30" t="s">
        <v>61</v>
      </c>
      <c r="B31" s="31">
        <f>B18-B22</f>
        <v>-9047.3000000000011</v>
      </c>
      <c r="C31" s="24"/>
      <c r="D31" s="31">
        <f>D18-D22</f>
        <v>0</v>
      </c>
      <c r="E31" s="24"/>
      <c r="F31" s="31">
        <f>F18-F22</f>
        <v>0</v>
      </c>
      <c r="G31" s="24"/>
      <c r="H31" s="31">
        <f>H18-H22</f>
        <v>0</v>
      </c>
      <c r="I31" s="24"/>
      <c r="J31" s="31">
        <f>J18-J22</f>
        <v>-9047.3000000000011</v>
      </c>
      <c r="K31" s="24"/>
      <c r="L31" s="50">
        <f>L18-L22</f>
        <v>-216</v>
      </c>
    </row>
    <row r="32" spans="1:12" ht="15" thickBot="1" x14ac:dyDescent="0.35">
      <c r="A32" s="30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ht="15" thickBot="1" x14ac:dyDescent="0.35">
      <c r="A33" s="30" t="s">
        <v>62</v>
      </c>
      <c r="B33" s="32"/>
      <c r="C33" s="15"/>
      <c r="D33" s="32"/>
      <c r="E33" s="15"/>
      <c r="F33" s="32"/>
      <c r="G33" s="15"/>
      <c r="H33" s="32"/>
      <c r="I33" s="15"/>
      <c r="J33" s="32"/>
      <c r="K33" s="15"/>
      <c r="L33" s="49"/>
    </row>
    <row r="34" spans="1:12" ht="15" thickBot="1" x14ac:dyDescent="0.35">
      <c r="A34" s="30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ht="15" thickBot="1" x14ac:dyDescent="0.35">
      <c r="A35" s="33" t="s">
        <v>63</v>
      </c>
      <c r="B35" s="31">
        <f>B31</f>
        <v>-9047.3000000000011</v>
      </c>
      <c r="C35" s="15"/>
      <c r="D35" s="31">
        <f>D31</f>
        <v>0</v>
      </c>
      <c r="E35" s="15"/>
      <c r="F35" s="31">
        <f>F31</f>
        <v>0</v>
      </c>
      <c r="G35" s="15"/>
      <c r="H35" s="31">
        <f>H31</f>
        <v>0</v>
      </c>
      <c r="I35" s="15"/>
      <c r="J35" s="31">
        <f>J31</f>
        <v>-9047.3000000000011</v>
      </c>
      <c r="K35" s="15"/>
      <c r="L35" s="50">
        <f>L31</f>
        <v>-216</v>
      </c>
    </row>
    <row r="36" spans="1:12" x14ac:dyDescent="0.3">
      <c r="A36" s="17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3">
      <c r="A37" s="34"/>
      <c r="B37" s="35"/>
      <c r="C37" s="35"/>
      <c r="D37" s="35"/>
      <c r="E37" s="35"/>
      <c r="F37" s="35"/>
      <c r="G37" s="35"/>
      <c r="H37" s="35"/>
      <c r="I37" s="35"/>
      <c r="J37" s="35"/>
    </row>
    <row r="38" spans="1:12" x14ac:dyDescent="0.3">
      <c r="A38" s="34"/>
      <c r="B38" s="35"/>
      <c r="C38" s="35"/>
      <c r="D38" s="35"/>
      <c r="E38" s="35"/>
      <c r="F38" s="35"/>
      <c r="G38" s="35"/>
      <c r="H38" s="35"/>
      <c r="I38" s="35"/>
      <c r="J38" s="35"/>
    </row>
    <row r="39" spans="1:12" x14ac:dyDescent="0.3">
      <c r="A39" s="34"/>
      <c r="B39" s="35"/>
      <c r="C39" s="35"/>
      <c r="D39" s="35"/>
      <c r="E39" s="35"/>
      <c r="F39" s="35"/>
      <c r="G39" s="35"/>
      <c r="H39" s="35"/>
      <c r="I39" s="35"/>
      <c r="J39" s="35"/>
    </row>
    <row r="40" spans="1:12" x14ac:dyDescent="0.3">
      <c r="A40" s="34"/>
      <c r="B40" s="35"/>
      <c r="C40" s="35"/>
      <c r="D40" s="35"/>
      <c r="E40" s="35"/>
      <c r="F40" s="35"/>
      <c r="G40" s="35"/>
      <c r="H40" s="35"/>
      <c r="I40" s="35"/>
      <c r="J40" s="35"/>
    </row>
    <row r="41" spans="1:12" x14ac:dyDescent="0.3">
      <c r="A41" s="34"/>
      <c r="B41" s="35"/>
      <c r="C41" s="35"/>
      <c r="D41" s="35"/>
      <c r="E41" s="35"/>
      <c r="F41" s="35"/>
      <c r="G41" s="35"/>
      <c r="H41" s="35"/>
      <c r="I41" s="35"/>
      <c r="J41" s="35"/>
    </row>
    <row r="42" spans="1:12" x14ac:dyDescent="0.3">
      <c r="A42" s="34"/>
      <c r="B42" s="35"/>
      <c r="C42" s="35"/>
      <c r="D42" s="35"/>
      <c r="E42" s="35"/>
      <c r="F42" s="35"/>
      <c r="G42" s="35"/>
      <c r="H42" s="35"/>
      <c r="I42" s="35"/>
      <c r="J42" s="35"/>
    </row>
    <row r="43" spans="1:12" x14ac:dyDescent="0.3">
      <c r="A43" s="34"/>
      <c r="B43" s="35"/>
      <c r="C43" s="35"/>
      <c r="D43" s="35"/>
      <c r="E43" s="35"/>
      <c r="F43" s="35"/>
      <c r="G43" s="35"/>
      <c r="H43" s="35"/>
      <c r="I43" s="35"/>
      <c r="J43" s="35"/>
    </row>
    <row r="44" spans="1:12" x14ac:dyDescent="0.3">
      <c r="A44" s="34"/>
      <c r="B44" s="35"/>
      <c r="C44" s="35"/>
      <c r="D44" s="35"/>
      <c r="E44" s="35"/>
      <c r="F44" s="35"/>
      <c r="G44" s="35"/>
      <c r="H44" s="35"/>
      <c r="I44" s="35"/>
      <c r="J44" s="35"/>
    </row>
    <row r="45" spans="1:12" x14ac:dyDescent="0.3">
      <c r="A45" s="34"/>
      <c r="B45" s="35"/>
      <c r="C45" s="35"/>
      <c r="D45" s="35"/>
      <c r="E45" s="35"/>
      <c r="F45" s="35"/>
      <c r="G45" s="35"/>
      <c r="H45" s="35"/>
      <c r="I45" s="35"/>
      <c r="J45" s="35"/>
    </row>
    <row r="46" spans="1:12" x14ac:dyDescent="0.3">
      <c r="A46" s="13"/>
    </row>
    <row r="47" spans="1:12" x14ac:dyDescent="0.3">
      <c r="A47" s="14" t="s">
        <v>64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ht="36" x14ac:dyDescent="0.3">
      <c r="A48" s="21" t="s">
        <v>65</v>
      </c>
      <c r="B48" s="36" t="s">
        <v>39</v>
      </c>
      <c r="C48" s="36"/>
      <c r="D48" s="36" t="s">
        <v>66</v>
      </c>
      <c r="E48" s="36"/>
      <c r="F48" s="36" t="s">
        <v>41</v>
      </c>
      <c r="G48" s="36"/>
      <c r="H48" s="36" t="s">
        <v>42</v>
      </c>
      <c r="I48" s="36"/>
      <c r="J48" s="36" t="s">
        <v>67</v>
      </c>
      <c r="K48" s="36"/>
      <c r="L48" s="36" t="s">
        <v>68</v>
      </c>
    </row>
    <row r="49" spans="1:14" ht="24.6" x14ac:dyDescent="0.3">
      <c r="A49" s="22" t="s">
        <v>69</v>
      </c>
      <c r="B49" s="46">
        <f>+L51</f>
        <v>13133</v>
      </c>
      <c r="C49" s="15"/>
      <c r="D49" s="26"/>
      <c r="E49" s="15"/>
      <c r="F49" s="26"/>
      <c r="G49" s="15"/>
      <c r="H49" s="26"/>
      <c r="I49" s="15"/>
      <c r="J49" s="46">
        <f>+L51</f>
        <v>13133</v>
      </c>
      <c r="K49" s="15"/>
      <c r="L49" s="26">
        <v>13349</v>
      </c>
    </row>
    <row r="50" spans="1:14" ht="24.6" x14ac:dyDescent="0.3">
      <c r="A50" s="22" t="s">
        <v>70</v>
      </c>
      <c r="B50" s="23">
        <f>B35</f>
        <v>-9047.3000000000011</v>
      </c>
      <c r="C50" s="15"/>
      <c r="D50" s="26"/>
      <c r="E50" s="15"/>
      <c r="F50" s="26"/>
      <c r="G50" s="15"/>
      <c r="H50" s="26"/>
      <c r="I50" s="15"/>
      <c r="J50" s="47">
        <f>+B50</f>
        <v>-9047.3000000000011</v>
      </c>
      <c r="K50" s="15"/>
      <c r="L50" s="23">
        <f>L35</f>
        <v>-216</v>
      </c>
    </row>
    <row r="51" spans="1:14" x14ac:dyDescent="0.3">
      <c r="A51" s="17"/>
      <c r="B51" s="47">
        <f>SUM(B49:B50)</f>
        <v>4085.6999999999989</v>
      </c>
      <c r="C51" s="15"/>
      <c r="D51" s="37">
        <f>SUM(D49:D50)</f>
        <v>0</v>
      </c>
      <c r="E51" s="15"/>
      <c r="F51" s="37">
        <f>SUM(F49:F50)</f>
        <v>0</v>
      </c>
      <c r="G51" s="15"/>
      <c r="H51" s="37">
        <f>SUM(H49:H50)</f>
        <v>0</v>
      </c>
      <c r="I51" s="15"/>
      <c r="J51" s="47">
        <f>SUM(J49:J50)</f>
        <v>4085.6999999999989</v>
      </c>
      <c r="K51" s="15"/>
      <c r="L51" s="26">
        <f>SUM(L49:L50)</f>
        <v>13133</v>
      </c>
      <c r="N51" t="s">
        <v>117</v>
      </c>
    </row>
    <row r="52" spans="1:14" x14ac:dyDescent="0.3">
      <c r="A52" s="17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4" x14ac:dyDescent="0.3">
      <c r="A53" s="17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4" x14ac:dyDescent="0.3">
      <c r="A54" s="17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4" x14ac:dyDescent="0.3">
      <c r="A55" s="17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4" x14ac:dyDescent="0.3">
      <c r="A56" s="17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4" x14ac:dyDescent="0.3">
      <c r="A57" s="17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4" x14ac:dyDescent="0.3">
      <c r="A58" s="17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4" x14ac:dyDescent="0.3">
      <c r="A59" s="17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4" x14ac:dyDescent="0.3">
      <c r="A60" s="17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4" x14ac:dyDescent="0.3">
      <c r="A61" s="17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4" x14ac:dyDescent="0.3">
      <c r="A62" s="17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4" x14ac:dyDescent="0.3">
      <c r="A63" s="17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4" x14ac:dyDescent="0.3">
      <c r="A64" s="17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 x14ac:dyDescent="0.3">
      <c r="A65" s="17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 x14ac:dyDescent="0.3">
      <c r="A66" s="17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 x14ac:dyDescent="0.3">
      <c r="A67" s="17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 x14ac:dyDescent="0.3">
      <c r="A68" s="17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 x14ac:dyDescent="0.3">
      <c r="A69" s="17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3">
      <c r="A70" s="17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 x14ac:dyDescent="0.3">
      <c r="A71" s="17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x14ac:dyDescent="0.3">
      <c r="A72" s="17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 x14ac:dyDescent="0.3">
      <c r="A73" s="17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x14ac:dyDescent="0.3">
      <c r="A74" s="17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 x14ac:dyDescent="0.3">
      <c r="A75" s="17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 x14ac:dyDescent="0.3">
      <c r="A76" s="17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x14ac:dyDescent="0.3">
      <c r="A77" s="17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x14ac:dyDescent="0.3">
      <c r="A78" s="17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x14ac:dyDescent="0.3">
      <c r="A79" s="17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 x14ac:dyDescent="0.3">
      <c r="A80" s="17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 x14ac:dyDescent="0.3">
      <c r="A81" s="17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 x14ac:dyDescent="0.3">
      <c r="A82" s="17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 x14ac:dyDescent="0.3">
      <c r="A83" s="17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 x14ac:dyDescent="0.3">
      <c r="A84" s="17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 x14ac:dyDescent="0.3">
      <c r="A85" s="17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2" x14ac:dyDescent="0.3">
      <c r="A86" s="17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</sheetData>
  <pageMargins left="0.7" right="0.7" top="0.75" bottom="0.75" header="0.3" footer="0.3"/>
  <pageSetup paperSize="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5E69-1338-4B53-B40F-792E2745202E}">
  <sheetPr>
    <pageSetUpPr fitToPage="1"/>
  </sheetPr>
  <dimension ref="A1:P80"/>
  <sheetViews>
    <sheetView topLeftCell="B1" workbookViewId="0">
      <selection activeCell="A64" sqref="A64"/>
    </sheetView>
  </sheetViews>
  <sheetFormatPr defaultRowHeight="14.4" x14ac:dyDescent="0.3"/>
  <cols>
    <col min="1" max="1" width="10.44140625" customWidth="1"/>
    <col min="3" max="3" width="10.77734375" customWidth="1"/>
    <col min="4" max="4" width="28.21875" customWidth="1"/>
    <col min="5" max="5" width="9.77734375" style="8" customWidth="1"/>
    <col min="6" max="6" width="8.21875" customWidth="1"/>
    <col min="7" max="7" width="9.77734375" style="11" customWidth="1"/>
    <col min="8" max="8" width="10.77734375" style="11" customWidth="1"/>
    <col min="9" max="11" width="9.21875" style="11"/>
  </cols>
  <sheetData>
    <row r="1" spans="1:15" s="1" customFormat="1" x14ac:dyDescent="0.3">
      <c r="C1" s="1" t="s">
        <v>0</v>
      </c>
      <c r="D1" s="1" t="s">
        <v>21</v>
      </c>
      <c r="E1" s="6"/>
      <c r="G1" s="9"/>
      <c r="H1" s="9"/>
      <c r="I1" s="9"/>
      <c r="J1" s="9"/>
      <c r="K1" s="9"/>
    </row>
    <row r="2" spans="1:15" s="2" customFormat="1" ht="43.8" thickBot="1" x14ac:dyDescent="0.35">
      <c r="A2" s="2" t="s">
        <v>104</v>
      </c>
      <c r="B2" s="2" t="s">
        <v>19</v>
      </c>
      <c r="C2" s="2" t="s">
        <v>1</v>
      </c>
      <c r="D2" s="2" t="s">
        <v>2</v>
      </c>
      <c r="E2" s="7" t="s">
        <v>10</v>
      </c>
      <c r="G2" s="10" t="s">
        <v>3</v>
      </c>
      <c r="H2" s="10" t="s">
        <v>9</v>
      </c>
      <c r="I2" s="10" t="s">
        <v>4</v>
      </c>
      <c r="J2" s="10" t="s">
        <v>5</v>
      </c>
      <c r="K2" s="10" t="s">
        <v>6</v>
      </c>
      <c r="L2" s="2" t="s">
        <v>7</v>
      </c>
      <c r="M2" s="2" t="s">
        <v>8</v>
      </c>
    </row>
    <row r="3" spans="1:15" ht="15" thickTop="1" x14ac:dyDescent="0.3">
      <c r="A3" s="5">
        <v>45524</v>
      </c>
      <c r="B3">
        <v>1</v>
      </c>
      <c r="C3" s="4">
        <v>45506</v>
      </c>
      <c r="D3" s="38" t="s">
        <v>22</v>
      </c>
      <c r="F3" t="s">
        <v>71</v>
      </c>
      <c r="G3" s="11">
        <f>I3</f>
        <v>48</v>
      </c>
      <c r="I3" s="11">
        <v>48</v>
      </c>
      <c r="O3">
        <v>13133.48</v>
      </c>
    </row>
    <row r="4" spans="1:15" x14ac:dyDescent="0.3">
      <c r="A4" s="5">
        <v>45524</v>
      </c>
      <c r="B4">
        <v>2</v>
      </c>
      <c r="C4" s="4">
        <v>45511</v>
      </c>
      <c r="D4" s="38" t="s">
        <v>72</v>
      </c>
      <c r="F4" t="s">
        <v>73</v>
      </c>
      <c r="G4" s="11">
        <f t="shared" ref="G4:G17" si="0">SUM(H4:M4)</f>
        <v>15</v>
      </c>
      <c r="J4" s="11">
        <v>15</v>
      </c>
      <c r="O4" s="11">
        <f>O3+G3</f>
        <v>13181.48</v>
      </c>
    </row>
    <row r="5" spans="1:15" x14ac:dyDescent="0.3">
      <c r="A5" s="5">
        <v>45524</v>
      </c>
      <c r="B5">
        <v>3</v>
      </c>
      <c r="C5" s="4">
        <v>45516</v>
      </c>
      <c r="D5" s="38" t="s">
        <v>22</v>
      </c>
      <c r="F5" t="s">
        <v>71</v>
      </c>
      <c r="G5" s="11">
        <f t="shared" si="0"/>
        <v>24</v>
      </c>
      <c r="I5" s="11">
        <v>24</v>
      </c>
      <c r="O5" s="11">
        <f t="shared" ref="O5:O53" si="1">O4+G4</f>
        <v>13196.48</v>
      </c>
    </row>
    <row r="6" spans="1:15" x14ac:dyDescent="0.3">
      <c r="A6" s="5">
        <v>45555</v>
      </c>
      <c r="B6">
        <v>4</v>
      </c>
      <c r="C6" s="4">
        <v>45527</v>
      </c>
      <c r="D6" s="38" t="s">
        <v>105</v>
      </c>
      <c r="F6" t="s">
        <v>71</v>
      </c>
      <c r="G6" s="44">
        <f t="shared" si="0"/>
        <v>15</v>
      </c>
      <c r="J6" s="11">
        <v>15</v>
      </c>
      <c r="O6" s="11">
        <f t="shared" si="1"/>
        <v>13220.48</v>
      </c>
    </row>
    <row r="7" spans="1:15" x14ac:dyDescent="0.3">
      <c r="A7" s="5">
        <v>45555</v>
      </c>
      <c r="B7">
        <v>5</v>
      </c>
      <c r="C7" s="4">
        <v>45533</v>
      </c>
      <c r="D7" s="38" t="s">
        <v>23</v>
      </c>
      <c r="F7" t="s">
        <v>71</v>
      </c>
      <c r="G7" s="44">
        <f t="shared" si="0"/>
        <v>120</v>
      </c>
      <c r="I7" s="11">
        <v>120</v>
      </c>
      <c r="O7" s="11">
        <f t="shared" si="1"/>
        <v>13235.48</v>
      </c>
    </row>
    <row r="8" spans="1:15" x14ac:dyDescent="0.3">
      <c r="A8" s="5">
        <v>45555</v>
      </c>
      <c r="B8">
        <v>6</v>
      </c>
      <c r="C8" s="4">
        <v>45534</v>
      </c>
      <c r="D8" s="38" t="s">
        <v>22</v>
      </c>
      <c r="F8" t="s">
        <v>71</v>
      </c>
      <c r="G8" s="44">
        <f t="shared" si="0"/>
        <v>48</v>
      </c>
      <c r="I8" s="11">
        <v>48</v>
      </c>
      <c r="O8" s="11">
        <f t="shared" si="1"/>
        <v>13355.48</v>
      </c>
    </row>
    <row r="9" spans="1:15" x14ac:dyDescent="0.3">
      <c r="A9" s="5">
        <v>45555</v>
      </c>
      <c r="B9" t="s">
        <v>28</v>
      </c>
      <c r="C9" s="4">
        <v>45539</v>
      </c>
      <c r="D9" s="38" t="s">
        <v>32</v>
      </c>
      <c r="F9" t="s">
        <v>73</v>
      </c>
      <c r="G9" s="44">
        <f t="shared" si="0"/>
        <v>12</v>
      </c>
      <c r="I9" s="11">
        <v>12</v>
      </c>
      <c r="O9" s="11">
        <f t="shared" si="1"/>
        <v>13403.48</v>
      </c>
    </row>
    <row r="10" spans="1:15" x14ac:dyDescent="0.3">
      <c r="A10" s="5">
        <v>45555</v>
      </c>
      <c r="B10" t="s">
        <v>29</v>
      </c>
      <c r="C10" s="4">
        <v>45539</v>
      </c>
      <c r="D10" s="38" t="s">
        <v>106</v>
      </c>
      <c r="F10" t="s">
        <v>73</v>
      </c>
      <c r="G10" s="44">
        <f t="shared" si="0"/>
        <v>12</v>
      </c>
      <c r="I10" s="11">
        <v>12</v>
      </c>
      <c r="O10" s="11">
        <f t="shared" si="1"/>
        <v>13415.48</v>
      </c>
    </row>
    <row r="11" spans="1:15" x14ac:dyDescent="0.3">
      <c r="A11" s="5">
        <v>45555</v>
      </c>
      <c r="B11" t="s">
        <v>30</v>
      </c>
      <c r="C11" s="4">
        <v>45539</v>
      </c>
      <c r="D11" s="38" t="s">
        <v>107</v>
      </c>
      <c r="F11" t="s">
        <v>73</v>
      </c>
      <c r="G11" s="44">
        <f t="shared" si="0"/>
        <v>12</v>
      </c>
      <c r="I11" s="11">
        <v>12</v>
      </c>
      <c r="O11" s="11">
        <f t="shared" si="1"/>
        <v>13427.48</v>
      </c>
    </row>
    <row r="12" spans="1:15" x14ac:dyDescent="0.3">
      <c r="A12" s="5">
        <v>45555</v>
      </c>
      <c r="B12" t="s">
        <v>31</v>
      </c>
      <c r="C12" s="4">
        <v>45539</v>
      </c>
      <c r="D12" s="38" t="s">
        <v>106</v>
      </c>
      <c r="F12" t="s">
        <v>73</v>
      </c>
      <c r="G12" s="44">
        <f t="shared" si="0"/>
        <v>12</v>
      </c>
      <c r="I12" s="11">
        <v>12</v>
      </c>
      <c r="O12" s="11">
        <f t="shared" si="1"/>
        <v>13439.48</v>
      </c>
    </row>
    <row r="13" spans="1:15" x14ac:dyDescent="0.3">
      <c r="A13" s="5">
        <v>45555</v>
      </c>
      <c r="B13">
        <v>8</v>
      </c>
      <c r="C13" s="4">
        <v>45544</v>
      </c>
      <c r="D13" s="38" t="s">
        <v>75</v>
      </c>
      <c r="F13" t="s">
        <v>71</v>
      </c>
      <c r="G13" s="44">
        <f t="shared" si="0"/>
        <v>15</v>
      </c>
      <c r="J13" s="11">
        <v>15</v>
      </c>
      <c r="O13" s="11">
        <f t="shared" si="1"/>
        <v>13451.48</v>
      </c>
    </row>
    <row r="14" spans="1:15" x14ac:dyDescent="0.3">
      <c r="A14" s="5">
        <v>45555</v>
      </c>
      <c r="B14">
        <v>9</v>
      </c>
      <c r="C14" s="4">
        <v>45544</v>
      </c>
      <c r="D14" s="38" t="s">
        <v>76</v>
      </c>
      <c r="F14" t="s">
        <v>71</v>
      </c>
      <c r="G14" s="44">
        <f t="shared" si="0"/>
        <v>15</v>
      </c>
      <c r="J14" s="11">
        <v>15</v>
      </c>
      <c r="O14" s="11">
        <f t="shared" si="1"/>
        <v>13466.48</v>
      </c>
    </row>
    <row r="15" spans="1:15" x14ac:dyDescent="0.3">
      <c r="A15" s="5">
        <v>45585</v>
      </c>
      <c r="B15" t="s">
        <v>89</v>
      </c>
      <c r="C15" s="4">
        <v>45558</v>
      </c>
      <c r="D15" s="38" t="s">
        <v>87</v>
      </c>
      <c r="F15" t="s">
        <v>73</v>
      </c>
      <c r="G15" s="44">
        <f t="shared" si="0"/>
        <v>463</v>
      </c>
      <c r="H15" s="11">
        <v>463</v>
      </c>
      <c r="O15" s="11">
        <f t="shared" si="1"/>
        <v>13481.48</v>
      </c>
    </row>
    <row r="16" spans="1:15" x14ac:dyDescent="0.3">
      <c r="A16" s="5">
        <v>45585</v>
      </c>
      <c r="B16" t="s">
        <v>88</v>
      </c>
      <c r="C16" s="4">
        <v>45558</v>
      </c>
      <c r="D16" s="38" t="s">
        <v>72</v>
      </c>
      <c r="F16" t="s">
        <v>73</v>
      </c>
      <c r="G16" s="44">
        <f t="shared" si="0"/>
        <v>15</v>
      </c>
      <c r="I16" s="11">
        <v>15</v>
      </c>
      <c r="O16" s="11">
        <f t="shared" si="1"/>
        <v>13944.48</v>
      </c>
    </row>
    <row r="17" spans="1:15" x14ac:dyDescent="0.3">
      <c r="A17" s="5">
        <v>45585</v>
      </c>
      <c r="B17">
        <v>11</v>
      </c>
      <c r="C17" s="4">
        <v>45565</v>
      </c>
      <c r="D17" s="38" t="s">
        <v>20</v>
      </c>
      <c r="F17" t="s">
        <v>73</v>
      </c>
      <c r="G17" s="44">
        <f t="shared" si="0"/>
        <v>216</v>
      </c>
      <c r="I17" s="11">
        <v>216</v>
      </c>
      <c r="O17" s="11">
        <f t="shared" si="1"/>
        <v>13959.48</v>
      </c>
    </row>
    <row r="18" spans="1:15" x14ac:dyDescent="0.3">
      <c r="A18" s="5">
        <v>45585</v>
      </c>
      <c r="B18">
        <v>12</v>
      </c>
      <c r="C18" s="4">
        <v>45566</v>
      </c>
      <c r="D18" s="38" t="s">
        <v>77</v>
      </c>
      <c r="F18" t="s">
        <v>71</v>
      </c>
      <c r="G18" s="44">
        <f t="shared" ref="G18:G52" si="2">SUM(H18:M18)</f>
        <v>15</v>
      </c>
      <c r="J18" s="11">
        <v>15</v>
      </c>
      <c r="O18" s="11">
        <f t="shared" si="1"/>
        <v>14175.48</v>
      </c>
    </row>
    <row r="19" spans="1:15" x14ac:dyDescent="0.3">
      <c r="A19" s="5">
        <v>45585</v>
      </c>
      <c r="B19">
        <v>13</v>
      </c>
      <c r="C19" s="4">
        <v>45567</v>
      </c>
      <c r="D19" s="38" t="s">
        <v>26</v>
      </c>
      <c r="F19" t="s">
        <v>73</v>
      </c>
      <c r="G19" s="44">
        <f t="shared" si="2"/>
        <v>30</v>
      </c>
      <c r="H19" s="11">
        <v>30</v>
      </c>
      <c r="O19" s="11">
        <f t="shared" si="1"/>
        <v>14190.48</v>
      </c>
    </row>
    <row r="20" spans="1:15" x14ac:dyDescent="0.3">
      <c r="A20" s="5">
        <v>45585</v>
      </c>
      <c r="B20">
        <v>14</v>
      </c>
      <c r="C20" s="4">
        <v>45567</v>
      </c>
      <c r="D20" s="38" t="s">
        <v>108</v>
      </c>
      <c r="F20" t="s">
        <v>73</v>
      </c>
      <c r="G20" s="44">
        <f t="shared" si="2"/>
        <v>60</v>
      </c>
      <c r="I20" s="11">
        <v>60</v>
      </c>
      <c r="O20" s="11">
        <f t="shared" si="1"/>
        <v>14220.48</v>
      </c>
    </row>
    <row r="21" spans="1:15" x14ac:dyDescent="0.3">
      <c r="A21" s="5">
        <v>45585</v>
      </c>
      <c r="B21">
        <v>15</v>
      </c>
      <c r="C21" s="4">
        <v>45567</v>
      </c>
      <c r="D21" s="38" t="s">
        <v>20</v>
      </c>
      <c r="F21" t="s">
        <v>73</v>
      </c>
      <c r="G21" s="44">
        <f t="shared" si="2"/>
        <v>96</v>
      </c>
      <c r="I21" s="11">
        <v>96</v>
      </c>
      <c r="O21" s="11">
        <f t="shared" si="1"/>
        <v>14280.48</v>
      </c>
    </row>
    <row r="22" spans="1:15" x14ac:dyDescent="0.3">
      <c r="A22" s="5">
        <v>45585</v>
      </c>
      <c r="B22">
        <v>16</v>
      </c>
      <c r="C22" s="4">
        <v>45579</v>
      </c>
      <c r="D22" s="38" t="s">
        <v>22</v>
      </c>
      <c r="F22" t="s">
        <v>71</v>
      </c>
      <c r="G22" s="44">
        <f t="shared" si="2"/>
        <v>168</v>
      </c>
      <c r="I22" s="11">
        <v>168</v>
      </c>
      <c r="O22" s="11">
        <f t="shared" si="1"/>
        <v>14376.48</v>
      </c>
    </row>
    <row r="23" spans="1:15" x14ac:dyDescent="0.3">
      <c r="A23" s="5">
        <v>45616</v>
      </c>
      <c r="B23">
        <v>17</v>
      </c>
      <c r="C23" s="4">
        <v>45586</v>
      </c>
      <c r="D23" s="38" t="s">
        <v>74</v>
      </c>
      <c r="F23" t="s">
        <v>71</v>
      </c>
      <c r="G23" s="44">
        <f t="shared" si="2"/>
        <v>30</v>
      </c>
      <c r="J23" s="11">
        <v>30</v>
      </c>
      <c r="O23" s="11">
        <f t="shared" si="1"/>
        <v>14544.48</v>
      </c>
    </row>
    <row r="24" spans="1:15" x14ac:dyDescent="0.3">
      <c r="A24" s="5">
        <v>45616</v>
      </c>
      <c r="B24">
        <v>18</v>
      </c>
      <c r="C24" s="4">
        <v>45600</v>
      </c>
      <c r="D24" s="38" t="s">
        <v>108</v>
      </c>
      <c r="F24" t="s">
        <v>73</v>
      </c>
      <c r="G24" s="44">
        <f t="shared" si="2"/>
        <v>36</v>
      </c>
      <c r="I24" s="11">
        <v>36</v>
      </c>
      <c r="O24" s="11">
        <f t="shared" si="1"/>
        <v>14574.48</v>
      </c>
    </row>
    <row r="25" spans="1:15" x14ac:dyDescent="0.3">
      <c r="A25" s="5">
        <v>45616</v>
      </c>
      <c r="B25">
        <v>19</v>
      </c>
      <c r="C25" s="4">
        <v>45602</v>
      </c>
      <c r="D25" s="38" t="s">
        <v>20</v>
      </c>
      <c r="F25" t="s">
        <v>73</v>
      </c>
      <c r="G25" s="44">
        <f t="shared" si="2"/>
        <v>120</v>
      </c>
      <c r="I25" s="11">
        <v>120</v>
      </c>
      <c r="O25" s="11">
        <f t="shared" si="1"/>
        <v>14610.48</v>
      </c>
    </row>
    <row r="26" spans="1:15" x14ac:dyDescent="0.3">
      <c r="A26" s="5">
        <v>45616</v>
      </c>
      <c r="B26">
        <v>20</v>
      </c>
      <c r="C26" s="5">
        <v>45603</v>
      </c>
      <c r="D26" s="38" t="s">
        <v>78</v>
      </c>
      <c r="F26" t="s">
        <v>73</v>
      </c>
      <c r="G26" s="44">
        <f t="shared" si="2"/>
        <v>15</v>
      </c>
      <c r="J26" s="11">
        <v>15</v>
      </c>
      <c r="O26" s="11">
        <f t="shared" si="1"/>
        <v>14730.48</v>
      </c>
    </row>
    <row r="27" spans="1:15" x14ac:dyDescent="0.3">
      <c r="A27" s="5">
        <v>45616</v>
      </c>
      <c r="B27">
        <v>21</v>
      </c>
      <c r="C27" s="4">
        <v>45609</v>
      </c>
      <c r="D27" s="38" t="s">
        <v>79</v>
      </c>
      <c r="F27" t="s">
        <v>73</v>
      </c>
      <c r="G27" s="44">
        <f>SUM(I27:M27)</f>
        <v>475</v>
      </c>
      <c r="J27" s="11">
        <v>475</v>
      </c>
      <c r="O27" s="11">
        <f t="shared" si="1"/>
        <v>14745.48</v>
      </c>
    </row>
    <row r="28" spans="1:15" x14ac:dyDescent="0.3">
      <c r="A28" s="5">
        <v>45616</v>
      </c>
      <c r="B28">
        <v>22</v>
      </c>
      <c r="C28" s="4">
        <v>45614</v>
      </c>
      <c r="D28" s="38" t="s">
        <v>110</v>
      </c>
      <c r="F28" t="s">
        <v>71</v>
      </c>
      <c r="G28" s="44">
        <f t="shared" si="2"/>
        <v>24</v>
      </c>
      <c r="J28" s="11">
        <v>24</v>
      </c>
      <c r="N28">
        <v>13133.48</v>
      </c>
      <c r="O28" s="11">
        <f t="shared" si="1"/>
        <v>15220.48</v>
      </c>
    </row>
    <row r="29" spans="1:15" x14ac:dyDescent="0.3">
      <c r="A29" s="5">
        <v>45646</v>
      </c>
      <c r="B29">
        <v>23</v>
      </c>
      <c r="C29" s="4">
        <v>45637</v>
      </c>
      <c r="D29" s="38" t="s">
        <v>79</v>
      </c>
      <c r="F29" t="s">
        <v>73</v>
      </c>
      <c r="G29" s="44">
        <f t="shared" si="2"/>
        <v>61</v>
      </c>
      <c r="J29" s="11">
        <v>61</v>
      </c>
      <c r="N29">
        <v>4086.18</v>
      </c>
      <c r="O29" s="11">
        <f t="shared" si="1"/>
        <v>15244.48</v>
      </c>
    </row>
    <row r="30" spans="1:15" x14ac:dyDescent="0.3">
      <c r="A30" s="5">
        <v>45646</v>
      </c>
      <c r="B30">
        <v>24</v>
      </c>
      <c r="C30" s="4">
        <v>45644</v>
      </c>
      <c r="D30" s="38" t="s">
        <v>22</v>
      </c>
      <c r="F30" t="s">
        <v>71</v>
      </c>
      <c r="G30" s="44">
        <f t="shared" si="2"/>
        <v>168</v>
      </c>
      <c r="I30" s="11">
        <v>168</v>
      </c>
      <c r="N30">
        <f>N28-N29</f>
        <v>9047.2999999999993</v>
      </c>
      <c r="O30" s="11">
        <f t="shared" si="1"/>
        <v>15305.48</v>
      </c>
    </row>
    <row r="31" spans="1:15" x14ac:dyDescent="0.3">
      <c r="A31" s="5">
        <v>45677</v>
      </c>
      <c r="B31">
        <v>25</v>
      </c>
      <c r="C31" s="4">
        <v>45674</v>
      </c>
      <c r="D31" s="38" t="s">
        <v>85</v>
      </c>
      <c r="F31" t="s">
        <v>71</v>
      </c>
      <c r="G31" s="44">
        <f t="shared" si="2"/>
        <v>25</v>
      </c>
      <c r="I31" s="11">
        <v>25</v>
      </c>
      <c r="O31" s="11">
        <f t="shared" si="1"/>
        <v>15473.48</v>
      </c>
    </row>
    <row r="32" spans="1:15" x14ac:dyDescent="0.3">
      <c r="A32" s="5">
        <v>45677</v>
      </c>
      <c r="B32">
        <v>26</v>
      </c>
      <c r="C32" s="4">
        <v>45677</v>
      </c>
      <c r="D32" s="38" t="s">
        <v>108</v>
      </c>
      <c r="F32" t="s">
        <v>73</v>
      </c>
      <c r="G32" s="44">
        <f t="shared" si="2"/>
        <v>60</v>
      </c>
      <c r="I32" s="11">
        <v>60</v>
      </c>
      <c r="O32" s="11">
        <f t="shared" si="1"/>
        <v>15498.48</v>
      </c>
    </row>
    <row r="33" spans="1:15" x14ac:dyDescent="0.3">
      <c r="A33" s="5">
        <v>45708</v>
      </c>
      <c r="B33">
        <v>27</v>
      </c>
      <c r="C33" s="4">
        <v>45700</v>
      </c>
      <c r="D33" s="38" t="s">
        <v>22</v>
      </c>
      <c r="F33" t="s">
        <v>71</v>
      </c>
      <c r="G33" s="44">
        <f t="shared" si="2"/>
        <v>216</v>
      </c>
      <c r="I33" s="11">
        <v>216</v>
      </c>
      <c r="O33" s="11">
        <f t="shared" si="1"/>
        <v>15558.48</v>
      </c>
    </row>
    <row r="34" spans="1:15" x14ac:dyDescent="0.3">
      <c r="A34" s="5">
        <v>45708</v>
      </c>
      <c r="B34">
        <v>28</v>
      </c>
      <c r="C34" s="4">
        <v>45706</v>
      </c>
      <c r="D34" s="38" t="s">
        <v>23</v>
      </c>
      <c r="F34" t="s">
        <v>71</v>
      </c>
      <c r="G34" s="44">
        <f t="shared" si="2"/>
        <v>24</v>
      </c>
      <c r="I34" s="11">
        <v>24</v>
      </c>
      <c r="O34" s="11">
        <f t="shared" si="1"/>
        <v>15774.48</v>
      </c>
    </row>
    <row r="35" spans="1:15" x14ac:dyDescent="0.3">
      <c r="A35" s="5">
        <v>45736</v>
      </c>
      <c r="B35">
        <v>29</v>
      </c>
      <c r="C35" s="4">
        <v>45709</v>
      </c>
      <c r="D35" s="38" t="s">
        <v>90</v>
      </c>
      <c r="F35" t="s">
        <v>71</v>
      </c>
      <c r="G35" s="44">
        <f t="shared" si="2"/>
        <v>48</v>
      </c>
      <c r="I35" s="11">
        <v>48</v>
      </c>
      <c r="O35" s="11">
        <f t="shared" si="1"/>
        <v>15798.48</v>
      </c>
    </row>
    <row r="36" spans="1:15" x14ac:dyDescent="0.3">
      <c r="A36" s="5">
        <v>45736</v>
      </c>
      <c r="B36">
        <v>30</v>
      </c>
      <c r="C36" s="4">
        <v>45712</v>
      </c>
      <c r="D36" s="38" t="s">
        <v>109</v>
      </c>
      <c r="F36" t="s">
        <v>73</v>
      </c>
      <c r="G36" s="44">
        <f t="shared" si="2"/>
        <v>44</v>
      </c>
      <c r="I36" s="11">
        <v>44</v>
      </c>
      <c r="O36" s="11">
        <f t="shared" si="1"/>
        <v>15846.48</v>
      </c>
    </row>
    <row r="37" spans="1:15" x14ac:dyDescent="0.3">
      <c r="A37" s="5">
        <v>45736</v>
      </c>
      <c r="B37">
        <v>31</v>
      </c>
      <c r="C37" s="4">
        <v>45712</v>
      </c>
      <c r="D37" s="38" t="s">
        <v>20</v>
      </c>
      <c r="F37" t="s">
        <v>73</v>
      </c>
      <c r="G37" s="44">
        <f t="shared" si="2"/>
        <v>120</v>
      </c>
      <c r="I37" s="11">
        <v>120</v>
      </c>
      <c r="O37" s="11">
        <f t="shared" si="1"/>
        <v>15890.48</v>
      </c>
    </row>
    <row r="38" spans="1:15" x14ac:dyDescent="0.3">
      <c r="A38" s="5">
        <v>45736</v>
      </c>
      <c r="B38">
        <v>32</v>
      </c>
      <c r="C38" s="4">
        <v>45716</v>
      </c>
      <c r="D38" s="38" t="s">
        <v>110</v>
      </c>
      <c r="F38" t="s">
        <v>71</v>
      </c>
      <c r="G38" s="44">
        <f t="shared" si="2"/>
        <v>24</v>
      </c>
      <c r="J38" s="11">
        <v>24</v>
      </c>
      <c r="O38" s="11">
        <f t="shared" si="1"/>
        <v>16010.48</v>
      </c>
    </row>
    <row r="39" spans="1:15" x14ac:dyDescent="0.3">
      <c r="A39" s="5">
        <v>45736</v>
      </c>
      <c r="B39">
        <v>33</v>
      </c>
      <c r="C39" s="4">
        <v>45728</v>
      </c>
      <c r="D39" s="38" t="s">
        <v>20</v>
      </c>
      <c r="F39" t="s">
        <v>73</v>
      </c>
      <c r="G39" s="44">
        <f t="shared" si="2"/>
        <v>96</v>
      </c>
      <c r="I39" s="11">
        <v>96</v>
      </c>
      <c r="O39" s="11">
        <f t="shared" si="1"/>
        <v>16034.48</v>
      </c>
    </row>
    <row r="40" spans="1:15" x14ac:dyDescent="0.3">
      <c r="A40" s="5">
        <v>45764</v>
      </c>
      <c r="B40">
        <v>34</v>
      </c>
      <c r="C40" s="4">
        <v>45756</v>
      </c>
      <c r="D40" s="38" t="s">
        <v>22</v>
      </c>
      <c r="F40" t="s">
        <v>71</v>
      </c>
      <c r="G40" s="44">
        <f t="shared" si="2"/>
        <v>252</v>
      </c>
      <c r="I40" s="11">
        <v>252</v>
      </c>
      <c r="O40" s="11">
        <f t="shared" si="1"/>
        <v>16130.48</v>
      </c>
    </row>
    <row r="41" spans="1:15" x14ac:dyDescent="0.3">
      <c r="A41" s="5">
        <v>45797</v>
      </c>
      <c r="B41">
        <v>35</v>
      </c>
      <c r="C41" s="40">
        <v>45775</v>
      </c>
      <c r="D41" s="38" t="s">
        <v>20</v>
      </c>
      <c r="F41" t="s">
        <v>91</v>
      </c>
      <c r="G41" s="44">
        <f t="shared" si="2"/>
        <v>96</v>
      </c>
      <c r="I41" s="11">
        <v>96</v>
      </c>
      <c r="O41" s="11">
        <f t="shared" si="1"/>
        <v>16382.48</v>
      </c>
    </row>
    <row r="42" spans="1:15" x14ac:dyDescent="0.3">
      <c r="A42" s="5">
        <v>45797</v>
      </c>
      <c r="B42">
        <v>36</v>
      </c>
      <c r="C42" s="4">
        <v>45776</v>
      </c>
      <c r="D42" s="38" t="s">
        <v>23</v>
      </c>
      <c r="F42" t="s">
        <v>71</v>
      </c>
      <c r="G42" s="44">
        <f t="shared" si="2"/>
        <v>24</v>
      </c>
      <c r="I42" s="11">
        <v>24</v>
      </c>
      <c r="O42" s="11">
        <f t="shared" si="1"/>
        <v>16478.48</v>
      </c>
    </row>
    <row r="43" spans="1:15" x14ac:dyDescent="0.3">
      <c r="A43" s="5">
        <v>45797</v>
      </c>
      <c r="B43">
        <v>37</v>
      </c>
      <c r="C43" s="4">
        <v>45789</v>
      </c>
      <c r="D43" s="38" t="s">
        <v>91</v>
      </c>
      <c r="F43" t="s">
        <v>73</v>
      </c>
      <c r="G43" s="44">
        <f t="shared" si="2"/>
        <v>120</v>
      </c>
      <c r="I43" s="11">
        <v>120</v>
      </c>
      <c r="O43" s="11">
        <f t="shared" si="1"/>
        <v>16502.48</v>
      </c>
    </row>
    <row r="44" spans="1:15" x14ac:dyDescent="0.3">
      <c r="A44" s="5">
        <v>45797</v>
      </c>
      <c r="B44">
        <v>38</v>
      </c>
      <c r="C44" s="4">
        <v>45796</v>
      </c>
      <c r="D44" s="38" t="s">
        <v>112</v>
      </c>
      <c r="F44" t="s">
        <v>73</v>
      </c>
      <c r="G44" s="44">
        <f t="shared" si="2"/>
        <v>25</v>
      </c>
      <c r="I44" s="11">
        <v>25</v>
      </c>
      <c r="O44" s="11">
        <f t="shared" si="1"/>
        <v>16622.48</v>
      </c>
    </row>
    <row r="45" spans="1:15" x14ac:dyDescent="0.3">
      <c r="A45" s="5">
        <v>45828</v>
      </c>
      <c r="B45">
        <v>39</v>
      </c>
      <c r="C45" s="4">
        <v>45804</v>
      </c>
      <c r="D45" s="38" t="s">
        <v>22</v>
      </c>
      <c r="F45" t="s">
        <v>71</v>
      </c>
      <c r="G45" s="44">
        <f t="shared" si="2"/>
        <v>216</v>
      </c>
      <c r="I45" s="11">
        <v>216</v>
      </c>
      <c r="O45" s="11">
        <f t="shared" si="1"/>
        <v>16647.48</v>
      </c>
    </row>
    <row r="46" spans="1:15" x14ac:dyDescent="0.3">
      <c r="A46" s="5">
        <v>45828</v>
      </c>
      <c r="B46">
        <v>40</v>
      </c>
      <c r="C46" s="4">
        <v>45805</v>
      </c>
      <c r="D46" s="38" t="s">
        <v>91</v>
      </c>
      <c r="F46" t="s">
        <v>73</v>
      </c>
      <c r="G46" s="44">
        <f>SUM(H46:M46)</f>
        <v>25</v>
      </c>
      <c r="I46" s="11">
        <v>25</v>
      </c>
      <c r="O46" s="11">
        <f t="shared" si="1"/>
        <v>16863.48</v>
      </c>
    </row>
    <row r="47" spans="1:15" x14ac:dyDescent="0.3">
      <c r="A47" s="5">
        <v>45828</v>
      </c>
      <c r="B47">
        <v>41</v>
      </c>
      <c r="C47" s="4">
        <v>45817</v>
      </c>
      <c r="D47" s="38" t="s">
        <v>102</v>
      </c>
      <c r="F47" t="s">
        <v>73</v>
      </c>
      <c r="G47" s="44">
        <f t="shared" si="2"/>
        <v>90</v>
      </c>
      <c r="I47" s="11">
        <v>90</v>
      </c>
      <c r="O47" s="11">
        <f t="shared" si="1"/>
        <v>16888.48</v>
      </c>
    </row>
    <row r="48" spans="1:15" x14ac:dyDescent="0.3">
      <c r="A48" s="5">
        <v>45828</v>
      </c>
      <c r="B48">
        <v>42</v>
      </c>
      <c r="C48" s="4">
        <v>45817</v>
      </c>
      <c r="D48" s="38" t="s">
        <v>91</v>
      </c>
      <c r="F48" t="s">
        <v>73</v>
      </c>
      <c r="G48" s="44">
        <f t="shared" si="2"/>
        <v>96</v>
      </c>
      <c r="I48" s="11">
        <v>96</v>
      </c>
      <c r="O48" s="11">
        <f t="shared" si="1"/>
        <v>16978.48</v>
      </c>
    </row>
    <row r="49" spans="1:16" x14ac:dyDescent="0.3">
      <c r="A49" s="5">
        <v>45858</v>
      </c>
      <c r="B49">
        <v>43</v>
      </c>
      <c r="C49" s="4">
        <v>45831</v>
      </c>
      <c r="D49" s="38" t="s">
        <v>111</v>
      </c>
      <c r="F49" t="s">
        <v>73</v>
      </c>
      <c r="G49" s="44">
        <f t="shared" si="2"/>
        <v>25</v>
      </c>
      <c r="I49" s="11">
        <v>25</v>
      </c>
      <c r="O49" s="11">
        <f t="shared" si="1"/>
        <v>17074.48</v>
      </c>
    </row>
    <row r="50" spans="1:16" x14ac:dyDescent="0.3">
      <c r="A50" s="5">
        <v>45858</v>
      </c>
      <c r="B50">
        <v>44</v>
      </c>
      <c r="C50" s="4">
        <v>45840</v>
      </c>
      <c r="D50" s="38" t="s">
        <v>22</v>
      </c>
      <c r="F50" t="s">
        <v>71</v>
      </c>
      <c r="G50" s="44">
        <f t="shared" si="2"/>
        <v>216</v>
      </c>
      <c r="I50" s="11">
        <v>216</v>
      </c>
      <c r="O50" s="11">
        <f t="shared" si="1"/>
        <v>17099.48</v>
      </c>
    </row>
    <row r="51" spans="1:16" x14ac:dyDescent="0.3">
      <c r="A51" s="5">
        <v>45889</v>
      </c>
      <c r="B51">
        <v>45</v>
      </c>
      <c r="C51" s="4">
        <v>45861</v>
      </c>
      <c r="D51" s="38" t="s">
        <v>96</v>
      </c>
      <c r="F51" t="s">
        <v>71</v>
      </c>
      <c r="G51" s="44">
        <f t="shared" si="2"/>
        <v>15</v>
      </c>
      <c r="I51" s="11">
        <v>15</v>
      </c>
      <c r="O51" s="11">
        <f t="shared" si="1"/>
        <v>17315.48</v>
      </c>
    </row>
    <row r="52" spans="1:16" x14ac:dyDescent="0.3">
      <c r="A52" s="5">
        <v>45524</v>
      </c>
      <c r="B52">
        <v>46</v>
      </c>
      <c r="C52" s="4">
        <v>45861</v>
      </c>
      <c r="D52" s="38" t="s">
        <v>97</v>
      </c>
      <c r="F52" t="s">
        <v>71</v>
      </c>
      <c r="G52" s="44">
        <f t="shared" si="2"/>
        <v>30</v>
      </c>
      <c r="I52" s="11">
        <v>30</v>
      </c>
      <c r="O52" s="11">
        <f t="shared" si="1"/>
        <v>17330.48</v>
      </c>
      <c r="P52" s="11"/>
    </row>
    <row r="53" spans="1:16" x14ac:dyDescent="0.3">
      <c r="A53" s="5"/>
      <c r="C53" s="4"/>
      <c r="O53" s="11">
        <f t="shared" si="1"/>
        <v>17360.48</v>
      </c>
      <c r="P53" s="11">
        <f>O53-O3</f>
        <v>4227</v>
      </c>
    </row>
    <row r="54" spans="1:16" x14ac:dyDescent="0.3">
      <c r="C54" s="4"/>
    </row>
    <row r="55" spans="1:16" x14ac:dyDescent="0.3">
      <c r="C55" s="4"/>
    </row>
    <row r="56" spans="1:16" x14ac:dyDescent="0.3">
      <c r="C56" s="4"/>
      <c r="O56" s="11">
        <f>O3+G58-'Expenditure 202425'!E32</f>
        <v>4086.1799999999985</v>
      </c>
    </row>
    <row r="57" spans="1:16" x14ac:dyDescent="0.3">
      <c r="C57" s="4"/>
      <c r="G57" s="12"/>
    </row>
    <row r="58" spans="1:16" x14ac:dyDescent="0.3">
      <c r="C58" s="4"/>
      <c r="G58" s="11">
        <f>SUM(G3:G57)</f>
        <v>4227</v>
      </c>
      <c r="H58" s="11">
        <f t="shared" ref="H58:L58" si="3">SUM(H3:H57)</f>
        <v>493</v>
      </c>
      <c r="I58" s="11">
        <f t="shared" si="3"/>
        <v>3030</v>
      </c>
      <c r="J58" s="11">
        <f t="shared" si="3"/>
        <v>704</v>
      </c>
      <c r="K58" s="11">
        <f t="shared" si="3"/>
        <v>0</v>
      </c>
      <c r="L58" s="11">
        <f t="shared" si="3"/>
        <v>0</v>
      </c>
    </row>
    <row r="59" spans="1:16" x14ac:dyDescent="0.3">
      <c r="C59" s="4"/>
      <c r="L59" s="11"/>
    </row>
    <row r="60" spans="1:16" x14ac:dyDescent="0.3">
      <c r="C60" s="4"/>
      <c r="L60" s="11"/>
    </row>
    <row r="61" spans="1:16" s="1" customFormat="1" x14ac:dyDescent="0.3">
      <c r="B61" s="1" t="s">
        <v>98</v>
      </c>
      <c r="C61" s="42"/>
      <c r="D61" s="1" t="s">
        <v>99</v>
      </c>
      <c r="E61" s="6" t="s">
        <v>100</v>
      </c>
      <c r="G61" s="9"/>
      <c r="H61" s="9" t="s">
        <v>101</v>
      </c>
      <c r="I61" s="9"/>
      <c r="J61" s="9"/>
      <c r="K61" s="9"/>
    </row>
    <row r="62" spans="1:16" x14ac:dyDescent="0.3">
      <c r="B62">
        <f>O3</f>
        <v>13133.48</v>
      </c>
      <c r="C62" s="3"/>
      <c r="D62" s="41">
        <f>G58</f>
        <v>4227</v>
      </c>
      <c r="E62" s="11">
        <f>'Expenditure 202425'!E32</f>
        <v>13274.300000000001</v>
      </c>
      <c r="H62" s="11">
        <f>B62+D62-E62</f>
        <v>4086.1799999999985</v>
      </c>
    </row>
    <row r="63" spans="1:16" x14ac:dyDescent="0.3">
      <c r="C63" s="3"/>
    </row>
    <row r="64" spans="1:16" x14ac:dyDescent="0.3">
      <c r="C64" s="3"/>
    </row>
    <row r="65" spans="3:3" x14ac:dyDescent="0.3">
      <c r="C65" s="3"/>
    </row>
    <row r="66" spans="3:3" x14ac:dyDescent="0.3">
      <c r="C66" s="3"/>
    </row>
    <row r="67" spans="3:3" x14ac:dyDescent="0.3">
      <c r="C67" s="3"/>
    </row>
    <row r="68" spans="3:3" x14ac:dyDescent="0.3">
      <c r="C68" s="3"/>
    </row>
    <row r="69" spans="3:3" x14ac:dyDescent="0.3">
      <c r="C69" s="3"/>
    </row>
    <row r="70" spans="3:3" x14ac:dyDescent="0.3">
      <c r="C70" s="3"/>
    </row>
    <row r="71" spans="3:3" x14ac:dyDescent="0.3">
      <c r="C71" s="3"/>
    </row>
    <row r="72" spans="3:3" x14ac:dyDescent="0.3">
      <c r="C72" s="3"/>
    </row>
    <row r="73" spans="3:3" x14ac:dyDescent="0.3">
      <c r="C73" s="3"/>
    </row>
    <row r="74" spans="3:3" x14ac:dyDescent="0.3">
      <c r="C74" s="3"/>
    </row>
    <row r="75" spans="3:3" x14ac:dyDescent="0.3">
      <c r="C75" s="3"/>
    </row>
    <row r="76" spans="3:3" x14ac:dyDescent="0.3">
      <c r="C76" s="3"/>
    </row>
    <row r="77" spans="3:3" x14ac:dyDescent="0.3">
      <c r="C77" s="3"/>
    </row>
    <row r="78" spans="3:3" x14ac:dyDescent="0.3">
      <c r="C78" s="3"/>
    </row>
    <row r="79" spans="3:3" x14ac:dyDescent="0.3">
      <c r="C79" s="3"/>
    </row>
    <row r="80" spans="3:3" x14ac:dyDescent="0.3">
      <c r="C80" s="3"/>
    </row>
  </sheetData>
  <phoneticPr fontId="2" type="noConversion"/>
  <pageMargins left="0.7" right="0.7" top="0.75" bottom="0.75" header="0.3" footer="0.3"/>
  <pageSetup paperSize="8" scale="78" orientation="landscape" r:id="rId1"/>
  <ignoredErrors>
    <ignoredError sqref="G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78014-1727-4C08-81A8-65A7D4F26A8F}">
  <sheetPr>
    <pageSetUpPr fitToPage="1"/>
  </sheetPr>
  <dimension ref="A1:V189"/>
  <sheetViews>
    <sheetView workbookViewId="0">
      <selection activeCell="A41" sqref="A41"/>
    </sheetView>
  </sheetViews>
  <sheetFormatPr defaultRowHeight="14.4" x14ac:dyDescent="0.3"/>
  <cols>
    <col min="1" max="1" width="9.77734375" customWidth="1"/>
    <col min="2" max="2" width="11.44140625" customWidth="1"/>
    <col min="3" max="3" width="28.21875" customWidth="1"/>
    <col min="4" max="4" width="13.5546875" customWidth="1"/>
    <col min="5" max="5" width="8.77734375" style="11"/>
    <col min="6" max="7" width="9.5546875" style="11" customWidth="1"/>
    <col min="8" max="10" width="8.77734375" style="11"/>
    <col min="11" max="11" width="9.77734375" style="11" customWidth="1"/>
    <col min="12" max="12" width="8.77734375" style="11"/>
  </cols>
  <sheetData>
    <row r="1" spans="1:22" x14ac:dyDescent="0.3">
      <c r="B1" s="1" t="s">
        <v>12</v>
      </c>
      <c r="C1" s="1" t="s">
        <v>21</v>
      </c>
      <c r="D1" s="6"/>
      <c r="E1" s="9"/>
      <c r="F1" s="9"/>
      <c r="G1" s="9"/>
      <c r="H1" s="9"/>
      <c r="I1" s="9"/>
      <c r="J1" s="9"/>
      <c r="K1" s="9"/>
      <c r="L1" s="9"/>
    </row>
    <row r="2" spans="1:22" ht="29.4" thickBot="1" x14ac:dyDescent="0.35">
      <c r="A2" s="13" t="s">
        <v>103</v>
      </c>
      <c r="B2" s="2" t="s">
        <v>1</v>
      </c>
      <c r="C2" s="2" t="s">
        <v>13</v>
      </c>
      <c r="D2" s="7" t="s">
        <v>17</v>
      </c>
      <c r="E2" s="10" t="s">
        <v>3</v>
      </c>
      <c r="F2" s="10" t="s">
        <v>14</v>
      </c>
      <c r="G2" s="10" t="s">
        <v>11</v>
      </c>
      <c r="H2" s="10" t="s">
        <v>15</v>
      </c>
      <c r="I2" s="10" t="s">
        <v>18</v>
      </c>
      <c r="J2" s="10" t="s">
        <v>5</v>
      </c>
      <c r="K2" s="10" t="s">
        <v>16</v>
      </c>
      <c r="L2" s="10" t="s">
        <v>8</v>
      </c>
    </row>
    <row r="3" spans="1:22" ht="15" thickTop="1" x14ac:dyDescent="0.3">
      <c r="A3" s="43">
        <v>45524</v>
      </c>
      <c r="B3" s="4">
        <v>45505</v>
      </c>
      <c r="C3" s="38" t="s">
        <v>11</v>
      </c>
      <c r="E3" s="44">
        <f>SUM(F3:L3)</f>
        <v>260.44</v>
      </c>
      <c r="G3" s="11">
        <v>260.44</v>
      </c>
      <c r="O3" s="39">
        <v>13133.48</v>
      </c>
    </row>
    <row r="4" spans="1:22" x14ac:dyDescent="0.3">
      <c r="A4" s="43">
        <v>45555</v>
      </c>
      <c r="B4" s="4">
        <v>45537</v>
      </c>
      <c r="C4" s="38" t="s">
        <v>11</v>
      </c>
      <c r="E4" s="44">
        <f t="shared" ref="E4:E31" si="0">SUM(F4:L4)</f>
        <v>260.44</v>
      </c>
      <c r="G4" s="11">
        <v>260.44</v>
      </c>
      <c r="O4" s="39">
        <f>O3-E3</f>
        <v>12873.039999999999</v>
      </c>
      <c r="V4" s="11"/>
    </row>
    <row r="5" spans="1:22" x14ac:dyDescent="0.3">
      <c r="A5" s="43">
        <v>45585</v>
      </c>
      <c r="B5" s="4">
        <v>45566</v>
      </c>
      <c r="C5" s="38" t="s">
        <v>11</v>
      </c>
      <c r="E5" s="44">
        <f t="shared" si="0"/>
        <v>260.44</v>
      </c>
      <c r="G5" s="11">
        <v>260.44</v>
      </c>
      <c r="O5" s="39">
        <f t="shared" ref="O5:O24" si="1">O4-E4</f>
        <v>12612.599999999999</v>
      </c>
    </row>
    <row r="6" spans="1:22" x14ac:dyDescent="0.3">
      <c r="A6" s="43">
        <v>45585</v>
      </c>
      <c r="B6" s="4">
        <v>45572</v>
      </c>
      <c r="C6" s="38" t="s">
        <v>27</v>
      </c>
      <c r="D6" t="s">
        <v>81</v>
      </c>
      <c r="E6" s="44">
        <f>SUM(F6:L6)</f>
        <v>123.6</v>
      </c>
      <c r="L6" s="11">
        <v>123.6</v>
      </c>
      <c r="O6" s="39">
        <f t="shared" si="1"/>
        <v>12352.159999999998</v>
      </c>
    </row>
    <row r="7" spans="1:22" x14ac:dyDescent="0.3">
      <c r="A7" s="43">
        <v>45616</v>
      </c>
      <c r="B7" s="4">
        <v>45589</v>
      </c>
      <c r="C7" s="38" t="s">
        <v>25</v>
      </c>
      <c r="D7" t="s">
        <v>81</v>
      </c>
      <c r="E7" s="44">
        <f t="shared" si="0"/>
        <v>312.83999999999997</v>
      </c>
      <c r="H7" s="45">
        <v>312.83999999999997</v>
      </c>
      <c r="O7" s="39">
        <f t="shared" si="1"/>
        <v>12228.559999999998</v>
      </c>
    </row>
    <row r="8" spans="1:22" x14ac:dyDescent="0.3">
      <c r="A8" s="43">
        <v>45616</v>
      </c>
      <c r="B8" s="4">
        <v>45597</v>
      </c>
      <c r="C8" s="38" t="s">
        <v>11</v>
      </c>
      <c r="E8" s="44">
        <f t="shared" ref="E8" si="2">SUM(F8:L8)</f>
        <v>260.44</v>
      </c>
      <c r="G8" s="11">
        <v>260.44</v>
      </c>
      <c r="O8" s="39">
        <f t="shared" si="1"/>
        <v>11915.719999999998</v>
      </c>
    </row>
    <row r="9" spans="1:22" x14ac:dyDescent="0.3">
      <c r="A9" s="43">
        <v>45616</v>
      </c>
      <c r="B9" s="4">
        <v>45601</v>
      </c>
      <c r="C9" s="38" t="s">
        <v>24</v>
      </c>
      <c r="D9" t="s">
        <v>81</v>
      </c>
      <c r="E9" s="44">
        <f t="shared" si="0"/>
        <v>4530</v>
      </c>
      <c r="I9" s="11">
        <v>4530</v>
      </c>
      <c r="O9" s="39">
        <f t="shared" si="1"/>
        <v>11655.279999999997</v>
      </c>
    </row>
    <row r="10" spans="1:22" x14ac:dyDescent="0.3">
      <c r="A10" s="43">
        <v>45616</v>
      </c>
      <c r="B10" s="5">
        <v>45602</v>
      </c>
      <c r="C10" s="38" t="s">
        <v>82</v>
      </c>
      <c r="D10" t="s">
        <v>83</v>
      </c>
      <c r="E10" s="44">
        <f t="shared" si="0"/>
        <v>40</v>
      </c>
      <c r="J10" s="11">
        <v>40</v>
      </c>
      <c r="M10" s="11">
        <f>H7</f>
        <v>312.83999999999997</v>
      </c>
      <c r="O10" s="39">
        <f t="shared" si="1"/>
        <v>7125.279999999997</v>
      </c>
    </row>
    <row r="11" spans="1:22" x14ac:dyDescent="0.3">
      <c r="A11" s="43">
        <v>45616</v>
      </c>
      <c r="B11" s="5">
        <v>45607</v>
      </c>
      <c r="C11" s="38" t="s">
        <v>84</v>
      </c>
      <c r="D11" t="s">
        <v>81</v>
      </c>
      <c r="E11" s="44">
        <f t="shared" si="0"/>
        <v>15.64</v>
      </c>
      <c r="H11" s="11">
        <v>15.64</v>
      </c>
      <c r="M11" s="11">
        <f>H11</f>
        <v>15.64</v>
      </c>
      <c r="O11" s="39">
        <f t="shared" si="1"/>
        <v>7085.279999999997</v>
      </c>
    </row>
    <row r="12" spans="1:22" x14ac:dyDescent="0.3">
      <c r="A12" s="43">
        <v>45646</v>
      </c>
      <c r="B12" s="5">
        <v>45628</v>
      </c>
      <c r="C12" s="38" t="s">
        <v>11</v>
      </c>
      <c r="D12" t="s">
        <v>80</v>
      </c>
      <c r="E12" s="44">
        <f t="shared" si="0"/>
        <v>260.44</v>
      </c>
      <c r="G12" s="11">
        <v>260.44</v>
      </c>
      <c r="M12" s="11">
        <f>H20</f>
        <v>170.17</v>
      </c>
      <c r="O12" s="39">
        <f t="shared" si="1"/>
        <v>7069.6399999999967</v>
      </c>
    </row>
    <row r="13" spans="1:22" x14ac:dyDescent="0.3">
      <c r="A13" s="43">
        <v>45677</v>
      </c>
      <c r="B13" s="5">
        <v>45659</v>
      </c>
      <c r="C13" s="38" t="s">
        <v>11</v>
      </c>
      <c r="D13" t="s">
        <v>80</v>
      </c>
      <c r="E13" s="44">
        <f t="shared" si="0"/>
        <v>260.44</v>
      </c>
      <c r="G13" s="11">
        <v>260.44</v>
      </c>
      <c r="M13" s="11">
        <f>SUM(M10:M12)</f>
        <v>498.65</v>
      </c>
      <c r="O13" s="39">
        <f t="shared" si="1"/>
        <v>6809.1999999999971</v>
      </c>
    </row>
    <row r="14" spans="1:22" x14ac:dyDescent="0.3">
      <c r="A14" s="43">
        <v>45708</v>
      </c>
      <c r="B14" s="4">
        <v>45691</v>
      </c>
      <c r="C14" s="38" t="s">
        <v>11</v>
      </c>
      <c r="D14" t="s">
        <v>80</v>
      </c>
      <c r="E14" s="44">
        <f t="shared" si="0"/>
        <v>260.44</v>
      </c>
      <c r="G14" s="11">
        <v>260.44</v>
      </c>
      <c r="O14" s="39">
        <f t="shared" si="1"/>
        <v>6548.7599999999975</v>
      </c>
    </row>
    <row r="15" spans="1:22" x14ac:dyDescent="0.3">
      <c r="A15" s="43">
        <v>45708</v>
      </c>
      <c r="B15" s="4">
        <v>45698</v>
      </c>
      <c r="C15" s="38" t="s">
        <v>86</v>
      </c>
      <c r="D15" t="s">
        <v>81</v>
      </c>
      <c r="E15" s="44">
        <f t="shared" si="0"/>
        <v>1068.1300000000001</v>
      </c>
      <c r="F15" s="11">
        <v>1068.1300000000001</v>
      </c>
      <c r="M15" s="11">
        <f>H32-M13</f>
        <v>0</v>
      </c>
      <c r="O15" s="39">
        <f t="shared" si="1"/>
        <v>6288.3199999999979</v>
      </c>
    </row>
    <row r="16" spans="1:22" x14ac:dyDescent="0.3">
      <c r="A16" s="43">
        <v>45736</v>
      </c>
      <c r="B16" s="5">
        <v>45719</v>
      </c>
      <c r="C16" s="38" t="s">
        <v>11</v>
      </c>
      <c r="D16" t="s">
        <v>80</v>
      </c>
      <c r="E16" s="44">
        <f t="shared" si="0"/>
        <v>260.44</v>
      </c>
      <c r="G16" s="11">
        <v>260.44</v>
      </c>
      <c r="O16" s="39">
        <f t="shared" si="1"/>
        <v>5220.1899999999978</v>
      </c>
    </row>
    <row r="17" spans="1:16" x14ac:dyDescent="0.3">
      <c r="A17" s="43">
        <v>45764</v>
      </c>
      <c r="B17" s="4">
        <v>45741</v>
      </c>
      <c r="C17" s="38" t="s">
        <v>92</v>
      </c>
      <c r="D17" t="s">
        <v>81</v>
      </c>
      <c r="E17" s="44">
        <f t="shared" si="0"/>
        <v>121.5</v>
      </c>
      <c r="I17" s="11">
        <v>121.5</v>
      </c>
      <c r="O17" s="39">
        <f t="shared" si="1"/>
        <v>4959.7499999999982</v>
      </c>
    </row>
    <row r="18" spans="1:16" x14ac:dyDescent="0.3">
      <c r="A18" s="43">
        <v>45764</v>
      </c>
      <c r="B18" s="4">
        <v>45744</v>
      </c>
      <c r="C18" s="38" t="s">
        <v>27</v>
      </c>
      <c r="D18" t="s">
        <v>81</v>
      </c>
      <c r="E18" s="44">
        <f t="shared" si="0"/>
        <v>43.02</v>
      </c>
      <c r="I18" s="11">
        <v>43.02</v>
      </c>
      <c r="O18" s="39">
        <f t="shared" si="1"/>
        <v>4838.2499999999982</v>
      </c>
    </row>
    <row r="19" spans="1:16" x14ac:dyDescent="0.3">
      <c r="A19" s="43">
        <v>45764</v>
      </c>
      <c r="B19" s="4">
        <v>45748</v>
      </c>
      <c r="C19" s="38" t="s">
        <v>11</v>
      </c>
      <c r="D19" t="s">
        <v>80</v>
      </c>
      <c r="E19" s="44">
        <f t="shared" si="0"/>
        <v>260.44</v>
      </c>
      <c r="G19" s="11">
        <v>260.44</v>
      </c>
      <c r="O19" s="39">
        <f t="shared" si="1"/>
        <v>4795.2299999999977</v>
      </c>
    </row>
    <row r="20" spans="1:16" x14ac:dyDescent="0.3">
      <c r="A20" s="43">
        <v>45764</v>
      </c>
      <c r="B20" s="4">
        <v>45755</v>
      </c>
      <c r="C20" s="38" t="s">
        <v>93</v>
      </c>
      <c r="D20" t="s">
        <v>81</v>
      </c>
      <c r="E20" s="44">
        <f t="shared" si="0"/>
        <v>170.17</v>
      </c>
      <c r="H20" s="11">
        <v>170.17</v>
      </c>
      <c r="O20" s="39">
        <f t="shared" si="1"/>
        <v>4534.7899999999981</v>
      </c>
    </row>
    <row r="21" spans="1:16" x14ac:dyDescent="0.3">
      <c r="A21" s="43">
        <v>45797</v>
      </c>
      <c r="B21" s="4">
        <v>45777</v>
      </c>
      <c r="C21" s="38" t="s">
        <v>94</v>
      </c>
      <c r="D21" t="s">
        <v>81</v>
      </c>
      <c r="E21" s="44">
        <f t="shared" si="0"/>
        <v>201</v>
      </c>
      <c r="I21" s="11">
        <v>201</v>
      </c>
      <c r="O21" s="39">
        <f t="shared" si="1"/>
        <v>4364.6199999999981</v>
      </c>
    </row>
    <row r="22" spans="1:16" x14ac:dyDescent="0.3">
      <c r="A22" s="43">
        <v>45797</v>
      </c>
      <c r="B22" s="4">
        <v>45778</v>
      </c>
      <c r="C22" s="38" t="s">
        <v>11</v>
      </c>
      <c r="D22" t="s">
        <v>80</v>
      </c>
      <c r="E22" s="44">
        <f>SUM(F22:L22)</f>
        <v>260.44</v>
      </c>
      <c r="G22" s="11">
        <v>260.44</v>
      </c>
      <c r="O22" s="39">
        <f t="shared" si="1"/>
        <v>4163.6199999999981</v>
      </c>
    </row>
    <row r="23" spans="1:16" x14ac:dyDescent="0.3">
      <c r="A23" s="43">
        <v>45797</v>
      </c>
      <c r="B23" s="4">
        <v>45784</v>
      </c>
      <c r="C23" s="38" t="s">
        <v>95</v>
      </c>
      <c r="D23" t="s">
        <v>81</v>
      </c>
      <c r="E23" s="44">
        <f t="shared" si="0"/>
        <v>60</v>
      </c>
      <c r="I23" s="11">
        <v>60</v>
      </c>
      <c r="O23" s="39">
        <f t="shared" si="1"/>
        <v>3903.179999999998</v>
      </c>
    </row>
    <row r="24" spans="1:16" x14ac:dyDescent="0.3">
      <c r="A24" s="43">
        <v>45798</v>
      </c>
      <c r="B24" s="4">
        <v>45810</v>
      </c>
      <c r="C24" s="38" t="s">
        <v>11</v>
      </c>
      <c r="D24" t="s">
        <v>80</v>
      </c>
      <c r="E24" s="44">
        <f>SUM(F24:L24)</f>
        <v>5</v>
      </c>
      <c r="G24" s="11">
        <v>5</v>
      </c>
      <c r="O24" s="39">
        <f t="shared" si="1"/>
        <v>3843.179999999998</v>
      </c>
      <c r="P24" s="39"/>
    </row>
    <row r="25" spans="1:16" x14ac:dyDescent="0.3">
      <c r="A25" s="43">
        <v>45856</v>
      </c>
      <c r="B25" s="4">
        <v>45839</v>
      </c>
      <c r="C25" s="38" t="s">
        <v>11</v>
      </c>
      <c r="D25" t="s">
        <v>80</v>
      </c>
      <c r="E25" s="44">
        <f t="shared" si="0"/>
        <v>3979</v>
      </c>
      <c r="G25" s="11">
        <v>3979</v>
      </c>
      <c r="O25" s="39">
        <f>O24-E24</f>
        <v>3838.179999999998</v>
      </c>
      <c r="P25" s="39"/>
    </row>
    <row r="26" spans="1:16" x14ac:dyDescent="0.3">
      <c r="B26" s="4"/>
      <c r="O26" s="39"/>
    </row>
    <row r="27" spans="1:16" x14ac:dyDescent="0.3">
      <c r="O27" s="39"/>
    </row>
    <row r="28" spans="1:16" x14ac:dyDescent="0.3">
      <c r="B28" s="4"/>
    </row>
    <row r="29" spans="1:16" x14ac:dyDescent="0.3">
      <c r="B29" s="4"/>
    </row>
    <row r="30" spans="1:16" x14ac:dyDescent="0.3">
      <c r="B30" s="4"/>
    </row>
    <row r="31" spans="1:16" x14ac:dyDescent="0.3">
      <c r="B31" s="4"/>
      <c r="E31" s="12">
        <f t="shared" si="0"/>
        <v>0</v>
      </c>
    </row>
    <row r="32" spans="1:16" x14ac:dyDescent="0.3">
      <c r="B32" s="4"/>
      <c r="E32" s="11">
        <f>SUM(E3:E31)</f>
        <v>13274.300000000001</v>
      </c>
      <c r="F32" s="11">
        <f t="shared" ref="F32:L32" si="3">SUM(F3:F31)</f>
        <v>1068.1300000000001</v>
      </c>
      <c r="G32" s="11">
        <f t="shared" si="3"/>
        <v>6588.4</v>
      </c>
      <c r="H32" s="11">
        <f t="shared" si="3"/>
        <v>498.65</v>
      </c>
      <c r="I32" s="11">
        <f t="shared" si="3"/>
        <v>4955.5200000000004</v>
      </c>
      <c r="J32" s="11">
        <f t="shared" si="3"/>
        <v>40</v>
      </c>
      <c r="K32" s="11">
        <f t="shared" si="3"/>
        <v>0</v>
      </c>
      <c r="L32" s="11">
        <f t="shared" si="3"/>
        <v>123.6</v>
      </c>
    </row>
    <row r="33" spans="1:15" x14ac:dyDescent="0.3">
      <c r="B33" s="4"/>
    </row>
    <row r="34" spans="1:15" x14ac:dyDescent="0.3">
      <c r="A34" t="s">
        <v>113</v>
      </c>
      <c r="B34" s="39">
        <v>3979</v>
      </c>
      <c r="C34" t="s">
        <v>114</v>
      </c>
    </row>
    <row r="35" spans="1:15" x14ac:dyDescent="0.3">
      <c r="B35" s="4"/>
      <c r="C35" t="s">
        <v>115</v>
      </c>
      <c r="O35" s="11"/>
    </row>
    <row r="36" spans="1:15" x14ac:dyDescent="0.3">
      <c r="B36" s="4"/>
    </row>
    <row r="37" spans="1:15" x14ac:dyDescent="0.3">
      <c r="B37" s="4"/>
    </row>
    <row r="38" spans="1:15" x14ac:dyDescent="0.3">
      <c r="B38" s="4"/>
    </row>
    <row r="39" spans="1:15" x14ac:dyDescent="0.3">
      <c r="B39" s="4"/>
    </row>
    <row r="40" spans="1:15" x14ac:dyDescent="0.3">
      <c r="B40" s="4"/>
    </row>
    <row r="41" spans="1:15" x14ac:dyDescent="0.3">
      <c r="B41" s="4"/>
    </row>
    <row r="42" spans="1:15" x14ac:dyDescent="0.3">
      <c r="B42" s="4"/>
    </row>
    <row r="43" spans="1:15" x14ac:dyDescent="0.3">
      <c r="B43" s="4"/>
    </row>
    <row r="44" spans="1:15" x14ac:dyDescent="0.3">
      <c r="B44" s="4"/>
    </row>
    <row r="45" spans="1:15" x14ac:dyDescent="0.3">
      <c r="B45" s="4"/>
    </row>
    <row r="46" spans="1:15" x14ac:dyDescent="0.3">
      <c r="B46" s="4"/>
    </row>
    <row r="47" spans="1:15" x14ac:dyDescent="0.3">
      <c r="B47" s="4"/>
    </row>
    <row r="48" spans="1:15" x14ac:dyDescent="0.3">
      <c r="B48" s="4"/>
    </row>
    <row r="49" spans="2:2" x14ac:dyDescent="0.3">
      <c r="B49" s="4"/>
    </row>
    <row r="50" spans="2:2" x14ac:dyDescent="0.3">
      <c r="B50" s="4"/>
    </row>
    <row r="51" spans="2:2" x14ac:dyDescent="0.3">
      <c r="B51" s="4"/>
    </row>
    <row r="52" spans="2:2" x14ac:dyDescent="0.3">
      <c r="B52" s="4"/>
    </row>
    <row r="53" spans="2:2" x14ac:dyDescent="0.3">
      <c r="B53" s="4"/>
    </row>
    <row r="54" spans="2:2" x14ac:dyDescent="0.3">
      <c r="B54" s="4"/>
    </row>
    <row r="55" spans="2:2" x14ac:dyDescent="0.3">
      <c r="B55" s="4"/>
    </row>
    <row r="56" spans="2:2" x14ac:dyDescent="0.3">
      <c r="B56" s="4"/>
    </row>
    <row r="57" spans="2:2" x14ac:dyDescent="0.3">
      <c r="B57" s="4"/>
    </row>
    <row r="58" spans="2:2" x14ac:dyDescent="0.3">
      <c r="B58" s="4"/>
    </row>
    <row r="59" spans="2:2" x14ac:dyDescent="0.3">
      <c r="B59" s="4"/>
    </row>
    <row r="60" spans="2:2" x14ac:dyDescent="0.3">
      <c r="B60" s="4"/>
    </row>
    <row r="61" spans="2:2" x14ac:dyDescent="0.3">
      <c r="B61" s="4"/>
    </row>
    <row r="62" spans="2:2" x14ac:dyDescent="0.3">
      <c r="B62" s="4"/>
    </row>
    <row r="63" spans="2:2" x14ac:dyDescent="0.3">
      <c r="B63" s="4"/>
    </row>
    <row r="64" spans="2:2" x14ac:dyDescent="0.3">
      <c r="B64" s="4"/>
    </row>
    <row r="65" spans="2:2" x14ac:dyDescent="0.3">
      <c r="B65" s="4"/>
    </row>
    <row r="66" spans="2:2" x14ac:dyDescent="0.3">
      <c r="B66" s="4"/>
    </row>
    <row r="67" spans="2:2" x14ac:dyDescent="0.3">
      <c r="B67" s="4"/>
    </row>
    <row r="68" spans="2:2" x14ac:dyDescent="0.3">
      <c r="B68" s="4"/>
    </row>
    <row r="69" spans="2:2" x14ac:dyDescent="0.3">
      <c r="B69" s="4"/>
    </row>
    <row r="70" spans="2:2" x14ac:dyDescent="0.3">
      <c r="B70" s="4"/>
    </row>
    <row r="71" spans="2:2" x14ac:dyDescent="0.3">
      <c r="B71" s="4"/>
    </row>
    <row r="72" spans="2:2" x14ac:dyDescent="0.3">
      <c r="B72" s="4"/>
    </row>
    <row r="73" spans="2:2" x14ac:dyDescent="0.3">
      <c r="B73" s="4"/>
    </row>
    <row r="74" spans="2:2" x14ac:dyDescent="0.3">
      <c r="B74" s="4"/>
    </row>
    <row r="75" spans="2:2" x14ac:dyDescent="0.3">
      <c r="B75" s="4"/>
    </row>
    <row r="76" spans="2:2" x14ac:dyDescent="0.3">
      <c r="B76" s="4"/>
    </row>
    <row r="77" spans="2:2" x14ac:dyDescent="0.3">
      <c r="B77" s="4"/>
    </row>
    <row r="78" spans="2:2" x14ac:dyDescent="0.3">
      <c r="B78" s="4"/>
    </row>
    <row r="79" spans="2:2" x14ac:dyDescent="0.3">
      <c r="B79" s="4"/>
    </row>
    <row r="80" spans="2:2" x14ac:dyDescent="0.3">
      <c r="B80" s="4"/>
    </row>
    <row r="81" spans="2:2" x14ac:dyDescent="0.3">
      <c r="B81" s="4"/>
    </row>
    <row r="82" spans="2:2" x14ac:dyDescent="0.3">
      <c r="B82" s="4"/>
    </row>
    <row r="83" spans="2:2" x14ac:dyDescent="0.3">
      <c r="B83" s="4"/>
    </row>
    <row r="84" spans="2:2" x14ac:dyDescent="0.3">
      <c r="B84" s="4"/>
    </row>
    <row r="85" spans="2:2" x14ac:dyDescent="0.3">
      <c r="B85" s="4"/>
    </row>
    <row r="86" spans="2:2" x14ac:dyDescent="0.3">
      <c r="B86" s="4"/>
    </row>
    <row r="87" spans="2:2" x14ac:dyDescent="0.3">
      <c r="B87" s="4"/>
    </row>
    <row r="88" spans="2:2" x14ac:dyDescent="0.3">
      <c r="B88" s="4"/>
    </row>
    <row r="89" spans="2:2" x14ac:dyDescent="0.3">
      <c r="B89" s="4"/>
    </row>
    <row r="90" spans="2:2" x14ac:dyDescent="0.3">
      <c r="B90" s="4"/>
    </row>
    <row r="91" spans="2:2" x14ac:dyDescent="0.3">
      <c r="B91" s="4"/>
    </row>
    <row r="92" spans="2:2" x14ac:dyDescent="0.3">
      <c r="B92" s="4"/>
    </row>
    <row r="93" spans="2:2" x14ac:dyDescent="0.3">
      <c r="B93" s="4"/>
    </row>
    <row r="94" spans="2:2" x14ac:dyDescent="0.3">
      <c r="B94" s="4"/>
    </row>
    <row r="95" spans="2:2" x14ac:dyDescent="0.3">
      <c r="B95" s="4"/>
    </row>
    <row r="96" spans="2:2" x14ac:dyDescent="0.3">
      <c r="B96" s="4"/>
    </row>
    <row r="97" spans="2:2" x14ac:dyDescent="0.3">
      <c r="B97" s="4"/>
    </row>
    <row r="98" spans="2:2" x14ac:dyDescent="0.3">
      <c r="B98" s="4"/>
    </row>
    <row r="99" spans="2:2" x14ac:dyDescent="0.3">
      <c r="B99" s="4"/>
    </row>
    <row r="100" spans="2:2" x14ac:dyDescent="0.3">
      <c r="B100" s="4"/>
    </row>
    <row r="101" spans="2:2" x14ac:dyDescent="0.3">
      <c r="B101" s="4"/>
    </row>
    <row r="102" spans="2:2" x14ac:dyDescent="0.3">
      <c r="B102" s="4"/>
    </row>
    <row r="103" spans="2:2" x14ac:dyDescent="0.3">
      <c r="B103" s="4"/>
    </row>
    <row r="104" spans="2:2" x14ac:dyDescent="0.3">
      <c r="B104" s="4"/>
    </row>
    <row r="105" spans="2:2" x14ac:dyDescent="0.3">
      <c r="B105" s="4"/>
    </row>
    <row r="106" spans="2:2" x14ac:dyDescent="0.3">
      <c r="B106" s="4"/>
    </row>
    <row r="107" spans="2:2" x14ac:dyDescent="0.3">
      <c r="B107" s="4"/>
    </row>
    <row r="108" spans="2:2" x14ac:dyDescent="0.3">
      <c r="B108" s="4"/>
    </row>
    <row r="109" spans="2:2" x14ac:dyDescent="0.3">
      <c r="B109" s="4"/>
    </row>
    <row r="110" spans="2:2" x14ac:dyDescent="0.3">
      <c r="B110" s="4"/>
    </row>
    <row r="111" spans="2:2" x14ac:dyDescent="0.3">
      <c r="B111" s="4"/>
    </row>
    <row r="112" spans="2:2" x14ac:dyDescent="0.3">
      <c r="B112" s="4"/>
    </row>
    <row r="113" spans="2:2" x14ac:dyDescent="0.3">
      <c r="B113" s="4"/>
    </row>
    <row r="114" spans="2:2" x14ac:dyDescent="0.3">
      <c r="B114" s="4"/>
    </row>
    <row r="115" spans="2:2" x14ac:dyDescent="0.3">
      <c r="B115" s="4"/>
    </row>
    <row r="116" spans="2:2" x14ac:dyDescent="0.3">
      <c r="B116" s="4"/>
    </row>
    <row r="117" spans="2:2" x14ac:dyDescent="0.3">
      <c r="B117" s="4"/>
    </row>
    <row r="118" spans="2:2" x14ac:dyDescent="0.3">
      <c r="B118" s="4"/>
    </row>
    <row r="119" spans="2:2" x14ac:dyDescent="0.3">
      <c r="B119" s="4"/>
    </row>
    <row r="120" spans="2:2" x14ac:dyDescent="0.3">
      <c r="B120" s="4"/>
    </row>
    <row r="121" spans="2:2" x14ac:dyDescent="0.3">
      <c r="B121" s="4"/>
    </row>
    <row r="122" spans="2:2" x14ac:dyDescent="0.3">
      <c r="B122" s="4"/>
    </row>
    <row r="123" spans="2:2" x14ac:dyDescent="0.3">
      <c r="B123" s="4"/>
    </row>
    <row r="124" spans="2:2" x14ac:dyDescent="0.3">
      <c r="B124" s="4"/>
    </row>
    <row r="125" spans="2:2" x14ac:dyDescent="0.3">
      <c r="B125" s="4"/>
    </row>
    <row r="126" spans="2:2" x14ac:dyDescent="0.3">
      <c r="B126" s="4"/>
    </row>
    <row r="127" spans="2:2" x14ac:dyDescent="0.3">
      <c r="B127" s="4"/>
    </row>
    <row r="128" spans="2:2" x14ac:dyDescent="0.3">
      <c r="B128" s="4"/>
    </row>
    <row r="129" spans="2:2" x14ac:dyDescent="0.3">
      <c r="B129" s="4"/>
    </row>
    <row r="130" spans="2:2" x14ac:dyDescent="0.3">
      <c r="B130" s="4"/>
    </row>
    <row r="131" spans="2:2" x14ac:dyDescent="0.3">
      <c r="B131" s="4"/>
    </row>
    <row r="132" spans="2:2" x14ac:dyDescent="0.3">
      <c r="B132" s="4"/>
    </row>
    <row r="133" spans="2:2" x14ac:dyDescent="0.3">
      <c r="B133" s="4"/>
    </row>
    <row r="134" spans="2:2" x14ac:dyDescent="0.3">
      <c r="B134" s="4"/>
    </row>
    <row r="135" spans="2:2" x14ac:dyDescent="0.3">
      <c r="B135" s="4"/>
    </row>
    <row r="136" spans="2:2" x14ac:dyDescent="0.3">
      <c r="B136" s="4"/>
    </row>
    <row r="137" spans="2:2" x14ac:dyDescent="0.3">
      <c r="B137" s="4"/>
    </row>
    <row r="138" spans="2:2" x14ac:dyDescent="0.3">
      <c r="B138" s="4"/>
    </row>
    <row r="139" spans="2:2" x14ac:dyDescent="0.3">
      <c r="B139" s="4"/>
    </row>
    <row r="140" spans="2:2" x14ac:dyDescent="0.3">
      <c r="B140" s="4"/>
    </row>
    <row r="141" spans="2:2" x14ac:dyDescent="0.3">
      <c r="B141" s="4"/>
    </row>
    <row r="142" spans="2:2" x14ac:dyDescent="0.3">
      <c r="B142" s="4"/>
    </row>
    <row r="143" spans="2:2" x14ac:dyDescent="0.3">
      <c r="B143" s="4"/>
    </row>
    <row r="144" spans="2:2" x14ac:dyDescent="0.3">
      <c r="B144" s="4"/>
    </row>
    <row r="145" spans="2:2" x14ac:dyDescent="0.3">
      <c r="B145" s="4"/>
    </row>
    <row r="146" spans="2:2" x14ac:dyDescent="0.3">
      <c r="B146" s="4"/>
    </row>
    <row r="147" spans="2:2" x14ac:dyDescent="0.3">
      <c r="B147" s="4"/>
    </row>
    <row r="148" spans="2:2" x14ac:dyDescent="0.3">
      <c r="B148" s="4"/>
    </row>
    <row r="149" spans="2:2" x14ac:dyDescent="0.3">
      <c r="B149" s="4"/>
    </row>
    <row r="150" spans="2:2" x14ac:dyDescent="0.3">
      <c r="B150" s="4"/>
    </row>
    <row r="151" spans="2:2" x14ac:dyDescent="0.3">
      <c r="B151" s="4"/>
    </row>
    <row r="152" spans="2:2" x14ac:dyDescent="0.3">
      <c r="B152" s="4"/>
    </row>
    <row r="153" spans="2:2" x14ac:dyDescent="0.3">
      <c r="B153" s="4"/>
    </row>
    <row r="154" spans="2:2" x14ac:dyDescent="0.3">
      <c r="B154" s="4"/>
    </row>
    <row r="155" spans="2:2" x14ac:dyDescent="0.3">
      <c r="B155" s="4"/>
    </row>
    <row r="156" spans="2:2" x14ac:dyDescent="0.3">
      <c r="B156" s="4"/>
    </row>
    <row r="157" spans="2:2" x14ac:dyDescent="0.3">
      <c r="B157" s="4"/>
    </row>
    <row r="158" spans="2:2" x14ac:dyDescent="0.3">
      <c r="B158" s="4"/>
    </row>
    <row r="159" spans="2:2" x14ac:dyDescent="0.3">
      <c r="B159" s="4"/>
    </row>
    <row r="160" spans="2:2" x14ac:dyDescent="0.3">
      <c r="B160" s="4"/>
    </row>
    <row r="161" spans="2:2" x14ac:dyDescent="0.3">
      <c r="B161" s="4"/>
    </row>
    <row r="162" spans="2:2" x14ac:dyDescent="0.3">
      <c r="B162" s="4"/>
    </row>
    <row r="163" spans="2:2" x14ac:dyDescent="0.3">
      <c r="B163" s="4"/>
    </row>
    <row r="164" spans="2:2" x14ac:dyDescent="0.3">
      <c r="B164" s="4"/>
    </row>
    <row r="165" spans="2:2" x14ac:dyDescent="0.3">
      <c r="B165" s="4"/>
    </row>
    <row r="166" spans="2:2" x14ac:dyDescent="0.3">
      <c r="B166" s="4"/>
    </row>
    <row r="167" spans="2:2" x14ac:dyDescent="0.3">
      <c r="B167" s="4"/>
    </row>
    <row r="168" spans="2:2" x14ac:dyDescent="0.3">
      <c r="B168" s="4"/>
    </row>
    <row r="169" spans="2:2" x14ac:dyDescent="0.3">
      <c r="B169" s="4"/>
    </row>
    <row r="170" spans="2:2" x14ac:dyDescent="0.3">
      <c r="B170" s="4"/>
    </row>
    <row r="171" spans="2:2" x14ac:dyDescent="0.3">
      <c r="B171" s="4"/>
    </row>
    <row r="172" spans="2:2" x14ac:dyDescent="0.3">
      <c r="B172" s="4"/>
    </row>
    <row r="173" spans="2:2" x14ac:dyDescent="0.3">
      <c r="B173" s="4"/>
    </row>
    <row r="174" spans="2:2" x14ac:dyDescent="0.3">
      <c r="B174" s="4"/>
    </row>
    <row r="175" spans="2:2" x14ac:dyDescent="0.3">
      <c r="B175" s="4"/>
    </row>
    <row r="176" spans="2:2" x14ac:dyDescent="0.3">
      <c r="B176" s="4"/>
    </row>
    <row r="177" spans="2:2" x14ac:dyDescent="0.3">
      <c r="B177" s="4"/>
    </row>
    <row r="178" spans="2:2" x14ac:dyDescent="0.3">
      <c r="B178" s="4"/>
    </row>
    <row r="179" spans="2:2" x14ac:dyDescent="0.3">
      <c r="B179" s="4"/>
    </row>
    <row r="180" spans="2:2" x14ac:dyDescent="0.3">
      <c r="B180" s="4"/>
    </row>
    <row r="181" spans="2:2" x14ac:dyDescent="0.3">
      <c r="B181" s="4"/>
    </row>
    <row r="182" spans="2:2" x14ac:dyDescent="0.3">
      <c r="B182" s="4"/>
    </row>
    <row r="183" spans="2:2" x14ac:dyDescent="0.3">
      <c r="B183" s="4"/>
    </row>
    <row r="184" spans="2:2" x14ac:dyDescent="0.3">
      <c r="B184" s="4"/>
    </row>
    <row r="185" spans="2:2" x14ac:dyDescent="0.3">
      <c r="B185" s="4"/>
    </row>
    <row r="186" spans="2:2" x14ac:dyDescent="0.3">
      <c r="B186" s="4"/>
    </row>
    <row r="187" spans="2:2" x14ac:dyDescent="0.3">
      <c r="B187" s="4"/>
    </row>
    <row r="188" spans="2:2" x14ac:dyDescent="0.3">
      <c r="B188" s="4"/>
    </row>
    <row r="189" spans="2:2" x14ac:dyDescent="0.3">
      <c r="B189" s="4"/>
    </row>
  </sheetData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34487F9-3C8D-47F2-A260-0E2DFF89ED6B}"/>
</file>

<file path=customXml/itemProps2.xml><?xml version="1.0" encoding="utf-8"?>
<ds:datastoreItem xmlns:ds="http://schemas.openxmlformats.org/officeDocument/2006/customXml" ds:itemID="{64EA0418-960E-47A1-B4A8-31097DB7D486}"/>
</file>

<file path=customXml/itemProps3.xml><?xml version="1.0" encoding="utf-8"?>
<ds:datastoreItem xmlns:ds="http://schemas.openxmlformats.org/officeDocument/2006/customXml" ds:itemID="{E788B3CA-9C6F-40D9-AC4B-473235C6CB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Sheets</vt:lpstr>
      <vt:lpstr>Receipts 202425</vt:lpstr>
      <vt:lpstr>Expenditure 202425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Firth</dc:creator>
  <cp:lastModifiedBy>Mark Firth</cp:lastModifiedBy>
  <cp:lastPrinted>2026-03-02T14:10:22Z</cp:lastPrinted>
  <dcterms:created xsi:type="dcterms:W3CDTF">2023-05-14T11:53:13Z</dcterms:created>
  <dcterms:modified xsi:type="dcterms:W3CDTF">2026-04-30T12:22:20Z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