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516e9ff9f1a4d594/Documents/1 - Congregation/1. Crieff/1. Secretary/Accounts/Annual Accounts ^0 Financial Reports/2025-26/"/>
    </mc:Choice>
  </mc:AlternateContent>
  <xr:revisionPtr revIDLastSave="83" documentId="8_{6EF7A4B2-590E-41CC-906F-DCC4D94BDE26}" xr6:coauthVersionLast="47" xr6:coauthVersionMax="47" xr10:uidLastSave="{B40411F8-CC67-426D-BDAC-91B76F410088}"/>
  <bookViews>
    <workbookView xWindow="-28920" yWindow="-30" windowWidth="29040" windowHeight="16440" tabRatio="500" xr2:uid="{8459BF94-D734-4796-A388-E2BE193ABAC1}"/>
  </bookViews>
  <sheets>
    <sheet name="To September 30 2025" sheetId="1" r:id="rId1"/>
    <sheet name="April" sheetId="3" r:id="rId2"/>
    <sheet name="May" sheetId="2" r:id="rId3"/>
    <sheet name="June" sheetId="4" r:id="rId4"/>
    <sheet name="July" sheetId="5" r:id="rId5"/>
    <sheet name="Aug" sheetId="6" r:id="rId6"/>
    <sheet name="Sept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4" i="1"/>
  <c r="G29" i="1"/>
  <c r="G15" i="1"/>
  <c r="G13" i="1"/>
  <c r="G36" i="1" l="1"/>
  <c r="G14" i="1"/>
  <c r="J16" i="1"/>
  <c r="J65" i="1" l="1"/>
  <c r="J73" i="1" s="1"/>
  <c r="J79" i="1" s="1"/>
  <c r="C19" i="7"/>
  <c r="C8" i="7"/>
  <c r="C19" i="6"/>
  <c r="C8" i="6"/>
  <c r="C16" i="5"/>
  <c r="C8" i="5"/>
  <c r="C19" i="4"/>
  <c r="C8" i="4"/>
  <c r="C15" i="2"/>
  <c r="C8" i="2"/>
  <c r="C19" i="3"/>
  <c r="C8" i="3"/>
  <c r="C23" i="6" l="1"/>
  <c r="G39" i="1"/>
  <c r="C22" i="3"/>
  <c r="C23" i="7"/>
  <c r="C20" i="5"/>
  <c r="C23" i="4"/>
  <c r="C18" i="2"/>
  <c r="J39" i="1" l="1"/>
  <c r="J31" i="1"/>
  <c r="J22" i="1"/>
  <c r="J24" i="1"/>
  <c r="G16" i="1"/>
  <c r="G24" i="1" s="1"/>
  <c r="G31" i="1"/>
  <c r="G41" i="1" s="1"/>
  <c r="G65" i="1"/>
  <c r="G73" i="1" l="1"/>
  <c r="G79" i="1" s="1"/>
  <c r="G44" i="1"/>
  <c r="G49" i="1" s="1"/>
  <c r="G50" i="1" s="1"/>
  <c r="J41" i="1"/>
  <c r="J44" i="1" s="1"/>
  <c r="C24" i="3"/>
  <c r="C1" i="2" s="1"/>
  <c r="C20" i="2" s="1"/>
  <c r="C1" i="4" s="1"/>
  <c r="C25" i="4" s="1"/>
  <c r="C1" i="5" s="1"/>
  <c r="C22" i="5" s="1"/>
  <c r="C1" i="6" s="1"/>
  <c r="C25" i="6" s="1"/>
  <c r="C1" i="7" s="1"/>
  <c r="C25" i="7" s="1"/>
</calcChain>
</file>

<file path=xl/sharedStrings.xml><?xml version="1.0" encoding="utf-8"?>
<sst xmlns="http://schemas.openxmlformats.org/spreadsheetml/2006/main" count="172" uniqueCount="89">
  <si>
    <t>CRIEFF CONGREGATION OF JEHOVAH'S WITNESSES</t>
  </si>
  <si>
    <t>Charity in Scotland, SC006269, regulated by the Scottish Charity Regulator (OSCR)</t>
  </si>
  <si>
    <t>HMRC Tax Ref No CR42356</t>
  </si>
  <si>
    <t>STATEMENT OF FINANCIAL ACTIVITIES</t>
  </si>
  <si>
    <t>Unrestricted</t>
  </si>
  <si>
    <t>Total</t>
  </si>
  <si>
    <t>Funds</t>
  </si>
  <si>
    <t>Fund</t>
  </si>
  <si>
    <t>£</t>
  </si>
  <si>
    <t>RECEIPTS</t>
  </si>
  <si>
    <t>Voluntary Sources</t>
  </si>
  <si>
    <t xml:space="preserve">      Congregation Contribution</t>
  </si>
  <si>
    <t xml:space="preserve">      Gift Aid Donation</t>
  </si>
  <si>
    <t xml:space="preserve">      Small Cash Donation</t>
  </si>
  <si>
    <t>Other Sources</t>
  </si>
  <si>
    <t xml:space="preserve">     </t>
  </si>
  <si>
    <t xml:space="preserve">      Tax Repayment – HMRC</t>
  </si>
  <si>
    <t xml:space="preserve">       Interest - HMRC</t>
  </si>
  <si>
    <t>TOTAL RECEIPTS</t>
  </si>
  <si>
    <t>PAYMENTS</t>
  </si>
  <si>
    <t>Direct Charitable Expenditure</t>
  </si>
  <si>
    <t xml:space="preserve">      Donation To Watch Tower/ IBSA </t>
  </si>
  <si>
    <t>(resolutions)</t>
  </si>
  <si>
    <t xml:space="preserve">      Other Donations – Perth NM Cong. Gaelic Cart</t>
  </si>
  <si>
    <t>Other Expenditure</t>
  </si>
  <si>
    <t xml:space="preserve">      Kingdom Hall Operation and Maintenance</t>
  </si>
  <si>
    <t xml:space="preserve">      CO Visit</t>
  </si>
  <si>
    <t xml:space="preserve">      Assembly/Convention Coaches</t>
  </si>
  <si>
    <t xml:space="preserve">      Recurring Minor Expenses (Visiting Speaker/printing etc)</t>
  </si>
  <si>
    <t xml:space="preserve">      Miscellaneous</t>
  </si>
  <si>
    <t>TOTAL PAYMENTS</t>
  </si>
  <si>
    <t>NET INCREASE/DECREASE IN FUNDS</t>
  </si>
  <si>
    <t>Movements In Funds</t>
  </si>
  <si>
    <t>Net Movement during the year</t>
  </si>
  <si>
    <t>Signed</t>
  </si>
  <si>
    <t>Date</t>
  </si>
  <si>
    <t>Secretary for the Trustees of the Crieff Congregation of Jehovah Witnesses</t>
  </si>
  <si>
    <t>BALANCE SHEET</t>
  </si>
  <si>
    <t xml:space="preserve">        Unrestricted Funds</t>
  </si>
  <si>
    <t>TANGIBLE ASSETS</t>
  </si>
  <si>
    <t xml:space="preserve">     Property KH</t>
  </si>
  <si>
    <t xml:space="preserve">     Equipment &amp; Fittings</t>
  </si>
  <si>
    <t xml:space="preserve">     TOTAL TANGIBILE ASSETS</t>
  </si>
  <si>
    <t>CURRENT ASSETS</t>
  </si>
  <si>
    <t xml:space="preserve">     TSB Bank Account</t>
  </si>
  <si>
    <t xml:space="preserve">     Funds on deposit with Watch Tower</t>
  </si>
  <si>
    <t xml:space="preserve">     NET CURRENT ASSETS</t>
  </si>
  <si>
    <t xml:space="preserve"> </t>
  </si>
  <si>
    <t>NET ASSETS</t>
  </si>
  <si>
    <t>Other Monetary Assets</t>
  </si>
  <si>
    <t xml:space="preserve">     Gift Aid Claim not yet Received</t>
  </si>
  <si>
    <t>FUNDS OF THE CHARITY</t>
  </si>
  <si>
    <t>Michael Bartlett</t>
  </si>
  <si>
    <t>Receipts</t>
  </si>
  <si>
    <t>Disbursements</t>
  </si>
  <si>
    <t>Other</t>
  </si>
  <si>
    <t>Congregation Contribution (electronic)</t>
  </si>
  <si>
    <t>Gift Aid Donation</t>
  </si>
  <si>
    <t>Small Cash Donation</t>
  </si>
  <si>
    <t>Worldwide Work (Resolution)</t>
  </si>
  <si>
    <t>BT Group PLC</t>
  </si>
  <si>
    <t>Corona Energy Reta</t>
  </si>
  <si>
    <t>Total Congregation Expenditures</t>
  </si>
  <si>
    <t>Deficit</t>
  </si>
  <si>
    <t>Brought Forward</t>
  </si>
  <si>
    <t>Total Funds at End of Month</t>
  </si>
  <si>
    <t>WWW</t>
  </si>
  <si>
    <t>Memorial Flowers</t>
  </si>
  <si>
    <t>Other Disbursements</t>
  </si>
  <si>
    <t>Convention Coach - J Docherty</t>
  </si>
  <si>
    <t>SSE</t>
  </si>
  <si>
    <t>Funds of the Charity at 31 March 25</t>
  </si>
  <si>
    <t>M G Bartlett</t>
  </si>
  <si>
    <t>Table</t>
  </si>
  <si>
    <t>BT</t>
  </si>
  <si>
    <t>Corona</t>
  </si>
  <si>
    <t>Keys</t>
  </si>
  <si>
    <t>Crown</t>
  </si>
  <si>
    <t>Bryan Wilkinson</t>
  </si>
  <si>
    <t xml:space="preserve">Crown </t>
  </si>
  <si>
    <t>Mr S Murray</t>
  </si>
  <si>
    <t>E Juriewicz</t>
  </si>
  <si>
    <t>Bob Grove - Speaker</t>
  </si>
  <si>
    <t>For the Period Ended September 30, 2025</t>
  </si>
  <si>
    <t>Steven Alberts</t>
  </si>
  <si>
    <t>Funds of the Charity at 30 September 2025</t>
  </si>
  <si>
    <t xml:space="preserve"> As at 30 September 2025</t>
  </si>
  <si>
    <t>To 30/9/26</t>
  </si>
  <si>
    <t>To 30-9-26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</si>
</sst>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9" x14ac:knownFonts="1">
    <font>
      <sz val="11"/>
      <color indexed="8"/>
      <name val="Calibri"/>
      <family val="2"/>
    </font>
    <font>
      <sz val="12"/>
      <color indexed="8"/>
      <name val="Arial"/>
      <family val="2"/>
      <charset val="1"/>
    </font>
    <font>
      <sz val="14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Bradley Hand ITC"/>
      <family val="4"/>
    </font>
    <font>
      <sz val="11"/>
      <color rgb="FF373433"/>
      <name val="Calibri"/>
      <family val="2"/>
    </font>
    <font>
      <sz val="11"/>
      <name val="Calibri"/>
      <family val="2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14" fontId="3" fillId="0" borderId="0" xfId="0" applyNumberFormat="1" applyFont="1"/>
    <xf numFmtId="0" fontId="5" fillId="0" borderId="0" xfId="0" applyFont="1"/>
    <xf numFmtId="6" fontId="0" fillId="0" borderId="0" xfId="0" applyNumberFormat="1"/>
    <xf numFmtId="164" fontId="1" fillId="0" borderId="0" xfId="0" applyNumberFormat="1" applyFont="1"/>
    <xf numFmtId="0" fontId="6" fillId="0" borderId="0" xfId="0" applyFont="1"/>
    <xf numFmtId="0" fontId="0" fillId="0" borderId="0" xfId="0" applyFont="1"/>
    <xf numFmtId="164" fontId="0" fillId="0" borderId="0" xfId="0" applyNumberFormat="1" applyFont="1"/>
    <xf numFmtId="6" fontId="0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 applyFont="1"/>
    <xf numFmtId="0" fontId="7" fillId="0" borderId="0" xfId="0" applyFont="1"/>
    <xf numFmtId="1" fontId="0" fillId="0" borderId="0" xfId="0" applyNumberFormat="1" applyFont="1"/>
    <xf numFmtId="3" fontId="0" fillId="0" borderId="0" xfId="0" applyNumberFormat="1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8" fillId="0" borderId="0" xfId="0" applyFont="1"/>
    <xf numFmtId="164" fontId="0" fillId="0" borderId="1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4" fillId="0" borderId="0" xfId="0" applyNumberFormat="1" applyFont="1" applyAlignment="1">
      <alignment horizontal="right"/>
    </xf>
    <xf numFmtId="2" fontId="0" fillId="0" borderId="1" xfId="0" applyNumberFormat="1" applyFont="1" applyBorder="1"/>
    <xf numFmtId="2" fontId="4" fillId="0" borderId="2" xfId="0" applyNumberFormat="1" applyFont="1" applyBorder="1"/>
    <xf numFmtId="2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0325-B7AE-4748-B6D0-43B889EFD266}">
  <sheetPr>
    <pageSetUpPr fitToPage="1"/>
  </sheetPr>
  <dimension ref="A1:K83"/>
  <sheetViews>
    <sheetView tabSelected="1" workbookViewId="0"/>
  </sheetViews>
  <sheetFormatPr defaultRowHeight="15.75" x14ac:dyDescent="0.25"/>
  <cols>
    <col min="2" max="2" width="11.28515625" bestFit="1" customWidth="1"/>
    <col min="6" max="6" width="25.7109375" bestFit="1" customWidth="1"/>
    <col min="7" max="7" width="14.85546875" style="1" bestFit="1" customWidth="1"/>
    <col min="8" max="8" width="8" customWidth="1"/>
    <col min="10" max="10" width="14.140625" style="2" bestFit="1" customWidth="1"/>
  </cols>
  <sheetData>
    <row r="1" spans="1:11" ht="15" x14ac:dyDescent="0.25">
      <c r="A1" s="5" t="s">
        <v>0</v>
      </c>
      <c r="B1" s="13"/>
      <c r="C1" s="13"/>
      <c r="D1" s="13"/>
      <c r="E1" s="13"/>
      <c r="F1" s="13"/>
      <c r="G1" s="19"/>
      <c r="H1" s="13"/>
      <c r="I1" s="13"/>
      <c r="J1" s="20"/>
      <c r="K1" s="4"/>
    </row>
    <row r="2" spans="1:11" ht="15" x14ac:dyDescent="0.25">
      <c r="A2" s="13" t="s">
        <v>1</v>
      </c>
      <c r="B2" s="13"/>
      <c r="C2" s="13"/>
      <c r="D2" s="13"/>
      <c r="E2" s="13"/>
      <c r="F2" s="13"/>
      <c r="G2" s="19"/>
      <c r="H2" s="13"/>
      <c r="I2" s="13"/>
      <c r="J2" s="20"/>
      <c r="K2" s="4"/>
    </row>
    <row r="3" spans="1:11" ht="15" x14ac:dyDescent="0.25">
      <c r="A3" s="13" t="s">
        <v>2</v>
      </c>
      <c r="B3" s="13"/>
      <c r="C3" s="13"/>
      <c r="D3" s="13"/>
      <c r="E3" s="13"/>
      <c r="F3" s="13"/>
      <c r="G3" s="19"/>
      <c r="H3" s="13"/>
      <c r="I3" s="13"/>
      <c r="J3" s="20"/>
      <c r="K3" s="4"/>
    </row>
    <row r="4" spans="1:11" ht="15" x14ac:dyDescent="0.25">
      <c r="A4" s="5" t="s">
        <v>3</v>
      </c>
      <c r="B4" s="13"/>
      <c r="C4" s="13"/>
      <c r="D4" s="13"/>
      <c r="E4" s="13"/>
      <c r="F4" s="13"/>
      <c r="G4" s="19"/>
      <c r="H4" s="13"/>
      <c r="I4" s="13"/>
      <c r="J4" s="20"/>
      <c r="K4" s="4"/>
    </row>
    <row r="5" spans="1:11" ht="15" x14ac:dyDescent="0.25">
      <c r="A5" s="5" t="s">
        <v>83</v>
      </c>
      <c r="B5" s="13"/>
      <c r="C5" s="13"/>
      <c r="D5" s="13"/>
      <c r="E5" s="13"/>
      <c r="F5" s="13"/>
      <c r="G5" s="19"/>
      <c r="H5" s="13"/>
      <c r="I5" s="13"/>
      <c r="J5" s="20"/>
      <c r="K5" s="4"/>
    </row>
    <row r="6" spans="1:11" ht="15" x14ac:dyDescent="0.25">
      <c r="A6" s="13"/>
      <c r="B6" s="13"/>
      <c r="C6" s="13"/>
      <c r="D6" s="13"/>
      <c r="E6" s="21"/>
      <c r="F6" s="21"/>
      <c r="G6" s="19"/>
      <c r="H6" s="21"/>
      <c r="I6" s="13"/>
      <c r="J6" s="20"/>
      <c r="K6" s="4"/>
    </row>
    <row r="7" spans="1:11" ht="15" x14ac:dyDescent="0.25">
      <c r="A7" s="13"/>
      <c r="B7" s="13"/>
      <c r="C7" s="13"/>
      <c r="D7" s="13"/>
      <c r="E7" s="13"/>
      <c r="F7" s="13"/>
      <c r="G7" s="22" t="s">
        <v>4</v>
      </c>
      <c r="H7" s="21"/>
      <c r="I7" s="23"/>
      <c r="J7" s="24" t="s">
        <v>5</v>
      </c>
      <c r="K7" s="4"/>
    </row>
    <row r="8" spans="1:11" ht="15" x14ac:dyDescent="0.25">
      <c r="A8" s="13"/>
      <c r="B8" s="13"/>
      <c r="C8" s="13"/>
      <c r="D8" s="13"/>
      <c r="E8" s="13"/>
      <c r="F8" s="13"/>
      <c r="G8" s="22" t="s">
        <v>6</v>
      </c>
      <c r="H8" s="21"/>
      <c r="I8" s="13"/>
      <c r="J8" s="24" t="s">
        <v>7</v>
      </c>
      <c r="K8" s="4"/>
    </row>
    <row r="9" spans="1:11" ht="15" x14ac:dyDescent="0.25">
      <c r="A9" s="13"/>
      <c r="B9" s="13"/>
      <c r="C9" s="13"/>
      <c r="D9" s="13"/>
      <c r="E9" s="13"/>
      <c r="F9" s="13"/>
      <c r="G9" s="22" t="s">
        <v>88</v>
      </c>
      <c r="H9" s="21"/>
      <c r="I9" s="13"/>
      <c r="J9" s="22">
        <v>2025</v>
      </c>
      <c r="K9" s="4"/>
    </row>
    <row r="10" spans="1:11" ht="15" x14ac:dyDescent="0.25">
      <c r="A10" s="13"/>
      <c r="B10" s="13"/>
      <c r="C10" s="13"/>
      <c r="D10" s="13"/>
      <c r="E10" s="13"/>
      <c r="F10" s="13"/>
      <c r="G10" s="22" t="s">
        <v>8</v>
      </c>
      <c r="H10" s="21"/>
      <c r="I10" s="13"/>
      <c r="J10" s="25" t="s">
        <v>8</v>
      </c>
      <c r="K10" s="4"/>
    </row>
    <row r="11" spans="1:11" ht="15" x14ac:dyDescent="0.25">
      <c r="A11" s="5" t="s">
        <v>9</v>
      </c>
      <c r="B11" s="13"/>
      <c r="C11" s="13"/>
      <c r="D11" s="13"/>
      <c r="E11" s="13"/>
      <c r="F11" s="13"/>
      <c r="G11" s="19"/>
      <c r="H11" s="13"/>
      <c r="I11" s="13"/>
      <c r="J11" s="20"/>
      <c r="K11" s="4"/>
    </row>
    <row r="12" spans="1:11" ht="15" x14ac:dyDescent="0.25">
      <c r="A12" s="26" t="s">
        <v>10</v>
      </c>
      <c r="B12" s="13"/>
      <c r="C12" s="13"/>
      <c r="D12" s="13"/>
      <c r="E12" s="13"/>
      <c r="F12" s="13"/>
      <c r="G12" s="19"/>
      <c r="H12" s="13"/>
      <c r="I12" s="13"/>
      <c r="J12" s="20"/>
      <c r="K12" s="4"/>
    </row>
    <row r="13" spans="1:11" ht="15" x14ac:dyDescent="0.25">
      <c r="A13" s="13" t="s">
        <v>11</v>
      </c>
      <c r="B13" s="13"/>
      <c r="C13" s="13"/>
      <c r="D13" s="13"/>
      <c r="E13" s="13"/>
      <c r="F13" s="13"/>
      <c r="G13" s="14">
        <f>April!C4+May!C4+June!C4+July!C4+Aug!C4+Sept!C4</f>
        <v>4882.5</v>
      </c>
      <c r="H13" s="14"/>
      <c r="I13" s="14"/>
      <c r="J13" s="14">
        <v>8871.25</v>
      </c>
      <c r="K13" s="4"/>
    </row>
    <row r="14" spans="1:11" ht="15" x14ac:dyDescent="0.25">
      <c r="A14" s="13" t="s">
        <v>12</v>
      </c>
      <c r="B14" s="13"/>
      <c r="C14" s="13"/>
      <c r="D14" s="13"/>
      <c r="E14" s="13"/>
      <c r="F14" s="13"/>
      <c r="G14" s="14">
        <f>April!C5</f>
        <v>50</v>
      </c>
      <c r="H14" s="14"/>
      <c r="I14" s="14"/>
      <c r="J14" s="14">
        <v>1100</v>
      </c>
      <c r="K14" s="4"/>
    </row>
    <row r="15" spans="1:11" ht="15" x14ac:dyDescent="0.25">
      <c r="A15" s="13" t="s">
        <v>13</v>
      </c>
      <c r="B15" s="13"/>
      <c r="C15" s="13"/>
      <c r="D15" s="13"/>
      <c r="E15" s="13"/>
      <c r="F15" s="13"/>
      <c r="G15" s="14">
        <f>April!C6+May!C6+July!C6+Sept!C6</f>
        <v>90</v>
      </c>
      <c r="H15" s="14"/>
      <c r="I15" s="14"/>
      <c r="J15" s="14">
        <v>697.26</v>
      </c>
      <c r="K15" s="4"/>
    </row>
    <row r="16" spans="1:11" ht="15" x14ac:dyDescent="0.25">
      <c r="A16" s="13"/>
      <c r="B16" s="13"/>
      <c r="C16" s="13"/>
      <c r="D16" s="13"/>
      <c r="E16" s="13"/>
      <c r="F16" s="13"/>
      <c r="G16" s="27">
        <f>SUM(G13:G15)</f>
        <v>5022.5</v>
      </c>
      <c r="H16" s="14"/>
      <c r="I16" s="14"/>
      <c r="J16" s="27">
        <f>SUM(J13:J15)</f>
        <v>10668.51</v>
      </c>
      <c r="K16" s="4"/>
    </row>
    <row r="17" spans="1:11" ht="15" x14ac:dyDescent="0.25">
      <c r="A17" s="13"/>
      <c r="B17" s="13"/>
      <c r="C17" s="13"/>
      <c r="D17" s="13"/>
      <c r="E17" s="13"/>
      <c r="F17" s="13"/>
      <c r="G17" s="14"/>
      <c r="H17" s="14"/>
      <c r="I17" s="14"/>
      <c r="J17" s="14"/>
      <c r="K17" s="4"/>
    </row>
    <row r="18" spans="1:11" ht="15" x14ac:dyDescent="0.25">
      <c r="A18" s="26" t="s">
        <v>14</v>
      </c>
      <c r="B18" s="13"/>
      <c r="C18" s="13"/>
      <c r="D18" s="13"/>
      <c r="E18" s="13"/>
      <c r="F18" s="13"/>
      <c r="G18" s="14"/>
      <c r="H18" s="14"/>
      <c r="I18" s="14"/>
      <c r="J18" s="14"/>
      <c r="K18" s="4"/>
    </row>
    <row r="19" spans="1:11" ht="15" x14ac:dyDescent="0.25">
      <c r="A19" s="13" t="s">
        <v>15</v>
      </c>
      <c r="B19" s="13"/>
      <c r="C19" s="13"/>
      <c r="D19" s="13"/>
      <c r="E19" s="13"/>
      <c r="F19" s="13"/>
      <c r="G19" s="14"/>
      <c r="H19" s="14"/>
      <c r="I19" s="14"/>
      <c r="J19" s="14"/>
      <c r="K19" s="4"/>
    </row>
    <row r="20" spans="1:11" ht="15" x14ac:dyDescent="0.25">
      <c r="A20" s="13" t="s">
        <v>16</v>
      </c>
      <c r="B20" s="13"/>
      <c r="C20" s="13"/>
      <c r="D20" s="13"/>
      <c r="E20" s="13"/>
      <c r="F20" s="13"/>
      <c r="G20" s="14">
        <v>0</v>
      </c>
      <c r="H20" s="14"/>
      <c r="I20" s="14"/>
      <c r="J20" s="14">
        <v>213</v>
      </c>
      <c r="K20" s="4"/>
    </row>
    <row r="21" spans="1:11" ht="15" x14ac:dyDescent="0.25">
      <c r="A21" s="13" t="s">
        <v>17</v>
      </c>
      <c r="B21" s="13"/>
      <c r="C21" s="13"/>
      <c r="D21" s="13"/>
      <c r="E21" s="13"/>
      <c r="F21" s="13"/>
      <c r="G21" s="14">
        <v>0</v>
      </c>
      <c r="H21" s="14"/>
      <c r="I21" s="14"/>
      <c r="J21" s="14">
        <v>3</v>
      </c>
      <c r="K21" s="4"/>
    </row>
    <row r="22" spans="1:11" ht="15" x14ac:dyDescent="0.25">
      <c r="A22" s="13"/>
      <c r="B22" s="13"/>
      <c r="C22" s="13"/>
      <c r="D22" s="13"/>
      <c r="E22" s="13"/>
      <c r="F22" s="13"/>
      <c r="G22" s="14"/>
      <c r="H22" s="14"/>
      <c r="I22" s="14"/>
      <c r="J22" s="14">
        <f>SUM(J20:J21)</f>
        <v>216</v>
      </c>
      <c r="K22" s="4"/>
    </row>
    <row r="23" spans="1:11" ht="15" x14ac:dyDescent="0.25">
      <c r="A23" s="13"/>
      <c r="B23" s="13"/>
      <c r="C23" s="13"/>
      <c r="D23" s="13"/>
      <c r="E23" s="13"/>
      <c r="F23" s="13"/>
      <c r="G23" s="14"/>
      <c r="H23" s="14"/>
      <c r="I23" s="14"/>
      <c r="J23" s="14"/>
      <c r="K23" s="4"/>
    </row>
    <row r="24" spans="1:11" ht="15" x14ac:dyDescent="0.25">
      <c r="A24" s="5" t="s">
        <v>18</v>
      </c>
      <c r="B24" s="13"/>
      <c r="C24" s="13"/>
      <c r="D24" s="13"/>
      <c r="E24" s="13"/>
      <c r="F24" s="13"/>
      <c r="G24" s="28">
        <f>SUM(G16+G22)</f>
        <v>5022.5</v>
      </c>
      <c r="H24" s="14"/>
      <c r="I24" s="14"/>
      <c r="J24" s="28">
        <f>J16+J20+J21+J22</f>
        <v>11100.51</v>
      </c>
      <c r="K24" s="4"/>
    </row>
    <row r="25" spans="1:11" ht="15" x14ac:dyDescent="0.25">
      <c r="A25" s="13"/>
      <c r="B25" s="13"/>
      <c r="C25" s="13"/>
      <c r="D25" s="13"/>
      <c r="E25" s="13"/>
      <c r="F25" s="13"/>
      <c r="G25" s="14"/>
      <c r="H25" s="14"/>
      <c r="I25" s="14"/>
      <c r="J25" s="14"/>
      <c r="K25" s="4"/>
    </row>
    <row r="26" spans="1:11" ht="15" x14ac:dyDescent="0.25">
      <c r="A26" s="13"/>
      <c r="B26" s="13"/>
      <c r="C26" s="13"/>
      <c r="D26" s="13"/>
      <c r="E26" s="13"/>
      <c r="F26" s="13"/>
      <c r="G26" s="14"/>
      <c r="H26" s="14"/>
      <c r="I26" s="14"/>
      <c r="J26" s="14"/>
      <c r="K26" s="4"/>
    </row>
    <row r="27" spans="1:11" ht="15" x14ac:dyDescent="0.25">
      <c r="A27" s="5" t="s">
        <v>19</v>
      </c>
      <c r="B27" s="13"/>
      <c r="C27" s="13"/>
      <c r="D27" s="13"/>
      <c r="E27" s="13"/>
      <c r="F27" s="13"/>
      <c r="G27" s="14"/>
      <c r="H27" s="14"/>
      <c r="I27" s="14"/>
      <c r="J27" s="14"/>
      <c r="K27" s="4"/>
    </row>
    <row r="28" spans="1:11" ht="15" x14ac:dyDescent="0.25">
      <c r="A28" s="26" t="s">
        <v>20</v>
      </c>
      <c r="B28" s="13"/>
      <c r="C28" s="13"/>
      <c r="D28" s="13"/>
      <c r="E28" s="13"/>
      <c r="F28" s="13"/>
      <c r="G28" s="14"/>
      <c r="H28" s="14"/>
      <c r="I28" s="14"/>
      <c r="J28" s="14"/>
      <c r="K28" s="4"/>
    </row>
    <row r="29" spans="1:11" ht="15" x14ac:dyDescent="0.25">
      <c r="A29" s="13" t="s">
        <v>21</v>
      </c>
      <c r="B29" s="13"/>
      <c r="C29" s="13"/>
      <c r="D29" s="13"/>
      <c r="E29" s="13" t="s">
        <v>22</v>
      </c>
      <c r="F29" s="13"/>
      <c r="G29" s="14">
        <f>April!C12+May!C12+June!C12+July!C12+Aug!C12+Sept!C12</f>
        <v>2100</v>
      </c>
      <c r="H29" s="14"/>
      <c r="I29" s="14"/>
      <c r="J29" s="14">
        <v>8000</v>
      </c>
      <c r="K29" s="4"/>
    </row>
    <row r="30" spans="1:11" ht="15" x14ac:dyDescent="0.25">
      <c r="A30" s="13" t="s">
        <v>23</v>
      </c>
      <c r="B30" s="13"/>
      <c r="C30" s="13"/>
      <c r="D30" s="13"/>
      <c r="E30" s="13"/>
      <c r="F30" s="13"/>
      <c r="G30" s="14">
        <v>0</v>
      </c>
      <c r="H30" s="14"/>
      <c r="I30" s="14"/>
      <c r="J30" s="14">
        <v>175</v>
      </c>
      <c r="K30" s="4"/>
    </row>
    <row r="31" spans="1:11" ht="15" x14ac:dyDescent="0.25">
      <c r="A31" s="13"/>
      <c r="B31" s="13"/>
      <c r="C31" s="13"/>
      <c r="D31" s="13"/>
      <c r="E31" s="13"/>
      <c r="F31" s="13"/>
      <c r="G31" s="27">
        <f>SUM(G29:G30)</f>
        <v>2100</v>
      </c>
      <c r="H31" s="14"/>
      <c r="I31" s="14"/>
      <c r="J31" s="27">
        <f>SUM(J29:J30)</f>
        <v>8175</v>
      </c>
      <c r="K31" s="4"/>
    </row>
    <row r="32" spans="1:11" ht="15" x14ac:dyDescent="0.25">
      <c r="A32" s="13"/>
      <c r="B32" s="13"/>
      <c r="C32" s="13"/>
      <c r="D32" s="13"/>
      <c r="E32" s="13"/>
      <c r="F32" s="13"/>
      <c r="G32" s="14"/>
      <c r="H32" s="14"/>
      <c r="I32" s="14"/>
      <c r="J32" s="14"/>
      <c r="K32" s="4"/>
    </row>
    <row r="33" spans="1:11" ht="15" x14ac:dyDescent="0.25">
      <c r="A33" s="26" t="s">
        <v>24</v>
      </c>
      <c r="B33" s="13"/>
      <c r="C33" s="13"/>
      <c r="D33" s="13"/>
      <c r="E33" s="13"/>
      <c r="F33" s="13"/>
      <c r="G33" s="14"/>
      <c r="H33" s="14"/>
      <c r="I33" s="14"/>
      <c r="J33" s="14"/>
      <c r="K33" s="4"/>
    </row>
    <row r="34" spans="1:11" ht="15" x14ac:dyDescent="0.25">
      <c r="A34" s="13" t="s">
        <v>25</v>
      </c>
      <c r="B34" s="13"/>
      <c r="C34" s="13"/>
      <c r="D34" s="13"/>
      <c r="E34" s="13"/>
      <c r="F34" s="13"/>
      <c r="G34" s="14">
        <f>April!C13+April!C14+April!C15+April!C17+May!C18+May!C13+May!C14+June!C13+June!C14+June!C16+June!C17+July!C18+July!C14+July!C15+Aug!C14+Aug!C15+Aug!C17+Sept!C13+Sept!C14+Sept!C15+Sept!C16</f>
        <v>1382.3900000000003</v>
      </c>
      <c r="H34" s="14"/>
      <c r="I34" s="14"/>
      <c r="J34" s="14">
        <v>3158</v>
      </c>
      <c r="K34" s="4"/>
    </row>
    <row r="35" spans="1:11" ht="15" x14ac:dyDescent="0.25">
      <c r="A35" s="13" t="s">
        <v>26</v>
      </c>
      <c r="B35" s="13"/>
      <c r="C35" s="13"/>
      <c r="D35" s="13"/>
      <c r="E35" s="13"/>
      <c r="F35" s="13"/>
      <c r="G35" s="14">
        <v>0</v>
      </c>
      <c r="H35" s="14"/>
      <c r="I35" s="14"/>
      <c r="J35" s="14">
        <v>135</v>
      </c>
      <c r="K35" s="4"/>
    </row>
    <row r="36" spans="1:11" ht="15" x14ac:dyDescent="0.25">
      <c r="A36" s="13" t="s">
        <v>27</v>
      </c>
      <c r="B36" s="13"/>
      <c r="C36" s="13"/>
      <c r="D36" s="13"/>
      <c r="E36" s="13"/>
      <c r="F36" s="13"/>
      <c r="G36" s="14">
        <f>Aug!C18</f>
        <v>1560</v>
      </c>
      <c r="H36" s="14"/>
      <c r="I36" s="14"/>
      <c r="J36" s="14">
        <v>1320</v>
      </c>
      <c r="K36" s="4"/>
    </row>
    <row r="37" spans="1:11" ht="15" x14ac:dyDescent="0.25">
      <c r="A37" s="13" t="s">
        <v>28</v>
      </c>
      <c r="B37" s="13"/>
      <c r="C37" s="13"/>
      <c r="D37" s="13"/>
      <c r="E37" s="13"/>
      <c r="F37" s="13"/>
      <c r="G37" s="14">
        <f>April!C16+June!C15+Aug!C16+Sept!C17</f>
        <v>233.82</v>
      </c>
      <c r="H37" s="14"/>
      <c r="I37" s="14"/>
      <c r="J37" s="14">
        <v>103</v>
      </c>
      <c r="K37" s="4"/>
    </row>
    <row r="38" spans="1:11" ht="15" x14ac:dyDescent="0.25">
      <c r="A38" s="13" t="s">
        <v>29</v>
      </c>
      <c r="B38" s="13"/>
      <c r="C38" s="13"/>
      <c r="D38" s="13"/>
      <c r="E38" s="13"/>
      <c r="F38" s="13"/>
      <c r="G38" s="14"/>
      <c r="H38" s="14"/>
      <c r="I38" s="14"/>
      <c r="J38" s="14">
        <v>1053</v>
      </c>
      <c r="K38" s="4"/>
    </row>
    <row r="39" spans="1:11" ht="15" x14ac:dyDescent="0.25">
      <c r="A39" s="13"/>
      <c r="B39" s="13"/>
      <c r="C39" s="13"/>
      <c r="D39" s="13"/>
      <c r="E39" s="13"/>
      <c r="F39" s="13"/>
      <c r="G39" s="27">
        <f>SUM(G34:G38)</f>
        <v>3176.2100000000005</v>
      </c>
      <c r="H39" s="14"/>
      <c r="I39" s="14"/>
      <c r="J39" s="27">
        <f>SUM(J34:J38)</f>
        <v>5769</v>
      </c>
      <c r="K39" s="4"/>
    </row>
    <row r="40" spans="1:11" ht="15" x14ac:dyDescent="0.25">
      <c r="A40" s="13"/>
      <c r="B40" s="13"/>
      <c r="C40" s="13"/>
      <c r="D40" s="13"/>
      <c r="E40" s="13"/>
      <c r="F40" s="13"/>
      <c r="G40" s="14"/>
      <c r="H40" s="14"/>
      <c r="I40" s="14"/>
      <c r="J40" s="14"/>
      <c r="K40" s="4"/>
    </row>
    <row r="41" spans="1:11" ht="15" x14ac:dyDescent="0.25">
      <c r="A41" s="5" t="s">
        <v>30</v>
      </c>
      <c r="B41" s="13"/>
      <c r="C41" s="13"/>
      <c r="D41" s="13"/>
      <c r="E41" s="13"/>
      <c r="F41" s="13"/>
      <c r="G41" s="28">
        <f>G31+G39</f>
        <v>5276.2100000000009</v>
      </c>
      <c r="H41" s="14"/>
      <c r="I41" s="14"/>
      <c r="J41" s="28">
        <f>J31+J39</f>
        <v>13944</v>
      </c>
      <c r="K41" s="4"/>
    </row>
    <row r="42" spans="1:11" ht="15" x14ac:dyDescent="0.25">
      <c r="A42" s="13"/>
      <c r="B42" s="13"/>
      <c r="C42" s="13"/>
      <c r="D42" s="13"/>
      <c r="E42" s="13"/>
      <c r="F42" s="13"/>
      <c r="G42" s="14"/>
      <c r="H42" s="14"/>
      <c r="I42" s="14"/>
      <c r="J42" s="14"/>
      <c r="K42" s="4"/>
    </row>
    <row r="43" spans="1:11" ht="15" x14ac:dyDescent="0.25">
      <c r="A43" s="13"/>
      <c r="B43" s="13"/>
      <c r="C43" s="13"/>
      <c r="D43" s="13"/>
      <c r="E43" s="13"/>
      <c r="F43" s="13"/>
      <c r="G43" s="14"/>
      <c r="H43" s="14"/>
      <c r="I43" s="14"/>
      <c r="J43" s="14"/>
      <c r="K43" s="4"/>
    </row>
    <row r="44" spans="1:11" ht="15" x14ac:dyDescent="0.25">
      <c r="A44" s="5" t="s">
        <v>31</v>
      </c>
      <c r="B44" s="13"/>
      <c r="C44" s="13"/>
      <c r="D44" s="13"/>
      <c r="E44" s="13"/>
      <c r="F44" s="13"/>
      <c r="G44" s="29">
        <f>G24-G41</f>
        <v>-253.71000000000095</v>
      </c>
      <c r="H44" s="14"/>
      <c r="I44" s="14"/>
      <c r="J44" s="29">
        <f>J24-J41</f>
        <v>-2843.49</v>
      </c>
      <c r="K44" s="4"/>
    </row>
    <row r="45" spans="1:11" ht="15" x14ac:dyDescent="0.25">
      <c r="A45" s="13"/>
      <c r="B45" s="13"/>
      <c r="C45" s="13"/>
      <c r="D45" s="13"/>
      <c r="E45" s="13"/>
      <c r="F45" s="13"/>
      <c r="G45" s="14"/>
      <c r="H45" s="14"/>
      <c r="I45" s="14"/>
      <c r="J45" s="14"/>
      <c r="K45" s="4"/>
    </row>
    <row r="46" spans="1:11" ht="15" x14ac:dyDescent="0.25">
      <c r="A46" s="5" t="s">
        <v>32</v>
      </c>
      <c r="B46" s="13"/>
      <c r="C46" s="13"/>
      <c r="D46" s="13"/>
      <c r="E46" s="13"/>
      <c r="F46" s="13"/>
      <c r="G46" s="14"/>
      <c r="H46" s="14"/>
      <c r="I46" s="14"/>
      <c r="J46" s="14"/>
      <c r="K46" s="4"/>
    </row>
    <row r="47" spans="1:11" ht="15" x14ac:dyDescent="0.25">
      <c r="A47" s="13"/>
      <c r="B47" s="13"/>
      <c r="C47" s="13"/>
      <c r="D47" s="13"/>
      <c r="E47" s="13"/>
      <c r="F47" s="13"/>
      <c r="G47" s="14"/>
      <c r="H47" s="14"/>
      <c r="I47" s="14"/>
      <c r="J47" s="14"/>
      <c r="K47" s="4"/>
    </row>
    <row r="48" spans="1:11" ht="15" x14ac:dyDescent="0.25">
      <c r="A48" s="13" t="s">
        <v>71</v>
      </c>
      <c r="B48" s="13"/>
      <c r="C48" s="13"/>
      <c r="D48" s="13"/>
      <c r="E48" s="13"/>
      <c r="F48" s="13"/>
      <c r="G48" s="14"/>
      <c r="H48" s="14"/>
      <c r="I48" s="14"/>
      <c r="J48" s="6">
        <v>1473.91</v>
      </c>
      <c r="K48" s="4"/>
    </row>
    <row r="49" spans="1:11" ht="15" x14ac:dyDescent="0.25">
      <c r="A49" s="13" t="s">
        <v>33</v>
      </c>
      <c r="B49" s="13"/>
      <c r="C49" s="13"/>
      <c r="D49" s="13"/>
      <c r="E49" s="13"/>
      <c r="F49" s="13"/>
      <c r="G49" s="14">
        <f>G44</f>
        <v>-253.71000000000095</v>
      </c>
      <c r="H49" s="14"/>
      <c r="I49" s="14"/>
      <c r="J49" s="14"/>
      <c r="K49" s="4"/>
    </row>
    <row r="50" spans="1:11" ht="15" x14ac:dyDescent="0.25">
      <c r="A50" s="13" t="s">
        <v>85</v>
      </c>
      <c r="B50" s="13"/>
      <c r="C50" s="13"/>
      <c r="D50" s="13"/>
      <c r="E50" s="13"/>
      <c r="F50" s="13"/>
      <c r="G50" s="6">
        <f>J48+G49</f>
        <v>1220.1999999999991</v>
      </c>
      <c r="H50" s="14"/>
      <c r="I50" s="14"/>
      <c r="J50" s="6"/>
      <c r="K50" s="4"/>
    </row>
    <row r="51" spans="1:11" ht="15" x14ac:dyDescent="0.25">
      <c r="A51" s="13"/>
      <c r="B51" s="13"/>
      <c r="C51" s="13"/>
      <c r="D51" s="13"/>
      <c r="E51" s="13"/>
      <c r="F51" s="13"/>
      <c r="G51" s="14"/>
      <c r="H51" s="14"/>
      <c r="I51" s="14"/>
      <c r="J51" s="14"/>
      <c r="K51" s="4"/>
    </row>
    <row r="52" spans="1:11" ht="15" x14ac:dyDescent="0.25">
      <c r="A52" s="13"/>
      <c r="B52" s="13"/>
      <c r="C52" s="13"/>
      <c r="D52" s="13"/>
      <c r="E52" s="13"/>
      <c r="F52" s="13"/>
      <c r="G52" s="14"/>
      <c r="H52" s="14"/>
      <c r="I52" s="14"/>
      <c r="J52" s="14"/>
      <c r="K52" s="4"/>
    </row>
    <row r="53" spans="1:11" ht="15" x14ac:dyDescent="0.25">
      <c r="A53" s="13"/>
      <c r="B53" s="13"/>
      <c r="C53" s="13"/>
      <c r="D53" s="13"/>
      <c r="E53" s="13"/>
      <c r="F53" s="13"/>
      <c r="G53" s="14"/>
      <c r="H53" s="14"/>
      <c r="I53" s="14"/>
      <c r="J53" s="14"/>
      <c r="K53" s="4"/>
    </row>
    <row r="54" spans="1:11" ht="15" x14ac:dyDescent="0.25">
      <c r="A54" s="13"/>
      <c r="B54" s="13"/>
      <c r="C54" s="13"/>
      <c r="D54" s="13"/>
      <c r="E54" s="13"/>
      <c r="F54" s="13"/>
      <c r="G54" s="14"/>
      <c r="H54" s="14"/>
      <c r="I54" s="14"/>
      <c r="J54" s="14"/>
      <c r="K54" s="4"/>
    </row>
    <row r="55" spans="1:11" ht="15" x14ac:dyDescent="0.25">
      <c r="A55" s="5" t="s">
        <v>0</v>
      </c>
      <c r="B55" s="13"/>
      <c r="C55" s="13"/>
      <c r="D55" s="13"/>
      <c r="E55" s="13"/>
      <c r="F55" s="13"/>
      <c r="G55" s="14"/>
      <c r="H55" s="14"/>
      <c r="I55" s="14"/>
      <c r="J55" s="14"/>
      <c r="K55" s="4"/>
    </row>
    <row r="56" spans="1:11" ht="15" x14ac:dyDescent="0.25">
      <c r="A56" s="13" t="s">
        <v>1</v>
      </c>
      <c r="B56" s="13"/>
      <c r="C56" s="13"/>
      <c r="D56" s="13"/>
      <c r="E56" s="13"/>
      <c r="F56" s="13"/>
      <c r="G56" s="14"/>
      <c r="H56" s="14"/>
      <c r="I56" s="14"/>
      <c r="J56" s="14"/>
      <c r="K56" s="4"/>
    </row>
    <row r="57" spans="1:11" ht="15" x14ac:dyDescent="0.25">
      <c r="A57" s="13" t="s">
        <v>2</v>
      </c>
      <c r="B57" s="13"/>
      <c r="C57" s="13"/>
      <c r="D57" s="13"/>
      <c r="E57" s="13"/>
      <c r="F57" s="13"/>
      <c r="G57" s="14"/>
      <c r="H57" s="14"/>
      <c r="I57" s="14"/>
      <c r="J57" s="14"/>
      <c r="K57" s="4"/>
    </row>
    <row r="58" spans="1:11" ht="15" x14ac:dyDescent="0.25">
      <c r="A58" s="13"/>
      <c r="B58" s="13"/>
      <c r="C58" s="13"/>
      <c r="D58" s="13"/>
      <c r="E58" s="13"/>
      <c r="F58" s="13"/>
      <c r="G58" s="14"/>
      <c r="H58" s="14"/>
      <c r="I58" s="14"/>
      <c r="J58" s="14"/>
      <c r="K58" s="4"/>
    </row>
    <row r="59" spans="1:11" ht="15" x14ac:dyDescent="0.25">
      <c r="A59" s="5" t="s">
        <v>37</v>
      </c>
      <c r="B59" s="13"/>
      <c r="C59" s="13"/>
      <c r="D59" s="13"/>
      <c r="E59" s="13"/>
      <c r="F59" s="13"/>
      <c r="G59" s="14"/>
      <c r="H59" s="14"/>
      <c r="I59" s="14"/>
      <c r="J59" s="14"/>
      <c r="K59" s="4"/>
    </row>
    <row r="60" spans="1:11" ht="15" x14ac:dyDescent="0.25">
      <c r="A60" s="13" t="s">
        <v>86</v>
      </c>
      <c r="B60" s="13"/>
      <c r="C60" s="13"/>
      <c r="D60" s="13"/>
      <c r="E60" s="13"/>
      <c r="F60" s="5" t="s">
        <v>38</v>
      </c>
      <c r="G60" s="5" t="s">
        <v>87</v>
      </c>
      <c r="H60" s="6"/>
      <c r="I60" s="6"/>
      <c r="J60" s="5">
        <v>2025</v>
      </c>
      <c r="K60" s="4"/>
    </row>
    <row r="61" spans="1:11" ht="15" x14ac:dyDescent="0.25">
      <c r="A61" s="13"/>
      <c r="B61" s="13"/>
      <c r="C61" s="13"/>
      <c r="D61" s="13"/>
      <c r="E61" s="13"/>
      <c r="F61" s="13"/>
      <c r="G61" s="14"/>
      <c r="H61" s="14"/>
      <c r="I61" s="14"/>
      <c r="J61" s="14"/>
      <c r="K61" s="4"/>
    </row>
    <row r="62" spans="1:11" ht="15" x14ac:dyDescent="0.25">
      <c r="A62" s="5" t="s">
        <v>39</v>
      </c>
      <c r="B62" s="13"/>
      <c r="C62" s="13"/>
      <c r="D62" s="13"/>
      <c r="E62" s="13"/>
      <c r="F62" s="13"/>
      <c r="G62" s="30" t="s">
        <v>8</v>
      </c>
      <c r="H62" s="14"/>
      <c r="I62" s="14"/>
      <c r="J62" s="30" t="s">
        <v>8</v>
      </c>
      <c r="K62" s="4"/>
    </row>
    <row r="63" spans="1:11" ht="15" x14ac:dyDescent="0.25">
      <c r="A63" s="13" t="s">
        <v>40</v>
      </c>
      <c r="B63" s="13"/>
      <c r="C63" s="13"/>
      <c r="D63" s="13"/>
      <c r="E63" s="13"/>
      <c r="F63" s="13"/>
      <c r="G63" s="17">
        <v>150000</v>
      </c>
      <c r="H63" s="17"/>
      <c r="I63" s="17"/>
      <c r="J63" s="17">
        <v>150000</v>
      </c>
      <c r="K63" s="4"/>
    </row>
    <row r="64" spans="1:11" ht="15" x14ac:dyDescent="0.25">
      <c r="A64" s="13" t="s">
        <v>41</v>
      </c>
      <c r="B64" s="13"/>
      <c r="C64" s="13"/>
      <c r="D64" s="13"/>
      <c r="E64" s="13"/>
      <c r="F64" s="13"/>
      <c r="G64" s="17">
        <v>1499</v>
      </c>
      <c r="H64" s="17"/>
      <c r="I64" s="17"/>
      <c r="J64" s="17">
        <v>1499</v>
      </c>
      <c r="K64" s="4"/>
    </row>
    <row r="65" spans="1:11" ht="15" x14ac:dyDescent="0.25">
      <c r="A65" s="13" t="s">
        <v>42</v>
      </c>
      <c r="B65" s="13"/>
      <c r="C65" s="13"/>
      <c r="D65" s="13"/>
      <c r="E65" s="13"/>
      <c r="F65" s="13"/>
      <c r="G65" s="31">
        <f>SUM(G63:G64)</f>
        <v>151499</v>
      </c>
      <c r="H65" s="17"/>
      <c r="I65" s="17"/>
      <c r="J65" s="31">
        <f>SUM(J63:J64)</f>
        <v>151499</v>
      </c>
      <c r="K65" s="4"/>
    </row>
    <row r="66" spans="1:11" ht="15" x14ac:dyDescent="0.25">
      <c r="A66" s="13"/>
      <c r="B66" s="13"/>
      <c r="C66" s="13"/>
      <c r="D66" s="13"/>
      <c r="E66" s="13"/>
      <c r="F66" s="13"/>
      <c r="G66" s="17"/>
      <c r="H66" s="17"/>
      <c r="I66" s="17"/>
      <c r="J66" s="17"/>
      <c r="K66" s="4"/>
    </row>
    <row r="67" spans="1:11" ht="15" x14ac:dyDescent="0.25">
      <c r="A67" s="13"/>
      <c r="B67" s="13"/>
      <c r="C67" s="13"/>
      <c r="D67" s="13"/>
      <c r="E67" s="13"/>
      <c r="F67" s="13"/>
      <c r="G67" s="17"/>
      <c r="H67" s="17"/>
      <c r="I67" s="17"/>
      <c r="J67" s="17"/>
      <c r="K67" s="4"/>
    </row>
    <row r="68" spans="1:11" ht="15" x14ac:dyDescent="0.25">
      <c r="A68" s="5" t="s">
        <v>43</v>
      </c>
      <c r="B68" s="13"/>
      <c r="C68" s="13"/>
      <c r="D68" s="13"/>
      <c r="E68" s="13"/>
      <c r="F68" s="13"/>
      <c r="G68" s="17"/>
      <c r="H68" s="17"/>
      <c r="I68" s="17"/>
      <c r="J68" s="17"/>
      <c r="K68" s="4"/>
    </row>
    <row r="69" spans="1:11" ht="15" x14ac:dyDescent="0.25">
      <c r="A69" s="13" t="s">
        <v>44</v>
      </c>
      <c r="B69" s="13"/>
      <c r="C69" s="13"/>
      <c r="D69" s="13"/>
      <c r="E69" s="13"/>
      <c r="F69" s="13"/>
      <c r="G69" s="17">
        <v>0</v>
      </c>
      <c r="H69" s="17"/>
      <c r="I69" s="17"/>
      <c r="J69" s="17">
        <v>0</v>
      </c>
      <c r="K69" s="4"/>
    </row>
    <row r="70" spans="1:11" ht="15" x14ac:dyDescent="0.25">
      <c r="A70" s="13" t="s">
        <v>45</v>
      </c>
      <c r="B70" s="13"/>
      <c r="C70" s="13"/>
      <c r="D70" s="13"/>
      <c r="E70" s="13"/>
      <c r="F70" s="13"/>
      <c r="G70" s="17">
        <v>0</v>
      </c>
      <c r="H70" s="17"/>
      <c r="I70" s="17"/>
      <c r="J70" s="17">
        <v>0</v>
      </c>
      <c r="K70" s="4"/>
    </row>
    <row r="71" spans="1:11" ht="15" x14ac:dyDescent="0.25">
      <c r="A71" s="5" t="s">
        <v>46</v>
      </c>
      <c r="B71" s="13"/>
      <c r="C71" s="13"/>
      <c r="D71" s="13"/>
      <c r="E71" s="13"/>
      <c r="F71" s="13"/>
      <c r="G71" s="17">
        <v>0</v>
      </c>
      <c r="H71" s="17"/>
      <c r="I71" s="17"/>
      <c r="J71" s="17">
        <v>0</v>
      </c>
      <c r="K71" s="4"/>
    </row>
    <row r="72" spans="1:11" ht="15" x14ac:dyDescent="0.25">
      <c r="A72" s="13"/>
      <c r="B72" s="13"/>
      <c r="C72" s="13"/>
      <c r="D72" s="13"/>
      <c r="E72" s="13"/>
      <c r="F72" s="13"/>
      <c r="G72" s="17"/>
      <c r="H72" s="17"/>
      <c r="I72" s="17"/>
      <c r="J72" s="17"/>
      <c r="K72" s="4" t="s">
        <v>47</v>
      </c>
    </row>
    <row r="73" spans="1:11" ht="15" x14ac:dyDescent="0.25">
      <c r="A73" s="5" t="s">
        <v>48</v>
      </c>
      <c r="B73" s="13"/>
      <c r="C73" s="13"/>
      <c r="D73" s="13"/>
      <c r="E73" s="13"/>
      <c r="F73" s="13"/>
      <c r="G73" s="32">
        <f>G65</f>
        <v>151499</v>
      </c>
      <c r="H73" s="17"/>
      <c r="I73" s="17"/>
      <c r="J73" s="32">
        <f>J65+J69</f>
        <v>151499</v>
      </c>
      <c r="K73" s="4"/>
    </row>
    <row r="74" spans="1:11" ht="15" x14ac:dyDescent="0.25">
      <c r="A74" s="13"/>
      <c r="B74" s="13"/>
      <c r="C74" s="13"/>
      <c r="D74" s="13"/>
      <c r="E74" s="13"/>
      <c r="F74" s="13"/>
      <c r="G74" s="17"/>
      <c r="H74" s="17"/>
      <c r="I74" s="17"/>
      <c r="J74" s="17"/>
      <c r="K74" s="4"/>
    </row>
    <row r="75" spans="1:11" ht="15" x14ac:dyDescent="0.25">
      <c r="A75" s="5" t="s">
        <v>49</v>
      </c>
      <c r="B75" s="13"/>
      <c r="C75" s="13"/>
      <c r="D75" s="13"/>
      <c r="E75" s="18"/>
      <c r="F75" s="13"/>
      <c r="G75" s="17"/>
      <c r="H75" s="17"/>
      <c r="I75" s="17"/>
      <c r="J75" s="17"/>
      <c r="K75" s="4"/>
    </row>
    <row r="76" spans="1:11" ht="15" x14ac:dyDescent="0.25">
      <c r="A76" s="18" t="s">
        <v>50</v>
      </c>
      <c r="B76" s="18"/>
      <c r="C76" s="18"/>
      <c r="D76" s="18"/>
      <c r="E76" s="13"/>
      <c r="F76" s="18"/>
      <c r="G76" s="33">
        <v>0</v>
      </c>
      <c r="H76" s="17"/>
      <c r="I76" s="17"/>
      <c r="J76" s="33">
        <v>0</v>
      </c>
      <c r="K76" s="4"/>
    </row>
    <row r="77" spans="1:11" ht="15" x14ac:dyDescent="0.25">
      <c r="A77" s="13"/>
      <c r="B77" s="13"/>
      <c r="C77" s="13"/>
      <c r="D77" s="13"/>
      <c r="E77" s="13"/>
      <c r="F77" s="13"/>
      <c r="G77" s="17"/>
      <c r="H77" s="17"/>
      <c r="I77" s="17"/>
      <c r="J77" s="17"/>
      <c r="K77" s="4"/>
    </row>
    <row r="78" spans="1:11" ht="15" x14ac:dyDescent="0.25">
      <c r="A78" s="13"/>
      <c r="B78" s="13"/>
      <c r="C78" s="13"/>
      <c r="D78" s="13"/>
      <c r="E78" s="13"/>
      <c r="F78" s="13"/>
      <c r="G78" s="17"/>
      <c r="H78" s="17"/>
      <c r="I78" s="17"/>
      <c r="J78" s="17"/>
      <c r="K78" s="4"/>
    </row>
    <row r="79" spans="1:11" ht="15" x14ac:dyDescent="0.25">
      <c r="A79" s="5" t="s">
        <v>51</v>
      </c>
      <c r="B79" s="13"/>
      <c r="C79" s="13"/>
      <c r="D79" s="13"/>
      <c r="E79" s="13"/>
      <c r="F79" s="13"/>
      <c r="G79" s="32">
        <f>SUM(G73+G76)</f>
        <v>151499</v>
      </c>
      <c r="H79" s="17"/>
      <c r="I79" s="17"/>
      <c r="J79" s="32">
        <f>J73+J76</f>
        <v>151499</v>
      </c>
      <c r="K79" s="4"/>
    </row>
    <row r="80" spans="1:11" x14ac:dyDescent="0.25">
      <c r="G80" s="11"/>
      <c r="H80" s="7"/>
      <c r="I80" s="7"/>
      <c r="J80" s="11"/>
    </row>
    <row r="81" spans="1:11" ht="17.25" x14ac:dyDescent="0.35">
      <c r="A81" s="13" t="s">
        <v>34</v>
      </c>
      <c r="B81" s="9" t="s">
        <v>72</v>
      </c>
      <c r="C81" s="4"/>
      <c r="D81" s="13" t="s">
        <v>52</v>
      </c>
      <c r="E81" s="13"/>
      <c r="F81" s="13"/>
      <c r="G81" s="19"/>
      <c r="H81" s="13"/>
      <c r="I81" s="4"/>
    </row>
    <row r="82" spans="1:11" ht="18" x14ac:dyDescent="0.25">
      <c r="A82" s="13" t="s">
        <v>35</v>
      </c>
      <c r="B82" s="8"/>
      <c r="C82" s="3"/>
      <c r="D82" s="13" t="s">
        <v>36</v>
      </c>
      <c r="E82" s="13"/>
      <c r="F82" s="13"/>
      <c r="G82" s="19"/>
      <c r="H82" s="13"/>
      <c r="I82" s="4"/>
      <c r="K82" s="4"/>
    </row>
    <row r="83" spans="1:11" ht="18" x14ac:dyDescent="0.25">
      <c r="A83" s="4"/>
      <c r="B83" s="4"/>
      <c r="C83" s="3"/>
      <c r="D83" s="3"/>
      <c r="F83" s="3"/>
      <c r="H83" s="3"/>
      <c r="I83" s="4"/>
    </row>
  </sheetData>
  <sheetProtection selectLockedCells="1" selectUnlockedCells="1"/>
  <pageMargins left="0.78749999999999998" right="0.78749999999999998" top="0.78749999999999998" bottom="0.78749999999999998" header="0.51181102362204722" footer="0.51181102362204722"/>
  <pageSetup paperSize="9" scale="56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18C3-3F38-496B-9947-4F995D61B35C}">
  <sheetPr>
    <pageSetUpPr fitToPage="1"/>
  </sheetPr>
  <dimension ref="A1:G24"/>
  <sheetViews>
    <sheetView zoomScaleNormal="100" workbookViewId="0"/>
  </sheetViews>
  <sheetFormatPr defaultRowHeight="15" x14ac:dyDescent="0.25"/>
  <cols>
    <col min="1" max="1" width="43.5703125" bestFit="1" customWidth="1"/>
    <col min="3" max="3" width="10.140625" style="7" bestFit="1" customWidth="1"/>
    <col min="6" max="6" width="17.28515625" bestFit="1" customWidth="1"/>
  </cols>
  <sheetData>
    <row r="1" spans="1:7" x14ac:dyDescent="0.25">
      <c r="A1" s="13" t="s">
        <v>64</v>
      </c>
      <c r="B1" s="13"/>
      <c r="C1" s="6">
        <v>1907.54</v>
      </c>
    </row>
    <row r="2" spans="1:7" x14ac:dyDescent="0.25">
      <c r="A2" s="13" t="s">
        <v>53</v>
      </c>
      <c r="B2" s="13"/>
      <c r="C2" s="14"/>
    </row>
    <row r="3" spans="1:7" x14ac:dyDescent="0.25">
      <c r="A3" s="13"/>
      <c r="B3" s="13"/>
      <c r="C3" s="14"/>
    </row>
    <row r="4" spans="1:7" x14ac:dyDescent="0.25">
      <c r="A4" s="16" t="s">
        <v>56</v>
      </c>
      <c r="B4" s="13"/>
      <c r="C4" s="14">
        <v>787.5</v>
      </c>
    </row>
    <row r="5" spans="1:7" x14ac:dyDescent="0.25">
      <c r="A5" s="16" t="s">
        <v>57</v>
      </c>
      <c r="B5" s="13"/>
      <c r="C5" s="14">
        <v>50</v>
      </c>
      <c r="G5" s="10"/>
    </row>
    <row r="6" spans="1:7" x14ac:dyDescent="0.25">
      <c r="A6" s="16" t="s">
        <v>58</v>
      </c>
      <c r="B6" s="13"/>
      <c r="C6" s="14">
        <v>70</v>
      </c>
    </row>
    <row r="7" spans="1:7" x14ac:dyDescent="0.25">
      <c r="A7" s="16" t="s">
        <v>55</v>
      </c>
      <c r="B7" s="13"/>
      <c r="C7" s="14"/>
    </row>
    <row r="8" spans="1:7" x14ac:dyDescent="0.25">
      <c r="A8" s="13" t="s">
        <v>5</v>
      </c>
      <c r="B8" s="13"/>
      <c r="C8" s="6">
        <f>SUM(C4:C7)</f>
        <v>907.5</v>
      </c>
    </row>
    <row r="9" spans="1:7" x14ac:dyDescent="0.25">
      <c r="A9" s="13"/>
      <c r="B9" s="13"/>
      <c r="C9" s="14"/>
    </row>
    <row r="10" spans="1:7" x14ac:dyDescent="0.25">
      <c r="A10" s="13"/>
      <c r="B10" s="13"/>
      <c r="C10" s="14"/>
    </row>
    <row r="11" spans="1:7" x14ac:dyDescent="0.25">
      <c r="A11" s="13" t="s">
        <v>54</v>
      </c>
      <c r="B11" s="13"/>
      <c r="C11" s="14"/>
    </row>
    <row r="12" spans="1:7" x14ac:dyDescent="0.25">
      <c r="A12" s="13" t="s">
        <v>59</v>
      </c>
      <c r="B12" s="13"/>
      <c r="C12" s="14">
        <v>350</v>
      </c>
    </row>
    <row r="13" spans="1:7" x14ac:dyDescent="0.25">
      <c r="A13" s="13" t="s">
        <v>74</v>
      </c>
      <c r="B13" s="13"/>
      <c r="C13" s="14">
        <v>31.2</v>
      </c>
    </row>
    <row r="14" spans="1:7" x14ac:dyDescent="0.25">
      <c r="A14" s="13" t="s">
        <v>70</v>
      </c>
      <c r="B14" s="13"/>
      <c r="C14" s="14">
        <v>86.73</v>
      </c>
    </row>
    <row r="15" spans="1:7" x14ac:dyDescent="0.25">
      <c r="A15" s="13" t="s">
        <v>75</v>
      </c>
      <c r="B15" s="13"/>
      <c r="C15" s="14">
        <v>45.61</v>
      </c>
    </row>
    <row r="16" spans="1:7" x14ac:dyDescent="0.25">
      <c r="A16" s="13" t="s">
        <v>67</v>
      </c>
      <c r="B16" s="13"/>
      <c r="C16" s="14">
        <v>123.22</v>
      </c>
    </row>
    <row r="17" spans="1:3" x14ac:dyDescent="0.25">
      <c r="A17" s="13" t="s">
        <v>76</v>
      </c>
      <c r="B17" s="13"/>
      <c r="C17" s="14">
        <v>66</v>
      </c>
    </row>
    <row r="18" spans="1:3" x14ac:dyDescent="0.25">
      <c r="A18" s="13" t="s">
        <v>73</v>
      </c>
      <c r="B18" s="13"/>
      <c r="C18" s="14">
        <v>14</v>
      </c>
    </row>
    <row r="19" spans="1:3" x14ac:dyDescent="0.25">
      <c r="A19" s="13" t="s">
        <v>62</v>
      </c>
      <c r="B19" s="13"/>
      <c r="C19" s="6">
        <f>SUM(C12:C18)</f>
        <v>716.76</v>
      </c>
    </row>
    <row r="20" spans="1:3" x14ac:dyDescent="0.25">
      <c r="A20" s="13"/>
      <c r="B20" s="13"/>
      <c r="C20" s="14"/>
    </row>
    <row r="21" spans="1:3" x14ac:dyDescent="0.25">
      <c r="A21" s="13"/>
      <c r="B21" s="13"/>
      <c r="C21" s="14"/>
    </row>
    <row r="22" spans="1:3" x14ac:dyDescent="0.25">
      <c r="A22" s="12" t="s">
        <v>63</v>
      </c>
      <c r="B22" s="13"/>
      <c r="C22" s="14">
        <f>C8-C19</f>
        <v>190.74</v>
      </c>
    </row>
    <row r="23" spans="1:3" x14ac:dyDescent="0.25">
      <c r="A23" s="13"/>
      <c r="B23" s="13"/>
      <c r="C23" s="14"/>
    </row>
    <row r="24" spans="1:3" x14ac:dyDescent="0.25">
      <c r="A24" s="12" t="s">
        <v>65</v>
      </c>
      <c r="B24" s="13"/>
      <c r="C24" s="6">
        <f>C1+C8-C19</f>
        <v>2098.2799999999997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2331-3EE3-4C00-AC3E-0F2254AFED9B}">
  <dimension ref="A1:F20"/>
  <sheetViews>
    <sheetView workbookViewId="0">
      <selection sqref="A1:C20"/>
    </sheetView>
  </sheetViews>
  <sheetFormatPr defaultRowHeight="15" x14ac:dyDescent="0.25"/>
  <cols>
    <col min="1" max="1" width="40" bestFit="1" customWidth="1"/>
    <col min="5" max="5" width="17.28515625" bestFit="1" customWidth="1"/>
  </cols>
  <sheetData>
    <row r="1" spans="1:6" x14ac:dyDescent="0.25">
      <c r="A1" s="13" t="s">
        <v>64</v>
      </c>
      <c r="B1" s="13"/>
      <c r="C1" s="6">
        <f>April!C24</f>
        <v>2098.2799999999997</v>
      </c>
    </row>
    <row r="2" spans="1:6" x14ac:dyDescent="0.25">
      <c r="A2" s="13" t="s">
        <v>53</v>
      </c>
      <c r="B2" s="13"/>
      <c r="C2" s="14"/>
    </row>
    <row r="3" spans="1:6" x14ac:dyDescent="0.25">
      <c r="A3" s="13"/>
      <c r="B3" s="13"/>
      <c r="C3" s="14"/>
    </row>
    <row r="4" spans="1:6" x14ac:dyDescent="0.25">
      <c r="A4" s="16" t="s">
        <v>56</v>
      </c>
      <c r="B4" s="13"/>
      <c r="C4" s="14">
        <v>815</v>
      </c>
    </row>
    <row r="5" spans="1:6" x14ac:dyDescent="0.25">
      <c r="A5" s="16" t="s">
        <v>57</v>
      </c>
      <c r="B5" s="13"/>
      <c r="C5" s="14"/>
      <c r="F5" s="10"/>
    </row>
    <row r="6" spans="1:6" x14ac:dyDescent="0.25">
      <c r="A6" s="16" t="s">
        <v>58</v>
      </c>
      <c r="B6" s="13"/>
      <c r="C6" s="14">
        <v>20</v>
      </c>
      <c r="F6" s="10"/>
    </row>
    <row r="7" spans="1:6" x14ac:dyDescent="0.25">
      <c r="A7" s="16" t="s">
        <v>55</v>
      </c>
      <c r="B7" s="13"/>
      <c r="C7" s="14"/>
    </row>
    <row r="8" spans="1:6" x14ac:dyDescent="0.25">
      <c r="A8" s="13" t="s">
        <v>5</v>
      </c>
      <c r="B8" s="13"/>
      <c r="C8" s="6">
        <f>SUM(C4:C7)</f>
        <v>835</v>
      </c>
    </row>
    <row r="9" spans="1:6" x14ac:dyDescent="0.25">
      <c r="A9" s="13"/>
      <c r="B9" s="13"/>
      <c r="C9" s="14"/>
    </row>
    <row r="10" spans="1:6" x14ac:dyDescent="0.25">
      <c r="A10" s="13"/>
      <c r="B10" s="13"/>
      <c r="C10" s="14"/>
    </row>
    <row r="11" spans="1:6" x14ac:dyDescent="0.25">
      <c r="A11" s="13" t="s">
        <v>54</v>
      </c>
      <c r="B11" s="13"/>
      <c r="C11" s="14"/>
    </row>
    <row r="12" spans="1:6" x14ac:dyDescent="0.25">
      <c r="A12" s="13" t="s">
        <v>59</v>
      </c>
      <c r="B12" s="13"/>
      <c r="C12" s="14">
        <v>350</v>
      </c>
    </row>
    <row r="13" spans="1:6" x14ac:dyDescent="0.25">
      <c r="A13" s="13" t="s">
        <v>74</v>
      </c>
      <c r="B13" s="13"/>
      <c r="C13" s="14">
        <v>31.2</v>
      </c>
    </row>
    <row r="14" spans="1:6" x14ac:dyDescent="0.25">
      <c r="A14" s="13" t="s">
        <v>77</v>
      </c>
      <c r="B14" s="13"/>
      <c r="C14" s="14">
        <v>57.39</v>
      </c>
    </row>
    <row r="15" spans="1:6" x14ac:dyDescent="0.25">
      <c r="A15" s="13" t="s">
        <v>62</v>
      </c>
      <c r="B15" s="13"/>
      <c r="C15" s="6">
        <f>SUM(C12:C14)</f>
        <v>438.59</v>
      </c>
    </row>
    <row r="16" spans="1:6" x14ac:dyDescent="0.25">
      <c r="A16" s="13"/>
      <c r="B16" s="13"/>
      <c r="C16" s="14"/>
    </row>
    <row r="17" spans="1:3" x14ac:dyDescent="0.25">
      <c r="A17" s="13"/>
      <c r="B17" s="13"/>
      <c r="C17" s="14"/>
    </row>
    <row r="18" spans="1:3" x14ac:dyDescent="0.25">
      <c r="A18" s="12" t="s">
        <v>63</v>
      </c>
      <c r="B18" s="13"/>
      <c r="C18" s="14">
        <f>C8-C15</f>
        <v>396.41</v>
      </c>
    </row>
    <row r="19" spans="1:3" x14ac:dyDescent="0.25">
      <c r="A19" s="13"/>
      <c r="B19" s="13"/>
      <c r="C19" s="14"/>
    </row>
    <row r="20" spans="1:3" x14ac:dyDescent="0.25">
      <c r="A20" s="12" t="s">
        <v>65</v>
      </c>
      <c r="B20" s="13"/>
      <c r="C20" s="6">
        <f>C1+C8-C15</f>
        <v>2494.6899999999996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E9C1-1FAC-4B5C-B3DE-E88DA4F82715}">
  <dimension ref="A1:F25"/>
  <sheetViews>
    <sheetView workbookViewId="0"/>
  </sheetViews>
  <sheetFormatPr defaultRowHeight="15" x14ac:dyDescent="0.25"/>
  <cols>
    <col min="1" max="1" width="40.42578125" bestFit="1" customWidth="1"/>
    <col min="5" max="5" width="17.28515625" bestFit="1" customWidth="1"/>
  </cols>
  <sheetData>
    <row r="1" spans="1:6" x14ac:dyDescent="0.25">
      <c r="A1" s="13" t="s">
        <v>64</v>
      </c>
      <c r="B1" s="13"/>
      <c r="C1" s="6">
        <f>May!C20</f>
        <v>2494.6899999999996</v>
      </c>
    </row>
    <row r="2" spans="1:6" x14ac:dyDescent="0.25">
      <c r="A2" s="13" t="s">
        <v>53</v>
      </c>
      <c r="B2" s="13"/>
      <c r="C2" s="14"/>
    </row>
    <row r="3" spans="1:6" x14ac:dyDescent="0.25">
      <c r="A3" s="13"/>
      <c r="B3" s="13"/>
      <c r="C3" s="14"/>
    </row>
    <row r="4" spans="1:6" x14ac:dyDescent="0.25">
      <c r="A4" s="16" t="s">
        <v>56</v>
      </c>
      <c r="B4" s="13"/>
      <c r="C4" s="14">
        <v>755</v>
      </c>
    </row>
    <row r="5" spans="1:6" x14ac:dyDescent="0.25">
      <c r="A5" s="16" t="s">
        <v>57</v>
      </c>
      <c r="B5" s="13"/>
      <c r="C5" s="14"/>
      <c r="F5" s="10"/>
    </row>
    <row r="6" spans="1:6" x14ac:dyDescent="0.25">
      <c r="A6" s="16" t="s">
        <v>58</v>
      </c>
      <c r="B6" s="13"/>
      <c r="C6" s="14"/>
      <c r="F6" s="10"/>
    </row>
    <row r="7" spans="1:6" x14ac:dyDescent="0.25">
      <c r="A7" s="16" t="s">
        <v>66</v>
      </c>
      <c r="B7" s="13"/>
      <c r="C7" s="14"/>
    </row>
    <row r="8" spans="1:6" x14ac:dyDescent="0.25">
      <c r="A8" s="13" t="s">
        <v>5</v>
      </c>
      <c r="B8" s="13"/>
      <c r="C8" s="6">
        <f>SUM(C4:C7)</f>
        <v>755</v>
      </c>
    </row>
    <row r="9" spans="1:6" x14ac:dyDescent="0.25">
      <c r="A9" s="13"/>
      <c r="B9" s="13"/>
      <c r="C9" s="14"/>
    </row>
    <row r="10" spans="1:6" x14ac:dyDescent="0.25">
      <c r="A10" s="13"/>
      <c r="B10" s="13"/>
      <c r="C10" s="14"/>
    </row>
    <row r="11" spans="1:6" x14ac:dyDescent="0.25">
      <c r="A11" s="13" t="s">
        <v>54</v>
      </c>
      <c r="B11" s="13"/>
      <c r="C11" s="14"/>
    </row>
    <row r="12" spans="1:6" x14ac:dyDescent="0.25">
      <c r="A12" s="13" t="s">
        <v>59</v>
      </c>
      <c r="B12" s="13"/>
      <c r="C12" s="14">
        <v>350</v>
      </c>
    </row>
    <row r="13" spans="1:6" x14ac:dyDescent="0.25">
      <c r="A13" s="13" t="s">
        <v>60</v>
      </c>
      <c r="B13" s="13"/>
      <c r="C13" s="14">
        <v>31.2</v>
      </c>
    </row>
    <row r="14" spans="1:6" x14ac:dyDescent="0.25">
      <c r="A14" s="13" t="s">
        <v>84</v>
      </c>
      <c r="B14" s="13"/>
      <c r="C14" s="14">
        <v>105</v>
      </c>
    </row>
    <row r="15" spans="1:6" x14ac:dyDescent="0.25">
      <c r="A15" s="13" t="s">
        <v>78</v>
      </c>
      <c r="B15" s="13"/>
      <c r="C15" s="14">
        <v>57.4</v>
      </c>
    </row>
    <row r="16" spans="1:6" x14ac:dyDescent="0.25">
      <c r="A16" s="13" t="s">
        <v>61</v>
      </c>
      <c r="B16" s="13"/>
      <c r="C16" s="14">
        <v>60.51</v>
      </c>
    </row>
    <row r="17" spans="1:3" x14ac:dyDescent="0.25">
      <c r="A17" s="13" t="s">
        <v>79</v>
      </c>
      <c r="B17" s="13"/>
      <c r="C17" s="14">
        <v>71.72</v>
      </c>
    </row>
    <row r="18" spans="1:3" x14ac:dyDescent="0.25">
      <c r="A18" s="13" t="s">
        <v>61</v>
      </c>
      <c r="B18" s="13"/>
      <c r="C18" s="14">
        <v>56.6</v>
      </c>
    </row>
    <row r="19" spans="1:3" x14ac:dyDescent="0.25">
      <c r="A19" s="13" t="s">
        <v>62</v>
      </c>
      <c r="B19" s="13"/>
      <c r="C19" s="6">
        <f>SUM(C12:C18)</f>
        <v>732.43000000000006</v>
      </c>
    </row>
    <row r="20" spans="1:3" x14ac:dyDescent="0.25">
      <c r="A20" s="13"/>
      <c r="B20" s="13"/>
      <c r="C20" s="6"/>
    </row>
    <row r="21" spans="1:3" x14ac:dyDescent="0.25">
      <c r="A21" s="13" t="s">
        <v>68</v>
      </c>
      <c r="B21" s="13"/>
      <c r="C21" s="14"/>
    </row>
    <row r="22" spans="1:3" x14ac:dyDescent="0.25">
      <c r="A22" s="13" t="s">
        <v>66</v>
      </c>
      <c r="B22" s="13"/>
      <c r="C22" s="14"/>
    </row>
    <row r="23" spans="1:3" x14ac:dyDescent="0.25">
      <c r="A23" s="12" t="s">
        <v>63</v>
      </c>
      <c r="B23" s="13"/>
      <c r="C23" s="14">
        <f>C8-C19</f>
        <v>22.569999999999936</v>
      </c>
    </row>
    <row r="24" spans="1:3" x14ac:dyDescent="0.25">
      <c r="A24" s="13"/>
      <c r="B24" s="13"/>
      <c r="C24" s="14"/>
    </row>
    <row r="25" spans="1:3" x14ac:dyDescent="0.25">
      <c r="A25" s="12" t="s">
        <v>65</v>
      </c>
      <c r="B25" s="13"/>
      <c r="C25" s="6">
        <f>C1+C8-C19-C22</f>
        <v>2517.2599999999993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7471-02C7-4F44-AA52-547ADD94727A}">
  <dimension ref="A1:F22"/>
  <sheetViews>
    <sheetView workbookViewId="0"/>
  </sheetViews>
  <sheetFormatPr defaultRowHeight="15" x14ac:dyDescent="0.25"/>
  <cols>
    <col min="1" max="1" width="40" bestFit="1" customWidth="1"/>
    <col min="5" max="5" width="17.28515625" bestFit="1" customWidth="1"/>
  </cols>
  <sheetData>
    <row r="1" spans="1:6" x14ac:dyDescent="0.25">
      <c r="A1" s="13" t="s">
        <v>64</v>
      </c>
      <c r="B1" s="13"/>
      <c r="C1" s="6">
        <f>June!C25</f>
        <v>2517.2599999999993</v>
      </c>
    </row>
    <row r="2" spans="1:6" x14ac:dyDescent="0.25">
      <c r="A2" s="5" t="s">
        <v>53</v>
      </c>
      <c r="B2" s="13"/>
      <c r="C2" s="14"/>
    </row>
    <row r="3" spans="1:6" x14ac:dyDescent="0.25">
      <c r="A3" s="13"/>
      <c r="B3" s="13"/>
      <c r="C3" s="14"/>
    </row>
    <row r="4" spans="1:6" x14ac:dyDescent="0.25">
      <c r="A4" s="16" t="s">
        <v>56</v>
      </c>
      <c r="B4" s="13"/>
      <c r="C4" s="14">
        <v>695</v>
      </c>
    </row>
    <row r="5" spans="1:6" x14ac:dyDescent="0.25">
      <c r="A5" s="16" t="s">
        <v>57</v>
      </c>
      <c r="B5" s="13"/>
      <c r="C5" s="14"/>
      <c r="F5" s="10"/>
    </row>
    <row r="6" spans="1:6" x14ac:dyDescent="0.25">
      <c r="A6" s="16" t="s">
        <v>58</v>
      </c>
      <c r="B6" s="13"/>
      <c r="C6" s="15"/>
    </row>
    <row r="7" spans="1:6" x14ac:dyDescent="0.25">
      <c r="A7" s="16" t="s">
        <v>66</v>
      </c>
      <c r="B7" s="13"/>
      <c r="C7" s="14"/>
    </row>
    <row r="8" spans="1:6" x14ac:dyDescent="0.25">
      <c r="A8" s="13" t="s">
        <v>5</v>
      </c>
      <c r="B8" s="13"/>
      <c r="C8" s="6">
        <f>SUM(C4:C7)</f>
        <v>695</v>
      </c>
    </row>
    <row r="9" spans="1:6" x14ac:dyDescent="0.25">
      <c r="A9" s="13"/>
      <c r="B9" s="13"/>
      <c r="C9" s="14"/>
    </row>
    <row r="10" spans="1:6" x14ac:dyDescent="0.25">
      <c r="A10" s="13"/>
      <c r="B10" s="13"/>
      <c r="C10" s="14"/>
    </row>
    <row r="11" spans="1:6" x14ac:dyDescent="0.25">
      <c r="A11" s="5" t="s">
        <v>54</v>
      </c>
      <c r="B11" s="13"/>
      <c r="C11" s="14"/>
    </row>
    <row r="12" spans="1:6" x14ac:dyDescent="0.25">
      <c r="A12" s="13" t="s">
        <v>59</v>
      </c>
      <c r="B12" s="13"/>
      <c r="C12" s="14">
        <v>350</v>
      </c>
    </row>
    <row r="13" spans="1:6" x14ac:dyDescent="0.25">
      <c r="A13" s="13"/>
      <c r="B13" s="13"/>
      <c r="C13" s="14"/>
    </row>
    <row r="14" spans="1:6" x14ac:dyDescent="0.25">
      <c r="A14" s="13" t="s">
        <v>60</v>
      </c>
      <c r="B14" s="13"/>
      <c r="C14" s="14">
        <v>31.2</v>
      </c>
    </row>
    <row r="15" spans="1:6" x14ac:dyDescent="0.25">
      <c r="A15" s="13" t="s">
        <v>61</v>
      </c>
      <c r="B15" s="13"/>
      <c r="C15" s="14">
        <v>52.68</v>
      </c>
    </row>
    <row r="16" spans="1:6" x14ac:dyDescent="0.25">
      <c r="A16" s="13" t="s">
        <v>62</v>
      </c>
      <c r="B16" s="13"/>
      <c r="C16" s="6">
        <f>SUM(C12:C15)</f>
        <v>433.88</v>
      </c>
    </row>
    <row r="17" spans="1:3" x14ac:dyDescent="0.25">
      <c r="A17" s="13"/>
      <c r="B17" s="13"/>
      <c r="C17" s="6"/>
    </row>
    <row r="18" spans="1:3" x14ac:dyDescent="0.25">
      <c r="A18" s="13" t="s">
        <v>68</v>
      </c>
      <c r="B18" s="13"/>
      <c r="C18" s="14"/>
    </row>
    <row r="19" spans="1:3" x14ac:dyDescent="0.25">
      <c r="A19" s="13" t="s">
        <v>66</v>
      </c>
      <c r="B19" s="13"/>
      <c r="C19" s="14"/>
    </row>
    <row r="20" spans="1:3" x14ac:dyDescent="0.25">
      <c r="A20" s="12" t="s">
        <v>63</v>
      </c>
      <c r="B20" s="13"/>
      <c r="C20" s="14">
        <f>C8-C16</f>
        <v>261.12</v>
      </c>
    </row>
    <row r="21" spans="1:3" x14ac:dyDescent="0.25">
      <c r="A21" s="13"/>
      <c r="B21" s="13"/>
      <c r="C21" s="14"/>
    </row>
    <row r="22" spans="1:3" x14ac:dyDescent="0.25">
      <c r="A22" s="12" t="s">
        <v>65</v>
      </c>
      <c r="B22" s="13"/>
      <c r="C22" s="6">
        <f>C1+C8-C16-C19</f>
        <v>2778.3799999999992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C782-A8B2-4B94-BB50-D3FDB57A0A06}">
  <dimension ref="A1:F25"/>
  <sheetViews>
    <sheetView workbookViewId="0"/>
  </sheetViews>
  <sheetFormatPr defaultRowHeight="15" x14ac:dyDescent="0.25"/>
  <cols>
    <col min="1" max="1" width="40" bestFit="1" customWidth="1"/>
    <col min="3" max="3" width="9.85546875" bestFit="1" customWidth="1"/>
    <col min="5" max="5" width="17.28515625" bestFit="1" customWidth="1"/>
  </cols>
  <sheetData>
    <row r="1" spans="1:6" x14ac:dyDescent="0.25">
      <c r="A1" s="13" t="s">
        <v>64</v>
      </c>
      <c r="B1" s="13"/>
      <c r="C1" s="6">
        <f>July!C22</f>
        <v>2778.3799999999992</v>
      </c>
    </row>
    <row r="2" spans="1:6" x14ac:dyDescent="0.25">
      <c r="A2" s="5" t="s">
        <v>53</v>
      </c>
      <c r="B2" s="13"/>
      <c r="C2" s="14"/>
    </row>
    <row r="3" spans="1:6" x14ac:dyDescent="0.25">
      <c r="A3" s="13"/>
      <c r="B3" s="13"/>
      <c r="C3" s="14"/>
    </row>
    <row r="4" spans="1:6" x14ac:dyDescent="0.25">
      <c r="A4" s="16" t="s">
        <v>56</v>
      </c>
      <c r="B4" s="13"/>
      <c r="C4" s="14">
        <v>990</v>
      </c>
    </row>
    <row r="5" spans="1:6" x14ac:dyDescent="0.25">
      <c r="A5" s="16" t="s">
        <v>57</v>
      </c>
      <c r="B5" s="13"/>
      <c r="C5" s="14"/>
      <c r="F5" s="10"/>
    </row>
    <row r="6" spans="1:6" x14ac:dyDescent="0.25">
      <c r="A6" s="16" t="s">
        <v>58</v>
      </c>
      <c r="B6" s="13"/>
      <c r="C6" s="14"/>
      <c r="F6" s="10"/>
    </row>
    <row r="7" spans="1:6" x14ac:dyDescent="0.25">
      <c r="A7" s="16" t="s">
        <v>66</v>
      </c>
      <c r="B7" s="13"/>
      <c r="C7" s="14"/>
    </row>
    <row r="8" spans="1:6" x14ac:dyDescent="0.25">
      <c r="A8" s="13" t="s">
        <v>5</v>
      </c>
      <c r="B8" s="13"/>
      <c r="C8" s="6">
        <f>SUM(C4:C7)</f>
        <v>990</v>
      </c>
    </row>
    <row r="9" spans="1:6" x14ac:dyDescent="0.25">
      <c r="A9" s="13"/>
      <c r="B9" s="13"/>
      <c r="C9" s="14"/>
    </row>
    <row r="10" spans="1:6" x14ac:dyDescent="0.25">
      <c r="A10" s="13"/>
      <c r="B10" s="13"/>
      <c r="C10" s="14"/>
    </row>
    <row r="11" spans="1:6" x14ac:dyDescent="0.25">
      <c r="A11" s="5" t="s">
        <v>54</v>
      </c>
      <c r="B11" s="13"/>
      <c r="C11" s="14"/>
    </row>
    <row r="12" spans="1:6" x14ac:dyDescent="0.25">
      <c r="A12" s="13" t="s">
        <v>59</v>
      </c>
      <c r="B12" s="13"/>
      <c r="C12" s="14">
        <v>350</v>
      </c>
    </row>
    <row r="13" spans="1:6" x14ac:dyDescent="0.25">
      <c r="A13" s="13"/>
      <c r="B13" s="13"/>
      <c r="C13" s="14"/>
    </row>
    <row r="14" spans="1:6" x14ac:dyDescent="0.25">
      <c r="A14" s="13" t="s">
        <v>60</v>
      </c>
      <c r="B14" s="13"/>
      <c r="C14" s="14">
        <v>31.2</v>
      </c>
    </row>
    <row r="15" spans="1:6" x14ac:dyDescent="0.25">
      <c r="A15" s="13" t="s">
        <v>77</v>
      </c>
      <c r="B15" s="13"/>
      <c r="C15" s="14">
        <v>7.46</v>
      </c>
    </row>
    <row r="16" spans="1:6" x14ac:dyDescent="0.25">
      <c r="A16" s="13" t="s">
        <v>80</v>
      </c>
      <c r="B16" s="13"/>
      <c r="C16" s="14">
        <v>20.399999999999999</v>
      </c>
    </row>
    <row r="17" spans="1:3" x14ac:dyDescent="0.25">
      <c r="A17" s="13" t="s">
        <v>61</v>
      </c>
      <c r="B17" s="13"/>
      <c r="C17" s="14">
        <v>55.2</v>
      </c>
    </row>
    <row r="18" spans="1:3" x14ac:dyDescent="0.25">
      <c r="A18" s="12" t="s">
        <v>69</v>
      </c>
      <c r="B18" s="13"/>
      <c r="C18" s="14">
        <v>1560</v>
      </c>
    </row>
    <row r="19" spans="1:3" x14ac:dyDescent="0.25">
      <c r="A19" s="13" t="s">
        <v>62</v>
      </c>
      <c r="B19" s="13"/>
      <c r="C19" s="6">
        <f>SUM(C12:C18)</f>
        <v>2024.26</v>
      </c>
    </row>
    <row r="20" spans="1:3" x14ac:dyDescent="0.25">
      <c r="A20" s="13"/>
      <c r="B20" s="13"/>
      <c r="C20" s="6"/>
    </row>
    <row r="21" spans="1:3" x14ac:dyDescent="0.25">
      <c r="A21" s="13" t="s">
        <v>68</v>
      </c>
      <c r="B21" s="13"/>
      <c r="C21" s="14"/>
    </row>
    <row r="22" spans="1:3" x14ac:dyDescent="0.25">
      <c r="A22" s="13" t="s">
        <v>66</v>
      </c>
      <c r="B22" s="13"/>
      <c r="C22" s="14"/>
    </row>
    <row r="23" spans="1:3" x14ac:dyDescent="0.25">
      <c r="A23" s="12" t="s">
        <v>63</v>
      </c>
      <c r="B23" s="13"/>
      <c r="C23" s="14">
        <f>C8-C19</f>
        <v>-1034.26</v>
      </c>
    </row>
    <row r="24" spans="1:3" x14ac:dyDescent="0.25">
      <c r="A24" s="13"/>
      <c r="B24" s="13"/>
      <c r="C24" s="14"/>
    </row>
    <row r="25" spans="1:3" x14ac:dyDescent="0.25">
      <c r="A25" s="12" t="s">
        <v>65</v>
      </c>
      <c r="B25" s="13"/>
      <c r="C25" s="6">
        <f>C1+C8-C19-C22</f>
        <v>1744.1199999999992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22B9-59FA-47E0-AED7-2982785F3A0F}">
  <dimension ref="A1:F25"/>
  <sheetViews>
    <sheetView workbookViewId="0"/>
  </sheetViews>
  <sheetFormatPr defaultRowHeight="15" x14ac:dyDescent="0.25"/>
  <cols>
    <col min="1" max="1" width="40" bestFit="1" customWidth="1"/>
    <col min="3" max="3" width="9.85546875" bestFit="1" customWidth="1"/>
    <col min="5" max="5" width="17.28515625" bestFit="1" customWidth="1"/>
  </cols>
  <sheetData>
    <row r="1" spans="1:6" x14ac:dyDescent="0.25">
      <c r="A1" s="13" t="s">
        <v>64</v>
      </c>
      <c r="B1" s="13"/>
      <c r="C1" s="6">
        <f>Aug!C25</f>
        <v>1744.1199999999992</v>
      </c>
    </row>
    <row r="2" spans="1:6" x14ac:dyDescent="0.25">
      <c r="A2" s="5" t="s">
        <v>53</v>
      </c>
      <c r="B2" s="13"/>
      <c r="C2" s="14"/>
    </row>
    <row r="3" spans="1:6" x14ac:dyDescent="0.25">
      <c r="A3" s="13"/>
      <c r="B3" s="13"/>
      <c r="C3" s="14"/>
    </row>
    <row r="4" spans="1:6" x14ac:dyDescent="0.25">
      <c r="A4" s="16" t="s">
        <v>56</v>
      </c>
      <c r="B4" s="13"/>
      <c r="C4" s="14">
        <v>840</v>
      </c>
    </row>
    <row r="5" spans="1:6" x14ac:dyDescent="0.25">
      <c r="A5" s="16" t="s">
        <v>57</v>
      </c>
      <c r="B5" s="13"/>
      <c r="C5" s="14"/>
      <c r="F5" s="10"/>
    </row>
    <row r="6" spans="1:6" x14ac:dyDescent="0.25">
      <c r="A6" s="16" t="s">
        <v>58</v>
      </c>
      <c r="B6" s="13"/>
      <c r="C6" s="15"/>
    </row>
    <row r="7" spans="1:6" x14ac:dyDescent="0.25">
      <c r="A7" s="16" t="s">
        <v>66</v>
      </c>
      <c r="B7" s="13"/>
      <c r="C7" s="14"/>
    </row>
    <row r="8" spans="1:6" x14ac:dyDescent="0.25">
      <c r="A8" s="13" t="s">
        <v>5</v>
      </c>
      <c r="B8" s="13"/>
      <c r="C8" s="6">
        <f>SUM(C4:C7)</f>
        <v>840</v>
      </c>
    </row>
    <row r="9" spans="1:6" x14ac:dyDescent="0.25">
      <c r="A9" s="13"/>
      <c r="B9" s="13"/>
      <c r="C9" s="14"/>
    </row>
    <row r="10" spans="1:6" x14ac:dyDescent="0.25">
      <c r="A10" s="13"/>
      <c r="B10" s="13"/>
      <c r="C10" s="14"/>
    </row>
    <row r="11" spans="1:6" x14ac:dyDescent="0.25">
      <c r="A11" s="5" t="s">
        <v>54</v>
      </c>
      <c r="B11" s="13"/>
      <c r="C11" s="14"/>
    </row>
    <row r="12" spans="1:6" x14ac:dyDescent="0.25">
      <c r="A12" s="13" t="s">
        <v>59</v>
      </c>
      <c r="B12" s="13"/>
      <c r="C12" s="14">
        <v>350</v>
      </c>
    </row>
    <row r="13" spans="1:6" x14ac:dyDescent="0.25">
      <c r="A13" s="13" t="s">
        <v>81</v>
      </c>
      <c r="B13" s="13"/>
      <c r="C13" s="14">
        <v>128</v>
      </c>
    </row>
    <row r="14" spans="1:6" x14ac:dyDescent="0.25">
      <c r="A14" s="13" t="s">
        <v>60</v>
      </c>
      <c r="B14" s="13"/>
      <c r="C14" s="14">
        <v>31.2</v>
      </c>
    </row>
    <row r="15" spans="1:6" x14ac:dyDescent="0.25">
      <c r="A15" s="13" t="s">
        <v>79</v>
      </c>
      <c r="B15" s="13"/>
      <c r="C15" s="14">
        <v>9.23</v>
      </c>
    </row>
    <row r="16" spans="1:6" x14ac:dyDescent="0.25">
      <c r="A16" s="13" t="s">
        <v>61</v>
      </c>
      <c r="B16" s="13"/>
      <c r="C16" s="14">
        <v>53.25</v>
      </c>
    </row>
    <row r="17" spans="1:3" x14ac:dyDescent="0.25">
      <c r="A17" s="12" t="s">
        <v>82</v>
      </c>
      <c r="B17" s="13"/>
      <c r="C17" s="14">
        <v>32.799999999999997</v>
      </c>
    </row>
    <row r="18" spans="1:3" x14ac:dyDescent="0.25">
      <c r="A18" s="12"/>
      <c r="B18" s="13"/>
      <c r="C18" s="14"/>
    </row>
    <row r="19" spans="1:3" x14ac:dyDescent="0.25">
      <c r="A19" s="13" t="s">
        <v>62</v>
      </c>
      <c r="B19" s="13"/>
      <c r="C19" s="6">
        <f>SUM(C12:C17)</f>
        <v>604.4799999999999</v>
      </c>
    </row>
    <row r="20" spans="1:3" x14ac:dyDescent="0.25">
      <c r="A20" s="13"/>
      <c r="B20" s="13"/>
      <c r="C20" s="6"/>
    </row>
    <row r="21" spans="1:3" x14ac:dyDescent="0.25">
      <c r="A21" s="13" t="s">
        <v>68</v>
      </c>
      <c r="B21" s="13"/>
      <c r="C21" s="14"/>
    </row>
    <row r="22" spans="1:3" x14ac:dyDescent="0.25">
      <c r="A22" s="13" t="s">
        <v>66</v>
      </c>
      <c r="B22" s="13"/>
      <c r="C22" s="14"/>
    </row>
    <row r="23" spans="1:3" x14ac:dyDescent="0.25">
      <c r="A23" s="12" t="s">
        <v>63</v>
      </c>
      <c r="B23" s="13"/>
      <c r="C23" s="14">
        <f>C8-C19</f>
        <v>235.5200000000001</v>
      </c>
    </row>
    <row r="24" spans="1:3" x14ac:dyDescent="0.25">
      <c r="A24" s="13"/>
      <c r="B24" s="13"/>
      <c r="C24" s="14"/>
    </row>
    <row r="25" spans="1:3" x14ac:dyDescent="0.25">
      <c r="A25" s="12" t="s">
        <v>65</v>
      </c>
      <c r="B25" s="13"/>
      <c r="C25" s="6">
        <f>C1+C8-C19-C22</f>
        <v>1979.639999999999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EA660C2A-5262-46A2-A438-DAF46FC84DB6}"/>
</file>

<file path=customXml/itemProps2.xml><?xml version="1.0" encoding="utf-8"?>
<ds:datastoreItem xmlns:ds="http://schemas.openxmlformats.org/officeDocument/2006/customXml" ds:itemID="{C624602B-42FE-4967-8144-481D06685A4C}"/>
</file>

<file path=customXml/itemProps3.xml><?xml version="1.0" encoding="utf-8"?>
<ds:datastoreItem xmlns:ds="http://schemas.openxmlformats.org/officeDocument/2006/customXml" ds:itemID="{0D7AF6DA-CE1A-48A2-8CA1-FC239131F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 September 30 2025</vt:lpstr>
      <vt:lpstr>April</vt:lpstr>
      <vt:lpstr>May</vt:lpstr>
      <vt:lpstr>June</vt:lpstr>
      <vt:lpstr>July</vt:lpstr>
      <vt:lpstr>Aug</vt:lpstr>
      <vt:lpstr>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Bartlett</dc:creator>
  <cp:lastModifiedBy>Michael Bartlett</cp:lastModifiedBy>
  <dcterms:created xsi:type="dcterms:W3CDTF">2025-05-16T11:26:07Z</dcterms:created>
  <dcterms:modified xsi:type="dcterms:W3CDTF">2026-06-30T15:46:35Z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