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ssion 2026-27\Charity\"/>
    </mc:Choice>
  </mc:AlternateContent>
  <xr:revisionPtr revIDLastSave="0" documentId="8_{3B294D30-2DAA-4761-83A1-AD77454F12BA}" xr6:coauthVersionLast="47" xr6:coauthVersionMax="47" xr10:uidLastSave="{00000000-0000-0000-0000-000000000000}"/>
  <bookViews>
    <workbookView xWindow="-110" yWindow="-110" windowWidth="19420" windowHeight="10300" firstSheet="9" activeTab="14" xr2:uid="{32547A06-09E8-9542-81A1-B4EBD6C42B6B}"/>
  </bookViews>
  <sheets>
    <sheet name="RECONCILLIATION" sheetId="15" r:id="rId1"/>
    <sheet name="GRANTS &amp; OTHER INCOME" sheetId="11" r:id="rId2"/>
    <sheet name="Yearly Overview" sheetId="17" r:id="rId3"/>
    <sheet name="SEPT 2024" sheetId="19" r:id="rId4"/>
    <sheet name="OCT 2024" sheetId="20" r:id="rId5"/>
    <sheet name="NOV 2024" sheetId="21" r:id="rId6"/>
    <sheet name="DEC 2024" sheetId="22" r:id="rId7"/>
    <sheet name="JAN 2025" sheetId="23" r:id="rId8"/>
    <sheet name="FEB 2025" sheetId="24" r:id="rId9"/>
    <sheet name="MAR 2025" sheetId="25" r:id="rId10"/>
    <sheet name="APR 2025" sheetId="26" r:id="rId11"/>
    <sheet name="MAY 2025" sheetId="27" r:id="rId12"/>
    <sheet name="JUN 2025" sheetId="28" r:id="rId13"/>
    <sheet name="JUL 2025" sheetId="29" r:id="rId14"/>
    <sheet name="AUG 2025 " sheetId="3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9" l="1"/>
  <c r="D13" i="17" s="1"/>
  <c r="D7" i="30"/>
  <c r="D14" i="17" s="1"/>
  <c r="D8" i="24"/>
  <c r="D8" i="17" s="1"/>
  <c r="D10" i="23"/>
  <c r="D14" i="22"/>
  <c r="D9" i="21"/>
  <c r="D5" i="17" s="1"/>
  <c r="D13" i="20"/>
  <c r="D13" i="19"/>
  <c r="D3" i="17" s="1"/>
  <c r="D42" i="11"/>
  <c r="C10" i="17" s="1"/>
  <c r="D50" i="11"/>
  <c r="C14" i="17" s="1"/>
  <c r="D4" i="17"/>
  <c r="C7" i="17"/>
  <c r="C6" i="17"/>
  <c r="C5" i="17"/>
  <c r="D47" i="11"/>
  <c r="C13" i="17" s="1"/>
  <c r="D46" i="11"/>
  <c r="C12" i="17" s="1"/>
  <c r="D44" i="11"/>
  <c r="C11" i="17" s="1"/>
  <c r="D38" i="11"/>
  <c r="C9" i="17" s="1"/>
  <c r="D35" i="11"/>
  <c r="C8" i="17" s="1"/>
  <c r="D31" i="11"/>
  <c r="D27" i="11"/>
  <c r="D21" i="11"/>
  <c r="D13" i="11"/>
  <c r="C4" i="17" s="1"/>
  <c r="D10" i="11"/>
  <c r="C3" i="17" s="1"/>
  <c r="B3" i="17"/>
  <c r="C15" i="17" l="1"/>
  <c r="D51" i="11"/>
  <c r="E3" i="17"/>
  <c r="E4" i="17" s="1"/>
  <c r="D7" i="17"/>
  <c r="D12" i="28"/>
  <c r="D12" i="17" s="1"/>
  <c r="D13" i="26"/>
  <c r="D10" i="17" s="1"/>
  <c r="C51" i="11"/>
  <c r="B5" i="15" s="1"/>
  <c r="B4" i="17" l="1"/>
  <c r="B5" i="17"/>
  <c r="E5" i="17"/>
  <c r="B6" i="17" s="1"/>
  <c r="D13" i="27"/>
  <c r="D11" i="17" s="1"/>
  <c r="D13" i="25"/>
  <c r="D9" i="17" s="1"/>
  <c r="D6" i="17"/>
  <c r="D15" i="17" l="1"/>
  <c r="B6" i="15" s="1"/>
  <c r="E6" i="17"/>
  <c r="B7" i="15"/>
  <c r="B86" i="11"/>
  <c r="E7" i="17" l="1"/>
  <c r="E8" i="17" s="1"/>
  <c r="B7" i="17"/>
  <c r="B8" i="17" l="1"/>
  <c r="E9" i="17" l="1"/>
  <c r="B9" i="17"/>
  <c r="E10" i="17" l="1"/>
  <c r="B10" i="17"/>
  <c r="E11" i="17" l="1"/>
  <c r="B11" i="17"/>
  <c r="E12" i="17" l="1"/>
  <c r="B12" i="17"/>
  <c r="E13" i="17" l="1"/>
  <c r="B13" i="17"/>
  <c r="E14" i="17" l="1"/>
  <c r="B14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tc={10F1FDBA-19C2-0248-82BA-E1A48AF69FBE}</author>
  </authors>
  <commentList>
    <comment ref="D5" authorId="0" shapeId="0" xr:uid="{10F1FDBA-19C2-0248-82BA-E1A48AF69FB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Should be 11,075.13
</t>
      </text>
    </comment>
  </commentList>
</comments>
</file>

<file path=xl/sharedStrings.xml><?xml version="1.0" encoding="utf-8"?>
<sst xmlns="http://schemas.openxmlformats.org/spreadsheetml/2006/main" count="185" uniqueCount="112">
  <si>
    <t>Friends of Ashton</t>
  </si>
  <si>
    <t>GRANTS</t>
  </si>
  <si>
    <t>Accounts prepared by:</t>
  </si>
  <si>
    <t>Date:</t>
  </si>
  <si>
    <t>Vegware</t>
  </si>
  <si>
    <t>Balance Remaining</t>
  </si>
  <si>
    <t>Paid in</t>
  </si>
  <si>
    <t>Paid Out</t>
  </si>
  <si>
    <t xml:space="preserve">Yearly Overview </t>
  </si>
  <si>
    <t xml:space="preserve">Starting Balance </t>
  </si>
  <si>
    <t>Month Paid In</t>
  </si>
  <si>
    <t>Source of Funding</t>
  </si>
  <si>
    <t>Amount</t>
  </si>
  <si>
    <t>Foundation Scotland</t>
  </si>
  <si>
    <t>Year summary of Grants and Other Income</t>
  </si>
  <si>
    <t>Outgoings</t>
  </si>
  <si>
    <t>N.Lavery</t>
  </si>
  <si>
    <t>Signed by all Trustees as correct</t>
  </si>
  <si>
    <t>S.Kerr</t>
  </si>
  <si>
    <t>A.Ferrie</t>
  </si>
  <si>
    <t>L.McGill</t>
  </si>
  <si>
    <t>C.Sheridan</t>
  </si>
  <si>
    <t>J.Fegan</t>
  </si>
  <si>
    <t>Account Balance at beginning of year:</t>
  </si>
  <si>
    <t>Year Ended 31st Aug 2025</t>
  </si>
  <si>
    <t>Incoming Grants 24-25</t>
  </si>
  <si>
    <t>Sept 2024 - Aug 2025</t>
  </si>
  <si>
    <t>Expenditure 24-25</t>
  </si>
  <si>
    <t>Opening Balance as of 01 SEPT 2024</t>
  </si>
  <si>
    <t>Friends of Ashton - Accounts for YE 31st AUGUST 2025</t>
  </si>
  <si>
    <t>Closing Balance as of 31 AUG 2025</t>
  </si>
  <si>
    <t>D.McMahon</t>
  </si>
  <si>
    <t>January 2025</t>
  </si>
  <si>
    <t>Vegware Limited</t>
  </si>
  <si>
    <t>Greggs Foundation</t>
  </si>
  <si>
    <t>DATE</t>
  </si>
  <si>
    <t>DESCRIPTION</t>
  </si>
  <si>
    <t xml:space="preserve">CHEQUE NO. </t>
  </si>
  <si>
    <t>AMOUNT</t>
  </si>
  <si>
    <t>JUST GIVING SUBS</t>
  </si>
  <si>
    <t>December 2024</t>
  </si>
  <si>
    <t>The Green Hall Foundation</t>
  </si>
  <si>
    <t>February 2025</t>
  </si>
  <si>
    <t>Turcan Connell</t>
  </si>
  <si>
    <t>The Trades House of Glasgow</t>
  </si>
  <si>
    <t>Just Giving Subs</t>
  </si>
  <si>
    <t>March 2025</t>
  </si>
  <si>
    <t>Glasgow City Council</t>
  </si>
  <si>
    <t>Green Action Trust</t>
  </si>
  <si>
    <t>May 2025</t>
  </si>
  <si>
    <t>Just Giving Subscription</t>
  </si>
  <si>
    <t>August 2025</t>
  </si>
  <si>
    <t>M V Millhouse Trust</t>
  </si>
  <si>
    <t>Robina Goodlad Memorial</t>
  </si>
  <si>
    <t>Justgiving Subs</t>
  </si>
  <si>
    <t>November 2024</t>
  </si>
  <si>
    <t>Nairn Family Trust</t>
  </si>
  <si>
    <t>Hugh Stenhouse</t>
  </si>
  <si>
    <t>Radio Clyde Cash for Kids</t>
  </si>
  <si>
    <t>RS MacDonald</t>
  </si>
  <si>
    <t>April 2025</t>
  </si>
  <si>
    <t>Henderson Loggie</t>
  </si>
  <si>
    <t>October 2024</t>
  </si>
  <si>
    <t>Shepherd and Wedde</t>
  </si>
  <si>
    <t>September 2024</t>
  </si>
  <si>
    <t>Nadezda Foundation</t>
  </si>
  <si>
    <t>Groundwork UK</t>
  </si>
  <si>
    <t xml:space="preserve">WBG Services </t>
  </si>
  <si>
    <t>July 2025</t>
  </si>
  <si>
    <t>June 2025</t>
  </si>
  <si>
    <t>Sara Dalton</t>
  </si>
  <si>
    <t>Total Income</t>
  </si>
  <si>
    <t>Immersive Room Flooring</t>
  </si>
  <si>
    <t>Consultancy</t>
  </si>
  <si>
    <t>Café Resources</t>
  </si>
  <si>
    <t>Café on Tour</t>
  </si>
  <si>
    <t xml:space="preserve">Café </t>
  </si>
  <si>
    <t>Gym</t>
  </si>
  <si>
    <t>Bikes</t>
  </si>
  <si>
    <t>Christmas Event Equipment</t>
  </si>
  <si>
    <t>Froglife- Pond Consultacy</t>
  </si>
  <si>
    <t>Café</t>
  </si>
  <si>
    <t>Café &amp; Gym Equipment</t>
  </si>
  <si>
    <t>Garden/DIY Exps</t>
  </si>
  <si>
    <t>Bike Maintenance / DIY</t>
  </si>
  <si>
    <t>Hi-Vis Vest</t>
  </si>
  <si>
    <t>Froglife - Flowers &amp; Seeds</t>
  </si>
  <si>
    <t>Asda Vouchers for Families</t>
  </si>
  <si>
    <t xml:space="preserve">Gym - Treadmill </t>
  </si>
  <si>
    <t xml:space="preserve">Resources (M.Cant) </t>
  </si>
  <si>
    <t xml:space="preserve">Garden (Willows) </t>
  </si>
  <si>
    <t xml:space="preserve">Garden (Commercial Karcher- Stuart Kerr) </t>
  </si>
  <si>
    <t xml:space="preserve">Garden (Fyne Herbs - Audrey) </t>
  </si>
  <si>
    <t>Garden (Various plants - Stewart Currie)</t>
  </si>
  <si>
    <t>Prom Costs (Christine McArdle)</t>
  </si>
  <si>
    <t xml:space="preserve">GCC Minibus Payment </t>
  </si>
  <si>
    <t xml:space="preserve">Garden ( Stewart Currie- lawnmower etc) </t>
  </si>
  <si>
    <t>Gym Mural Deposit</t>
  </si>
  <si>
    <t xml:space="preserve">Gym Mural Equipment </t>
  </si>
  <si>
    <t xml:space="preserve">Garden Festival (Stewart Currie) </t>
  </si>
  <si>
    <t>Garden Festival</t>
  </si>
  <si>
    <t>Christmas Event</t>
  </si>
  <si>
    <t>Monthly Incomes</t>
  </si>
  <si>
    <t>VM Current</t>
  </si>
  <si>
    <t xml:space="preserve">BTO Sols LLP </t>
  </si>
  <si>
    <t xml:space="preserve">Gym </t>
  </si>
  <si>
    <t>Donation</t>
  </si>
  <si>
    <t xml:space="preserve">Donation </t>
  </si>
  <si>
    <t xml:space="preserve">Grant </t>
  </si>
  <si>
    <t>Grant Donation</t>
  </si>
  <si>
    <t xml:space="preserve">Consultancy Fees - </t>
  </si>
  <si>
    <t xml:space="preserve">Consultancy Fees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</si>
</sst>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_(* #,##0.00_);_(* \(#,##0.00\);_(* &quot;-&quot;??_);_(@_)"/>
    <numFmt numFmtId="165" formatCode="&quot;£&quot;#,##0.00"/>
    <numFmt numFmtId="166" formatCode="[$-F800]dddd\,\ mmmm\ dd\,\ yyyy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14" fontId="0" fillId="0" borderId="0" xfId="0" applyNumberFormat="1"/>
    <xf numFmtId="0" fontId="2" fillId="0" borderId="0" xfId="0" applyFont="1"/>
    <xf numFmtId="164" fontId="0" fillId="0" borderId="0" xfId="1" applyFont="1"/>
    <xf numFmtId="164" fontId="0" fillId="0" borderId="0" xfId="0" applyNumberFormat="1"/>
    <xf numFmtId="164" fontId="0" fillId="0" borderId="0" xfId="1" applyFont="1" applyBorder="1"/>
    <xf numFmtId="0" fontId="2" fillId="0" borderId="0" xfId="1" applyNumberFormat="1" applyFont="1" applyAlignment="1">
      <alignment horizontal="center"/>
    </xf>
    <xf numFmtId="164" fontId="4" fillId="0" borderId="0" xfId="0" applyNumberFormat="1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 indent="1"/>
    </xf>
    <xf numFmtId="0" fontId="0" fillId="0" borderId="0" xfId="0" applyAlignment="1">
      <alignment horizontal="left" indent="1"/>
    </xf>
    <xf numFmtId="0" fontId="2" fillId="0" borderId="0" xfId="1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indent="1"/>
    </xf>
    <xf numFmtId="17" fontId="2" fillId="0" borderId="0" xfId="0" applyNumberFormat="1" applyFont="1"/>
    <xf numFmtId="0" fontId="8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0" fillId="0" borderId="0" xfId="0" applyNumberFormat="1"/>
    <xf numFmtId="165" fontId="0" fillId="0" borderId="0" xfId="1" applyNumberFormat="1" applyFont="1"/>
    <xf numFmtId="165" fontId="0" fillId="0" borderId="0" xfId="1" applyNumberFormat="1" applyFont="1" applyFill="1"/>
    <xf numFmtId="49" fontId="2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1" fillId="0" borderId="0" xfId="1" applyNumberFormat="1" applyFont="1" applyBorder="1"/>
    <xf numFmtId="17" fontId="0" fillId="0" borderId="0" xfId="0" applyNumberFormat="1"/>
    <xf numFmtId="8" fontId="0" fillId="0" borderId="0" xfId="0" applyNumberFormat="1"/>
    <xf numFmtId="6" fontId="0" fillId="0" borderId="0" xfId="0" applyNumberFormat="1"/>
    <xf numFmtId="16" fontId="0" fillId="0" borderId="0" xfId="0" applyNumberFormat="1"/>
    <xf numFmtId="0" fontId="0" fillId="0" borderId="3" xfId="0" applyBorder="1"/>
    <xf numFmtId="8" fontId="2" fillId="0" borderId="3" xfId="0" applyNumberFormat="1" applyFont="1" applyBorder="1"/>
    <xf numFmtId="165" fontId="2" fillId="0" borderId="3" xfId="0" applyNumberFormat="1" applyFont="1" applyBorder="1"/>
    <xf numFmtId="8" fontId="0" fillId="2" borderId="0" xfId="0" applyNumberFormat="1" applyFill="1"/>
    <xf numFmtId="14" fontId="2" fillId="0" borderId="2" xfId="0" applyNumberFormat="1" applyFont="1" applyBorder="1"/>
    <xf numFmtId="165" fontId="2" fillId="0" borderId="0" xfId="1" applyNumberFormat="1" applyFont="1"/>
    <xf numFmtId="8" fontId="2" fillId="0" borderId="0" xfId="1" applyNumberFormat="1" applyFont="1" applyAlignment="1">
      <alignment horizontal="right"/>
    </xf>
    <xf numFmtId="165" fontId="2" fillId="0" borderId="1" xfId="1" applyNumberFormat="1" applyFont="1" applyBorder="1"/>
    <xf numFmtId="2" fontId="0" fillId="0" borderId="0" xfId="0" applyNumberFormat="1"/>
    <xf numFmtId="0" fontId="2" fillId="0" borderId="3" xfId="0" applyFont="1" applyBorder="1"/>
    <xf numFmtId="166" fontId="0" fillId="0" borderId="0" xfId="0" applyNumberFormat="1"/>
    <xf numFmtId="166" fontId="0" fillId="0" borderId="3" xfId="0" applyNumberFormat="1" applyBorder="1"/>
    <xf numFmtId="16" fontId="9" fillId="0" borderId="0" xfId="0" applyNumberFormat="1" applyFont="1"/>
    <xf numFmtId="0" fontId="9" fillId="0" borderId="0" xfId="0" applyFont="1"/>
    <xf numFmtId="2" fontId="9" fillId="0" borderId="0" xfId="0" applyNumberFormat="1" applyFont="1"/>
    <xf numFmtId="165" fontId="1" fillId="0" borderId="0" xfId="1" applyNumberFormat="1" applyFont="1"/>
    <xf numFmtId="0" fontId="0" fillId="0" borderId="0" xfId="0" applyAlignment="1">
      <alignment horizontal="center" wrapText="1"/>
    </xf>
    <xf numFmtId="165" fontId="0" fillId="0" borderId="4" xfId="0" applyNumberFormat="1" applyBorder="1"/>
    <xf numFmtId="0" fontId="2" fillId="0" borderId="0" xfId="1" applyNumberFormat="1" applyFont="1" applyBorder="1" applyAlignment="1"/>
    <xf numFmtId="0" fontId="5" fillId="0" borderId="0" xfId="0" applyFont="1"/>
    <xf numFmtId="0" fontId="0" fillId="0" borderId="4" xfId="0" applyBorder="1"/>
    <xf numFmtId="165" fontId="0" fillId="0" borderId="4" xfId="1" applyNumberFormat="1" applyFont="1" applyBorder="1"/>
    <xf numFmtId="0" fontId="0" fillId="3" borderId="0" xfId="0" applyFill="1"/>
    <xf numFmtId="0" fontId="2" fillId="0" borderId="0" xfId="1" applyNumberFormat="1" applyFont="1" applyAlignment="1">
      <alignment horizontal="center"/>
    </xf>
    <xf numFmtId="0" fontId="7" fillId="0" borderId="0" xfId="0" applyFont="1" applyAlignment="1">
      <alignment horizontal="left"/>
    </xf>
    <xf numFmtId="164" fontId="2" fillId="0" borderId="2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cas Phinn" id="{91B97F20-E1FD-DA4D-87AA-B0805A7474E1}" userId="c9b604f8b7dee993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5" dT="2026-08-04T10:22:04.80" personId="{91B97F20-E1FD-DA4D-87AA-B0805A7474E1}" id="{10F1FDBA-19C2-0248-82BA-E1A48AF69FBE}">
    <text xml:space="preserve">Should be 11,075.13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1A26-BCCB-0341-A0B7-C2C05996E31D}">
  <dimension ref="A1:I29"/>
  <sheetViews>
    <sheetView zoomScale="113" workbookViewId="0">
      <selection activeCell="B6" sqref="B6"/>
    </sheetView>
  </sheetViews>
  <sheetFormatPr defaultColWidth="10.6640625" defaultRowHeight="15.5" x14ac:dyDescent="0.35"/>
  <cols>
    <col min="1" max="1" width="54.83203125" customWidth="1"/>
    <col min="2" max="2" width="13" style="3" customWidth="1"/>
    <col min="3" max="3" width="17.6640625" bestFit="1" customWidth="1"/>
    <col min="4" max="4" width="8.83203125" customWidth="1"/>
    <col min="5" max="5" width="12.1640625" customWidth="1"/>
    <col min="6" max="6" width="18" customWidth="1"/>
    <col min="7" max="7" width="24.1640625" customWidth="1"/>
    <col min="8" max="8" width="11.6640625" customWidth="1"/>
    <col min="9" max="9" width="13.6640625" customWidth="1"/>
  </cols>
  <sheetData>
    <row r="1" spans="1:9" ht="18.5" x14ac:dyDescent="0.45">
      <c r="A1" s="58" t="s">
        <v>29</v>
      </c>
      <c r="B1" s="58"/>
      <c r="C1" s="58"/>
      <c r="D1" s="8"/>
      <c r="G1" s="53"/>
      <c r="H1" s="53"/>
      <c r="I1" s="53"/>
    </row>
    <row r="3" spans="1:9" x14ac:dyDescent="0.35">
      <c r="B3" s="57"/>
      <c r="C3" s="57"/>
      <c r="D3" s="6"/>
      <c r="E3" s="6"/>
      <c r="F3" s="6"/>
      <c r="H3" s="52"/>
      <c r="I3" s="52"/>
    </row>
    <row r="4" spans="1:9" x14ac:dyDescent="0.35">
      <c r="A4" s="2" t="s">
        <v>28</v>
      </c>
      <c r="B4" s="40">
        <v>73874.240000000005</v>
      </c>
      <c r="C4" s="6"/>
      <c r="D4" s="6"/>
      <c r="E4" s="6"/>
      <c r="F4" s="6"/>
      <c r="H4" s="12"/>
      <c r="I4" s="12"/>
    </row>
    <row r="5" spans="1:9" x14ac:dyDescent="0.35">
      <c r="A5" t="s">
        <v>25</v>
      </c>
      <c r="B5" s="3">
        <f>'GRANTS &amp; OTHER INCOME'!C51</f>
        <v>123312.51000000001</v>
      </c>
      <c r="F5" t="s">
        <v>17</v>
      </c>
      <c r="G5" s="11"/>
    </row>
    <row r="6" spans="1:9" x14ac:dyDescent="0.35">
      <c r="A6" t="s">
        <v>27</v>
      </c>
      <c r="B6" s="49">
        <f>'Yearly Overview'!D15</f>
        <v>97113.73</v>
      </c>
      <c r="C6" s="18"/>
      <c r="G6" s="22" t="s">
        <v>16</v>
      </c>
    </row>
    <row r="7" spans="1:9" ht="16" thickBot="1" x14ac:dyDescent="0.4">
      <c r="A7" s="2" t="s">
        <v>30</v>
      </c>
      <c r="B7" s="41">
        <f>SUM(B4+B5-B6)</f>
        <v>100073.02</v>
      </c>
      <c r="C7" s="18"/>
      <c r="G7" s="22" t="s">
        <v>18</v>
      </c>
    </row>
    <row r="8" spans="1:9" ht="16" thickTop="1" x14ac:dyDescent="0.35">
      <c r="B8" s="7"/>
      <c r="C8" s="7"/>
      <c r="E8" s="7"/>
      <c r="F8" s="7"/>
      <c r="G8" s="22" t="s">
        <v>19</v>
      </c>
    </row>
    <row r="9" spans="1:9" x14ac:dyDescent="0.35">
      <c r="B9" s="7"/>
      <c r="C9" s="7"/>
      <c r="E9" s="7"/>
      <c r="F9" s="7"/>
      <c r="G9" s="22" t="s">
        <v>20</v>
      </c>
    </row>
    <row r="10" spans="1:9" x14ac:dyDescent="0.35">
      <c r="G10" s="22" t="s">
        <v>21</v>
      </c>
      <c r="H10" s="5"/>
    </row>
    <row r="11" spans="1:9" ht="17" x14ac:dyDescent="0.4">
      <c r="A11" s="13" t="s">
        <v>2</v>
      </c>
      <c r="B11" s="59" t="s">
        <v>31</v>
      </c>
      <c r="C11" s="59"/>
      <c r="G11" s="22" t="s">
        <v>22</v>
      </c>
      <c r="H11" s="5"/>
    </row>
    <row r="12" spans="1:9" ht="17" x14ac:dyDescent="0.4">
      <c r="A12" s="14"/>
      <c r="G12" s="20"/>
      <c r="H12" s="5"/>
    </row>
    <row r="13" spans="1:9" ht="17" x14ac:dyDescent="0.4">
      <c r="A13" s="15" t="s">
        <v>3</v>
      </c>
      <c r="B13" s="38">
        <v>46197</v>
      </c>
      <c r="G13" s="20"/>
      <c r="H13" s="5"/>
    </row>
    <row r="14" spans="1:9" x14ac:dyDescent="0.35">
      <c r="D14" s="9"/>
    </row>
    <row r="18" spans="5:9" x14ac:dyDescent="0.35">
      <c r="E18" s="4"/>
      <c r="F18" s="4"/>
    </row>
    <row r="19" spans="5:9" x14ac:dyDescent="0.35">
      <c r="G19" s="2"/>
    </row>
    <row r="20" spans="5:9" x14ac:dyDescent="0.35">
      <c r="E20" s="7"/>
      <c r="F20" s="7"/>
    </row>
    <row r="21" spans="5:9" x14ac:dyDescent="0.35">
      <c r="E21" s="7"/>
      <c r="F21" s="7"/>
    </row>
    <row r="22" spans="5:9" x14ac:dyDescent="0.35">
      <c r="E22" s="7"/>
      <c r="F22" s="7"/>
    </row>
    <row r="23" spans="5:9" x14ac:dyDescent="0.35">
      <c r="G23" s="11"/>
    </row>
    <row r="24" spans="5:9" x14ac:dyDescent="0.35">
      <c r="E24" s="7"/>
      <c r="F24" s="7"/>
    </row>
    <row r="25" spans="5:9" x14ac:dyDescent="0.35">
      <c r="E25" s="7"/>
      <c r="F25" s="7"/>
    </row>
    <row r="26" spans="5:9" x14ac:dyDescent="0.35">
      <c r="G26" s="2"/>
      <c r="H26" s="2"/>
      <c r="I26" s="9"/>
    </row>
    <row r="28" spans="5:9" ht="22" customHeight="1" x14ac:dyDescent="0.35">
      <c r="E28" s="2"/>
      <c r="F28" s="3"/>
      <c r="G28" s="10"/>
    </row>
    <row r="29" spans="5:9" x14ac:dyDescent="0.35">
      <c r="E29" s="2"/>
      <c r="F29" s="3"/>
      <c r="G29" s="10"/>
    </row>
  </sheetData>
  <mergeCells count="3">
    <mergeCell ref="B3:C3"/>
    <mergeCell ref="A1:C1"/>
    <mergeCell ref="B11:C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09FB-D2DA-7B4A-8B26-E00C17D2EC17}">
  <dimension ref="A1:H86"/>
  <sheetViews>
    <sheetView zoomScale="85" zoomScaleNormal="85" workbookViewId="0">
      <selection activeCell="D51" sqref="D51"/>
    </sheetView>
  </sheetViews>
  <sheetFormatPr defaultColWidth="10.6640625" defaultRowHeight="15.5" x14ac:dyDescent="0.35"/>
  <cols>
    <col min="1" max="1" width="23.1640625" style="24" bestFit="1" customWidth="1"/>
    <col min="2" max="2" width="38.5" bestFit="1" customWidth="1"/>
    <col min="3" max="3" width="14" style="25" customWidth="1"/>
    <col min="4" max="4" width="16" customWidth="1"/>
    <col min="5" max="5" width="16.5" bestFit="1" customWidth="1"/>
    <col min="6" max="6" width="12" style="18" bestFit="1" customWidth="1"/>
    <col min="7" max="7" width="28.83203125" customWidth="1"/>
    <col min="8" max="8" width="20" customWidth="1"/>
  </cols>
  <sheetData>
    <row r="1" spans="1:5" x14ac:dyDescent="0.35">
      <c r="A1" s="23" t="s">
        <v>0</v>
      </c>
      <c r="B1" s="17" t="s">
        <v>14</v>
      </c>
    </row>
    <row r="2" spans="1:5" x14ac:dyDescent="0.35">
      <c r="A2" s="23" t="s">
        <v>24</v>
      </c>
      <c r="B2" t="s">
        <v>26</v>
      </c>
    </row>
    <row r="3" spans="1:5" x14ac:dyDescent="0.35">
      <c r="A3" s="23" t="s">
        <v>23</v>
      </c>
      <c r="C3" s="39">
        <v>73874.240000000005</v>
      </c>
    </row>
    <row r="4" spans="1:5" x14ac:dyDescent="0.35">
      <c r="A4" s="23" t="s">
        <v>1</v>
      </c>
      <c r="E4" s="2"/>
    </row>
    <row r="5" spans="1:5" ht="21.75" customHeight="1" x14ac:dyDescent="0.35">
      <c r="A5" s="27" t="s">
        <v>10</v>
      </c>
      <c r="B5" s="22" t="s">
        <v>11</v>
      </c>
      <c r="C5" s="28" t="s">
        <v>12</v>
      </c>
      <c r="D5" s="50" t="s">
        <v>102</v>
      </c>
    </row>
    <row r="6" spans="1:5" x14ac:dyDescent="0.35">
      <c r="A6" s="24" t="s">
        <v>64</v>
      </c>
      <c r="B6" t="s">
        <v>33</v>
      </c>
      <c r="C6" s="25">
        <v>50</v>
      </c>
    </row>
    <row r="7" spans="1:5" x14ac:dyDescent="0.35">
      <c r="B7" t="s">
        <v>106</v>
      </c>
      <c r="C7" s="25">
        <v>500</v>
      </c>
    </row>
    <row r="8" spans="1:5" x14ac:dyDescent="0.35">
      <c r="B8" t="s">
        <v>65</v>
      </c>
      <c r="C8" s="25">
        <v>1000</v>
      </c>
    </row>
    <row r="9" spans="1:5" x14ac:dyDescent="0.35">
      <c r="B9" t="s">
        <v>66</v>
      </c>
      <c r="C9" s="25">
        <v>500</v>
      </c>
    </row>
    <row r="10" spans="1:5" x14ac:dyDescent="0.35">
      <c r="B10" t="s">
        <v>108</v>
      </c>
      <c r="C10" s="25">
        <v>4000</v>
      </c>
      <c r="D10" s="18">
        <f>SUM(C6:C10)</f>
        <v>6050</v>
      </c>
    </row>
    <row r="11" spans="1:5" x14ac:dyDescent="0.35">
      <c r="A11" s="24" t="s">
        <v>62</v>
      </c>
      <c r="B11" t="s">
        <v>33</v>
      </c>
      <c r="C11" s="26">
        <v>50</v>
      </c>
    </row>
    <row r="12" spans="1:5" x14ac:dyDescent="0.35">
      <c r="B12" t="s">
        <v>63</v>
      </c>
      <c r="C12" s="25">
        <v>1400</v>
      </c>
    </row>
    <row r="13" spans="1:5" x14ac:dyDescent="0.35">
      <c r="B13" t="s">
        <v>108</v>
      </c>
      <c r="C13" s="25">
        <v>5000</v>
      </c>
      <c r="D13" s="18">
        <f>SUM(C11:C13)</f>
        <v>6450</v>
      </c>
    </row>
    <row r="14" spans="1:5" ht="15" customHeight="1" x14ac:dyDescent="0.35">
      <c r="A14" s="24" t="s">
        <v>55</v>
      </c>
      <c r="B14" t="s">
        <v>33</v>
      </c>
      <c r="C14" s="25">
        <v>50</v>
      </c>
    </row>
    <row r="15" spans="1:5" ht="15" customHeight="1" x14ac:dyDescent="0.35">
      <c r="B15" t="s">
        <v>67</v>
      </c>
      <c r="C15" s="25">
        <v>1000</v>
      </c>
    </row>
    <row r="16" spans="1:5" ht="15" customHeight="1" x14ac:dyDescent="0.35">
      <c r="B16" t="s">
        <v>107</v>
      </c>
      <c r="C16" s="25">
        <v>750</v>
      </c>
    </row>
    <row r="17" spans="1:4" x14ac:dyDescent="0.35">
      <c r="B17" t="s">
        <v>56</v>
      </c>
      <c r="C17" s="25">
        <v>26000</v>
      </c>
    </row>
    <row r="18" spans="1:4" x14ac:dyDescent="0.35">
      <c r="B18" t="s">
        <v>57</v>
      </c>
      <c r="C18" s="25">
        <v>1100</v>
      </c>
    </row>
    <row r="19" spans="1:4" x14ac:dyDescent="0.35">
      <c r="B19" t="s">
        <v>13</v>
      </c>
      <c r="C19" s="25">
        <v>3038.51</v>
      </c>
    </row>
    <row r="20" spans="1:4" x14ac:dyDescent="0.35">
      <c r="B20" t="s">
        <v>58</v>
      </c>
      <c r="C20" s="26">
        <v>2300</v>
      </c>
    </row>
    <row r="21" spans="1:4" x14ac:dyDescent="0.35">
      <c r="B21" t="s">
        <v>59</v>
      </c>
      <c r="C21" s="26">
        <v>3000</v>
      </c>
      <c r="D21" s="18">
        <f>SUM(C14:C21)</f>
        <v>37238.51</v>
      </c>
    </row>
    <row r="22" spans="1:4" x14ac:dyDescent="0.35">
      <c r="A22" s="24" t="s">
        <v>40</v>
      </c>
      <c r="B22" t="s">
        <v>33</v>
      </c>
      <c r="C22" s="26">
        <v>50</v>
      </c>
    </row>
    <row r="23" spans="1:4" ht="15" customHeight="1" x14ac:dyDescent="0.35">
      <c r="B23" t="s">
        <v>109</v>
      </c>
      <c r="C23" s="26">
        <v>25000</v>
      </c>
    </row>
    <row r="24" spans="1:4" x14ac:dyDescent="0.35">
      <c r="B24" t="s">
        <v>41</v>
      </c>
      <c r="C24" s="26">
        <v>2000</v>
      </c>
    </row>
    <row r="25" spans="1:4" x14ac:dyDescent="0.35">
      <c r="B25" t="s">
        <v>108</v>
      </c>
      <c r="C25" s="26">
        <v>7000</v>
      </c>
    </row>
    <row r="26" spans="1:4" x14ac:dyDescent="0.35">
      <c r="B26" t="s">
        <v>52</v>
      </c>
      <c r="C26" s="26">
        <v>1000</v>
      </c>
    </row>
    <row r="27" spans="1:4" x14ac:dyDescent="0.35">
      <c r="B27" t="s">
        <v>53</v>
      </c>
      <c r="C27" s="26">
        <v>1750</v>
      </c>
      <c r="D27" s="18">
        <f>SUM(C22:C27)</f>
        <v>36800</v>
      </c>
    </row>
    <row r="28" spans="1:4" x14ac:dyDescent="0.35">
      <c r="A28" s="24" t="s">
        <v>32</v>
      </c>
      <c r="B28" t="s">
        <v>33</v>
      </c>
      <c r="C28" s="26">
        <v>50</v>
      </c>
    </row>
    <row r="29" spans="1:4" x14ac:dyDescent="0.35">
      <c r="B29" t="s">
        <v>13</v>
      </c>
      <c r="C29" s="26">
        <v>7600</v>
      </c>
    </row>
    <row r="30" spans="1:4" x14ac:dyDescent="0.35">
      <c r="B30" t="s">
        <v>34</v>
      </c>
      <c r="C30" s="26">
        <v>1960</v>
      </c>
    </row>
    <row r="31" spans="1:4" x14ac:dyDescent="0.35">
      <c r="B31" t="s">
        <v>103</v>
      </c>
      <c r="C31" s="26">
        <v>250</v>
      </c>
      <c r="D31" s="18">
        <f>SUM(C28:C31)</f>
        <v>9860</v>
      </c>
    </row>
    <row r="32" spans="1:4" x14ac:dyDescent="0.35">
      <c r="A32" s="24" t="s">
        <v>42</v>
      </c>
      <c r="B32" t="s">
        <v>33</v>
      </c>
      <c r="C32" s="26">
        <v>50</v>
      </c>
    </row>
    <row r="33" spans="1:4" x14ac:dyDescent="0.35">
      <c r="B33" t="s">
        <v>43</v>
      </c>
      <c r="C33" s="26">
        <v>2000</v>
      </c>
    </row>
    <row r="34" spans="1:4" x14ac:dyDescent="0.35">
      <c r="B34" t="s">
        <v>13</v>
      </c>
      <c r="C34" s="26">
        <v>3000</v>
      </c>
    </row>
    <row r="35" spans="1:4" x14ac:dyDescent="0.35">
      <c r="B35" t="s">
        <v>44</v>
      </c>
      <c r="C35" s="26">
        <v>2000</v>
      </c>
      <c r="D35" s="18">
        <f>SUM(C32:C35)</f>
        <v>7050</v>
      </c>
    </row>
    <row r="36" spans="1:4" x14ac:dyDescent="0.35">
      <c r="A36" s="24" t="s">
        <v>46</v>
      </c>
      <c r="B36" t="s">
        <v>33</v>
      </c>
      <c r="C36" s="26">
        <v>50</v>
      </c>
    </row>
    <row r="37" spans="1:4" x14ac:dyDescent="0.35">
      <c r="B37" t="s">
        <v>47</v>
      </c>
      <c r="C37" s="26">
        <v>4392</v>
      </c>
    </row>
    <row r="38" spans="1:4" x14ac:dyDescent="0.35">
      <c r="B38" t="s">
        <v>48</v>
      </c>
      <c r="C38" s="26">
        <v>5305</v>
      </c>
      <c r="D38" s="18">
        <f>SUM(C36:C38)</f>
        <v>9747</v>
      </c>
    </row>
    <row r="39" spans="1:4" x14ac:dyDescent="0.35">
      <c r="A39" s="24" t="s">
        <v>60</v>
      </c>
      <c r="B39" t="s">
        <v>33</v>
      </c>
      <c r="C39" s="26">
        <v>50</v>
      </c>
    </row>
    <row r="40" spans="1:4" x14ac:dyDescent="0.35">
      <c r="B40" t="s">
        <v>61</v>
      </c>
      <c r="C40" s="26">
        <v>3700</v>
      </c>
    </row>
    <row r="41" spans="1:4" x14ac:dyDescent="0.35">
      <c r="B41" t="s">
        <v>13</v>
      </c>
      <c r="C41" s="26">
        <v>500</v>
      </c>
    </row>
    <row r="42" spans="1:4" x14ac:dyDescent="0.35">
      <c r="B42" t="s">
        <v>34</v>
      </c>
      <c r="C42" s="26">
        <v>2310</v>
      </c>
      <c r="D42" s="18">
        <f>SUM(C39:C42)</f>
        <v>6560</v>
      </c>
    </row>
    <row r="43" spans="1:4" x14ac:dyDescent="0.35">
      <c r="A43" s="24" t="s">
        <v>49</v>
      </c>
      <c r="B43" t="s">
        <v>33</v>
      </c>
      <c r="C43" s="26">
        <v>50</v>
      </c>
    </row>
    <row r="44" spans="1:4" x14ac:dyDescent="0.35">
      <c r="B44" t="s">
        <v>104</v>
      </c>
      <c r="C44" s="26">
        <v>500</v>
      </c>
      <c r="D44" s="18">
        <f>SUM(C43:C44)</f>
        <v>550</v>
      </c>
    </row>
    <row r="45" spans="1:4" x14ac:dyDescent="0.35">
      <c r="A45" s="24" t="s">
        <v>69</v>
      </c>
      <c r="B45" t="s">
        <v>33</v>
      </c>
      <c r="C45" s="26">
        <v>50</v>
      </c>
    </row>
    <row r="46" spans="1:4" x14ac:dyDescent="0.35">
      <c r="B46" t="s">
        <v>70</v>
      </c>
      <c r="C46" s="29">
        <v>250</v>
      </c>
      <c r="D46" s="18">
        <f>SUM(C45:C46)</f>
        <v>300</v>
      </c>
    </row>
    <row r="47" spans="1:4" x14ac:dyDescent="0.35">
      <c r="A47" s="24" t="s">
        <v>68</v>
      </c>
      <c r="B47" t="s">
        <v>33</v>
      </c>
      <c r="C47" s="25">
        <v>50</v>
      </c>
      <c r="D47" s="18">
        <f>SUM(C47)</f>
        <v>50</v>
      </c>
    </row>
    <row r="48" spans="1:4" x14ac:dyDescent="0.35">
      <c r="A48" s="24" t="s">
        <v>51</v>
      </c>
      <c r="B48" t="s">
        <v>4</v>
      </c>
      <c r="C48" s="25">
        <v>50</v>
      </c>
    </row>
    <row r="49" spans="2:8" x14ac:dyDescent="0.35">
      <c r="B49" t="s">
        <v>34</v>
      </c>
      <c r="C49" s="25">
        <v>2004.64</v>
      </c>
    </row>
    <row r="50" spans="2:8" x14ac:dyDescent="0.35">
      <c r="B50" t="s">
        <v>34</v>
      </c>
      <c r="C50" s="25">
        <v>602.36</v>
      </c>
      <c r="D50" s="18">
        <f>SUM(C48:C50)</f>
        <v>2657.0000000000005</v>
      </c>
    </row>
    <row r="51" spans="2:8" x14ac:dyDescent="0.35">
      <c r="B51" s="54" t="s">
        <v>71</v>
      </c>
      <c r="C51" s="55">
        <f>SUM(C6:C50)</f>
        <v>123312.51000000001</v>
      </c>
      <c r="D51" s="54">
        <f>SUM(D6:D50)</f>
        <v>123312.51000000001</v>
      </c>
      <c r="H51" s="19"/>
    </row>
    <row r="77" spans="2:2" x14ac:dyDescent="0.35">
      <c r="B77" s="18"/>
    </row>
    <row r="86" spans="2:2" x14ac:dyDescent="0.35">
      <c r="B86" s="19">
        <f>SUM(C24:C85)</f>
        <v>171836.51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43FB6-2116-4C65-A296-74DFD9C4874C}">
  <dimension ref="A1:K18"/>
  <sheetViews>
    <sheetView workbookViewId="0">
      <selection activeCell="B11" sqref="B11"/>
    </sheetView>
  </sheetViews>
  <sheetFormatPr defaultColWidth="8.83203125" defaultRowHeight="15.5" x14ac:dyDescent="0.35"/>
  <cols>
    <col min="1" max="1" width="14.1640625" bestFit="1" customWidth="1"/>
    <col min="2" max="2" width="14.6640625" style="18" bestFit="1" customWidth="1"/>
    <col min="3" max="4" width="10.6640625" bestFit="1" customWidth="1"/>
    <col min="5" max="5" width="16.6640625" bestFit="1" customWidth="1"/>
  </cols>
  <sheetData>
    <row r="1" spans="1:11" x14ac:dyDescent="0.35">
      <c r="A1" s="17" t="s">
        <v>8</v>
      </c>
    </row>
    <row r="2" spans="1:11" x14ac:dyDescent="0.35">
      <c r="A2" s="20"/>
      <c r="B2" s="21" t="s">
        <v>9</v>
      </c>
      <c r="C2" s="22" t="s">
        <v>6</v>
      </c>
      <c r="D2" s="22" t="s">
        <v>7</v>
      </c>
      <c r="E2" s="22" t="s">
        <v>5</v>
      </c>
      <c r="F2" s="20"/>
    </row>
    <row r="3" spans="1:11" x14ac:dyDescent="0.35">
      <c r="A3" s="16">
        <v>45536</v>
      </c>
      <c r="B3" s="18">
        <f>RECONCILLIATION!B4</f>
        <v>73874.240000000005</v>
      </c>
      <c r="C3" s="18">
        <f>'GRANTS &amp; OTHER INCOME'!D10</f>
        <v>6050</v>
      </c>
      <c r="D3" s="18">
        <f>'SEPT 2024'!D13</f>
        <v>4720</v>
      </c>
      <c r="E3" s="18">
        <f>B3+C3-D3</f>
        <v>75204.240000000005</v>
      </c>
    </row>
    <row r="4" spans="1:11" x14ac:dyDescent="0.35">
      <c r="A4" s="16">
        <v>45566</v>
      </c>
      <c r="B4" s="18">
        <f>E3</f>
        <v>75204.240000000005</v>
      </c>
      <c r="C4" s="18">
        <f>'GRANTS &amp; OTHER INCOME'!D13</f>
        <v>6450</v>
      </c>
      <c r="D4" s="18">
        <f>'OCT 2024'!D13</f>
        <v>3667.5600000000004</v>
      </c>
      <c r="E4" s="18">
        <f>SUM(E3+C4)-D4</f>
        <v>77986.680000000008</v>
      </c>
    </row>
    <row r="5" spans="1:11" x14ac:dyDescent="0.35">
      <c r="A5" s="16">
        <v>45597</v>
      </c>
      <c r="B5" s="18">
        <f t="shared" ref="B5:B14" si="0">E4</f>
        <v>77986.680000000008</v>
      </c>
      <c r="C5" s="18">
        <f>'GRANTS &amp; OTHER INCOME'!D21</f>
        <v>37238.51</v>
      </c>
      <c r="D5" s="18">
        <f>'NOV 2024'!D9</f>
        <v>4953.3999999999996</v>
      </c>
      <c r="E5" s="18">
        <f t="shared" ref="E5:E14" si="1">SUM(E4+C5)-D5</f>
        <v>110271.79000000001</v>
      </c>
      <c r="K5" s="32"/>
    </row>
    <row r="6" spans="1:11" x14ac:dyDescent="0.35">
      <c r="A6" s="16">
        <v>45627</v>
      </c>
      <c r="B6" s="18">
        <f t="shared" si="0"/>
        <v>110271.79000000001</v>
      </c>
      <c r="C6" s="18">
        <f>'GRANTS &amp; OTHER INCOME'!D27</f>
        <v>36800</v>
      </c>
      <c r="D6" s="18">
        <f>'DEC 2024'!D14</f>
        <v>14966.189999999999</v>
      </c>
      <c r="E6" s="18">
        <f t="shared" si="1"/>
        <v>132105.60000000001</v>
      </c>
    </row>
    <row r="7" spans="1:11" x14ac:dyDescent="0.35">
      <c r="A7" s="16">
        <v>45658</v>
      </c>
      <c r="B7" s="18">
        <f t="shared" si="0"/>
        <v>132105.60000000001</v>
      </c>
      <c r="C7" s="18">
        <f>'GRANTS &amp; OTHER INCOME'!D31</f>
        <v>9860</v>
      </c>
      <c r="D7" s="18">
        <f>'JAN 2025'!D10</f>
        <v>9498.42</v>
      </c>
      <c r="E7" s="18">
        <f t="shared" si="1"/>
        <v>132467.18</v>
      </c>
    </row>
    <row r="8" spans="1:11" x14ac:dyDescent="0.35">
      <c r="A8" s="16">
        <v>45689</v>
      </c>
      <c r="B8" s="18">
        <f t="shared" si="0"/>
        <v>132467.18</v>
      </c>
      <c r="C8" s="18">
        <f>'GRANTS &amp; OTHER INCOME'!D35</f>
        <v>7050</v>
      </c>
      <c r="D8" s="18">
        <f>'FEB 2025'!D8</f>
        <v>6457.9</v>
      </c>
      <c r="E8" s="18">
        <f>SUM(E7+C8)-D8</f>
        <v>133059.28</v>
      </c>
    </row>
    <row r="9" spans="1:11" x14ac:dyDescent="0.35">
      <c r="A9" s="16">
        <v>45717</v>
      </c>
      <c r="B9" s="18">
        <f t="shared" si="0"/>
        <v>133059.28</v>
      </c>
      <c r="C9" s="18">
        <f>'GRANTS &amp; OTHER INCOME'!D38</f>
        <v>9747</v>
      </c>
      <c r="D9" s="18">
        <f>'MAR 2025'!D13</f>
        <v>18</v>
      </c>
      <c r="E9" s="18">
        <f t="shared" si="1"/>
        <v>142788.28</v>
      </c>
    </row>
    <row r="10" spans="1:11" x14ac:dyDescent="0.35">
      <c r="A10" s="16">
        <v>45748</v>
      </c>
      <c r="B10" s="18">
        <f t="shared" si="0"/>
        <v>142788.28</v>
      </c>
      <c r="C10" s="18">
        <f>'GRANTS &amp; OTHER INCOME'!D42</f>
        <v>6560</v>
      </c>
      <c r="D10">
        <f>'APR 2025'!D13</f>
        <v>3899.11</v>
      </c>
      <c r="E10" s="18">
        <f t="shared" si="1"/>
        <v>145449.17000000001</v>
      </c>
    </row>
    <row r="11" spans="1:11" x14ac:dyDescent="0.35">
      <c r="A11" s="16">
        <v>45778</v>
      </c>
      <c r="B11" s="18">
        <f t="shared" si="0"/>
        <v>145449.17000000001</v>
      </c>
      <c r="C11" s="18">
        <f>'GRANTS &amp; OTHER INCOME'!D44</f>
        <v>550</v>
      </c>
      <c r="D11" s="18">
        <f>'MAY 2025'!D13</f>
        <v>10980.43</v>
      </c>
      <c r="E11" s="18">
        <f t="shared" si="1"/>
        <v>135018.74000000002</v>
      </c>
    </row>
    <row r="12" spans="1:11" x14ac:dyDescent="0.35">
      <c r="A12" s="16">
        <v>45809</v>
      </c>
      <c r="B12" s="18">
        <f t="shared" si="0"/>
        <v>135018.74000000002</v>
      </c>
      <c r="C12" s="18">
        <f>'GRANTS &amp; OTHER INCOME'!D46</f>
        <v>300</v>
      </c>
      <c r="D12" s="18">
        <f>'JUN 2025'!D12</f>
        <v>27374.27</v>
      </c>
      <c r="E12" s="18">
        <f t="shared" si="1"/>
        <v>107944.47000000002</v>
      </c>
    </row>
    <row r="13" spans="1:11" x14ac:dyDescent="0.35">
      <c r="A13" s="16">
        <v>45839</v>
      </c>
      <c r="B13" s="18">
        <f t="shared" si="0"/>
        <v>107944.47000000002</v>
      </c>
      <c r="C13" s="18">
        <f>'GRANTS &amp; OTHER INCOME'!D47</f>
        <v>50</v>
      </c>
      <c r="D13" s="18">
        <f>'JUL 2025'!D12</f>
        <v>6199.44</v>
      </c>
      <c r="E13" s="18">
        <f t="shared" si="1"/>
        <v>101795.03000000001</v>
      </c>
    </row>
    <row r="14" spans="1:11" x14ac:dyDescent="0.35">
      <c r="A14" s="16">
        <v>45870</v>
      </c>
      <c r="B14" s="18">
        <f t="shared" si="0"/>
        <v>101795.03000000001</v>
      </c>
      <c r="C14" s="18">
        <f>'GRANTS &amp; OTHER INCOME'!D50</f>
        <v>2657.0000000000005</v>
      </c>
      <c r="D14" s="18">
        <f>'AUG 2025 '!D7</f>
        <v>4379.01</v>
      </c>
      <c r="E14" s="18">
        <f t="shared" si="1"/>
        <v>100073.02000000002</v>
      </c>
    </row>
    <row r="15" spans="1:11" x14ac:dyDescent="0.35">
      <c r="A15" s="16"/>
      <c r="B15" s="19"/>
      <c r="C15" s="51">
        <f>SUM(C3:C14)</f>
        <v>123312.51000000001</v>
      </c>
      <c r="D15" s="51">
        <f>SUM(D3:D14)</f>
        <v>97113.73</v>
      </c>
      <c r="E15" s="18"/>
      <c r="F15" s="18"/>
    </row>
    <row r="16" spans="1:11" x14ac:dyDescent="0.35">
      <c r="A16" s="2"/>
      <c r="C16" s="32"/>
      <c r="D16" s="31"/>
      <c r="E16" s="31"/>
    </row>
    <row r="18" spans="3:4" x14ac:dyDescent="0.35">
      <c r="C18" s="31"/>
      <c r="D18" s="3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E29D-5D42-4BE7-BB5D-BCBBE2970AEA}">
  <dimension ref="A1:D14"/>
  <sheetViews>
    <sheetView workbookViewId="0">
      <selection activeCell="B5" sqref="B5"/>
    </sheetView>
  </sheetViews>
  <sheetFormatPr defaultColWidth="8.83203125" defaultRowHeight="15.5" x14ac:dyDescent="0.35"/>
  <cols>
    <col min="1" max="1" width="10.1640625" bestFit="1" customWidth="1"/>
    <col min="2" max="2" width="28.6640625" customWidth="1"/>
    <col min="3" max="3" width="10.5" customWidth="1"/>
    <col min="4" max="4" width="12.33203125" customWidth="1"/>
  </cols>
  <sheetData>
    <row r="1" spans="1:4" x14ac:dyDescent="0.35">
      <c r="A1" s="30">
        <v>45536</v>
      </c>
      <c r="B1" t="s">
        <v>15</v>
      </c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/>
      <c r="D4" s="42"/>
    </row>
    <row r="5" spans="1:4" x14ac:dyDescent="0.35">
      <c r="A5" s="33">
        <v>45903</v>
      </c>
      <c r="B5" t="s">
        <v>110</v>
      </c>
      <c r="C5">
        <v>86</v>
      </c>
      <c r="D5" s="42">
        <v>3000</v>
      </c>
    </row>
    <row r="6" spans="1:4" x14ac:dyDescent="0.35">
      <c r="A6" s="33">
        <v>45920</v>
      </c>
      <c r="B6" t="s">
        <v>72</v>
      </c>
      <c r="C6">
        <v>87</v>
      </c>
      <c r="D6" s="42">
        <v>1702</v>
      </c>
    </row>
    <row r="7" spans="1:4" x14ac:dyDescent="0.35">
      <c r="A7" s="33">
        <v>45925</v>
      </c>
      <c r="B7" t="s">
        <v>45</v>
      </c>
      <c r="D7" s="42">
        <v>18</v>
      </c>
    </row>
    <row r="8" spans="1:4" x14ac:dyDescent="0.35">
      <c r="A8" s="33"/>
      <c r="D8" s="42"/>
    </row>
    <row r="9" spans="1:4" x14ac:dyDescent="0.35">
      <c r="A9" s="33"/>
      <c r="D9" s="42"/>
    </row>
    <row r="10" spans="1:4" x14ac:dyDescent="0.35">
      <c r="A10" s="33"/>
      <c r="D10" s="42"/>
    </row>
    <row r="11" spans="1:4" x14ac:dyDescent="0.35">
      <c r="A11" s="33"/>
      <c r="C11" s="18"/>
      <c r="D11" s="42"/>
    </row>
    <row r="12" spans="1:4" x14ac:dyDescent="0.35">
      <c r="A12" s="1"/>
      <c r="C12" s="18"/>
    </row>
    <row r="13" spans="1:4" ht="16" thickBot="1" x14ac:dyDescent="0.4">
      <c r="A13" s="34"/>
      <c r="B13" s="34"/>
      <c r="C13" s="36"/>
      <c r="D13" s="36">
        <f>SUM(D5:D12)</f>
        <v>4720</v>
      </c>
    </row>
    <row r="14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9D02-2BAD-4E43-9009-E97390B7C4EF}">
  <dimension ref="A1:D14"/>
  <sheetViews>
    <sheetView workbookViewId="0">
      <selection activeCell="D9" sqref="A9:D11"/>
    </sheetView>
  </sheetViews>
  <sheetFormatPr defaultColWidth="8.83203125" defaultRowHeight="15.5" x14ac:dyDescent="0.35"/>
  <cols>
    <col min="1" max="1" width="9.33203125" customWidth="1"/>
    <col min="2" max="2" width="20.33203125" bestFit="1" customWidth="1"/>
    <col min="3" max="3" width="10" customWidth="1"/>
    <col min="4" max="4" width="11.33203125" customWidth="1"/>
  </cols>
  <sheetData>
    <row r="1" spans="1:4" x14ac:dyDescent="0.35">
      <c r="A1" s="30">
        <v>45566</v>
      </c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/>
      <c r="D4" s="42"/>
    </row>
    <row r="5" spans="1:4" x14ac:dyDescent="0.35">
      <c r="A5" s="33">
        <v>45938</v>
      </c>
      <c r="B5" t="s">
        <v>74</v>
      </c>
      <c r="C5">
        <v>91</v>
      </c>
      <c r="D5" s="42">
        <v>226.57</v>
      </c>
    </row>
    <row r="6" spans="1:4" x14ac:dyDescent="0.35">
      <c r="A6" s="33"/>
      <c r="B6" t="s">
        <v>84</v>
      </c>
      <c r="C6">
        <v>89</v>
      </c>
      <c r="D6" s="42">
        <v>66.650000000000006</v>
      </c>
    </row>
    <row r="7" spans="1:4" x14ac:dyDescent="0.35">
      <c r="A7" s="33">
        <v>45944</v>
      </c>
      <c r="B7" t="s">
        <v>73</v>
      </c>
      <c r="C7">
        <v>92</v>
      </c>
      <c r="D7" s="42">
        <v>2426</v>
      </c>
    </row>
    <row r="8" spans="1:4" x14ac:dyDescent="0.35">
      <c r="A8" s="33">
        <v>45945</v>
      </c>
      <c r="B8" t="s">
        <v>75</v>
      </c>
      <c r="C8">
        <v>90</v>
      </c>
      <c r="D8" s="42">
        <v>904.26</v>
      </c>
    </row>
    <row r="9" spans="1:4" x14ac:dyDescent="0.35">
      <c r="A9" s="33">
        <v>45951</v>
      </c>
      <c r="B9" t="s">
        <v>83</v>
      </c>
      <c r="C9">
        <v>88</v>
      </c>
      <c r="D9" s="42">
        <v>26.08</v>
      </c>
    </row>
    <row r="10" spans="1:4" x14ac:dyDescent="0.35">
      <c r="A10" s="33">
        <v>45955</v>
      </c>
      <c r="B10" t="s">
        <v>45</v>
      </c>
      <c r="D10" s="42">
        <v>18</v>
      </c>
    </row>
    <row r="11" spans="1:4" x14ac:dyDescent="0.35">
      <c r="A11" s="33"/>
      <c r="C11" s="18"/>
      <c r="D11" s="42"/>
    </row>
    <row r="12" spans="1:4" x14ac:dyDescent="0.35">
      <c r="A12" s="1"/>
      <c r="C12" s="18"/>
    </row>
    <row r="13" spans="1:4" ht="16" thickBot="1" x14ac:dyDescent="0.4">
      <c r="A13" s="34"/>
      <c r="B13" s="34"/>
      <c r="C13" s="36"/>
      <c r="D13" s="36">
        <f>SUM(D5:D12)</f>
        <v>3667.5600000000004</v>
      </c>
    </row>
    <row r="14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D3E1-AE4B-42D9-9748-6238EC86C48B}">
  <dimension ref="A1:D10"/>
  <sheetViews>
    <sheetView workbookViewId="0">
      <selection activeCell="B6" sqref="B6"/>
    </sheetView>
  </sheetViews>
  <sheetFormatPr defaultColWidth="8.83203125" defaultRowHeight="15.5" x14ac:dyDescent="0.35"/>
  <cols>
    <col min="1" max="1" width="16.33203125" bestFit="1" customWidth="1"/>
    <col min="2" max="2" width="35.1640625" bestFit="1" customWidth="1"/>
    <col min="3" max="3" width="11.33203125" customWidth="1"/>
  </cols>
  <sheetData>
    <row r="1" spans="1:4" s="2" customFormat="1" x14ac:dyDescent="0.35">
      <c r="A1" s="16">
        <v>45597</v>
      </c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44">
        <v>45621</v>
      </c>
      <c r="B4" t="s">
        <v>45</v>
      </c>
      <c r="D4">
        <v>18</v>
      </c>
    </row>
    <row r="5" spans="1:4" x14ac:dyDescent="0.35">
      <c r="A5" s="44"/>
      <c r="B5" t="s">
        <v>81</v>
      </c>
      <c r="C5">
        <v>96</v>
      </c>
      <c r="D5">
        <v>435.4</v>
      </c>
    </row>
    <row r="6" spans="1:4" x14ac:dyDescent="0.35">
      <c r="A6" s="44">
        <v>45622</v>
      </c>
      <c r="B6" t="s">
        <v>111</v>
      </c>
      <c r="C6">
        <v>93</v>
      </c>
      <c r="D6">
        <v>4500</v>
      </c>
    </row>
    <row r="7" spans="1:4" x14ac:dyDescent="0.35">
      <c r="A7" s="44"/>
    </row>
    <row r="8" spans="1:4" x14ac:dyDescent="0.35">
      <c r="A8" s="44"/>
    </row>
    <row r="9" spans="1:4" ht="16" thickBot="1" x14ac:dyDescent="0.4">
      <c r="A9" s="45"/>
      <c r="B9" s="34"/>
      <c r="C9" s="43"/>
      <c r="D9" s="43">
        <f>SUM(D4:D8)</f>
        <v>4953.3999999999996</v>
      </c>
    </row>
    <row r="10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D0BA-74C1-4AF2-8379-D49AC401495F}">
  <dimension ref="A1:D15"/>
  <sheetViews>
    <sheetView workbookViewId="0">
      <selection activeCell="F18" sqref="F18"/>
    </sheetView>
  </sheetViews>
  <sheetFormatPr defaultColWidth="8.83203125" defaultRowHeight="15.5" x14ac:dyDescent="0.35"/>
  <cols>
    <col min="1" max="1" width="10.1640625" bestFit="1" customWidth="1"/>
    <col min="2" max="2" width="25.83203125" customWidth="1"/>
    <col min="3" max="3" width="8.83203125" customWidth="1"/>
    <col min="5" max="5" width="18.6640625" customWidth="1"/>
  </cols>
  <sheetData>
    <row r="1" spans="1:4" s="2" customFormat="1" x14ac:dyDescent="0.35">
      <c r="A1" s="16">
        <v>45627</v>
      </c>
    </row>
    <row r="2" spans="1:4" s="2" customFormat="1" x14ac:dyDescent="0.35">
      <c r="A2" s="16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1">
        <v>45629</v>
      </c>
      <c r="B4" t="s">
        <v>78</v>
      </c>
      <c r="C4">
        <v>94</v>
      </c>
      <c r="D4">
        <v>2568</v>
      </c>
    </row>
    <row r="5" spans="1:4" x14ac:dyDescent="0.35">
      <c r="A5" s="1"/>
      <c r="B5" t="s">
        <v>77</v>
      </c>
      <c r="C5">
        <v>98</v>
      </c>
      <c r="D5" s="56">
        <v>11025.13</v>
      </c>
    </row>
    <row r="6" spans="1:4" x14ac:dyDescent="0.35">
      <c r="A6" s="1">
        <v>45639</v>
      </c>
      <c r="B6" t="s">
        <v>85</v>
      </c>
      <c r="C6">
        <v>95</v>
      </c>
      <c r="D6">
        <v>99</v>
      </c>
    </row>
    <row r="7" spans="1:4" x14ac:dyDescent="0.35">
      <c r="A7" s="1"/>
      <c r="B7" t="s">
        <v>79</v>
      </c>
      <c r="C7">
        <v>99</v>
      </c>
      <c r="D7">
        <v>472.97</v>
      </c>
    </row>
    <row r="8" spans="1:4" x14ac:dyDescent="0.35">
      <c r="A8" s="1"/>
      <c r="B8" t="s">
        <v>76</v>
      </c>
      <c r="C8">
        <v>100</v>
      </c>
      <c r="D8">
        <v>133.09</v>
      </c>
    </row>
    <row r="9" spans="1:4" x14ac:dyDescent="0.35">
      <c r="A9" s="1">
        <v>45645</v>
      </c>
      <c r="B9" t="s">
        <v>76</v>
      </c>
      <c r="C9">
        <v>102</v>
      </c>
      <c r="D9">
        <v>150</v>
      </c>
    </row>
    <row r="10" spans="1:4" x14ac:dyDescent="0.35">
      <c r="A10" s="1">
        <v>45646</v>
      </c>
      <c r="B10" t="s">
        <v>101</v>
      </c>
      <c r="C10">
        <v>103</v>
      </c>
      <c r="D10">
        <v>500</v>
      </c>
    </row>
    <row r="11" spans="1:4" x14ac:dyDescent="0.35">
      <c r="A11" s="1">
        <v>45653</v>
      </c>
      <c r="B11" t="s">
        <v>54</v>
      </c>
      <c r="D11">
        <v>18</v>
      </c>
    </row>
    <row r="12" spans="1:4" x14ac:dyDescent="0.35">
      <c r="A12" s="1"/>
    </row>
    <row r="14" spans="1:4" ht="16" thickBot="1" x14ac:dyDescent="0.4">
      <c r="A14" s="34"/>
      <c r="B14" s="34"/>
      <c r="C14" s="43"/>
      <c r="D14" s="43">
        <f>SUM(D4:D13)</f>
        <v>14966.189999999999</v>
      </c>
    </row>
    <row r="15" spans="1:4" ht="16" thickTop="1" x14ac:dyDescent="0.35"/>
  </sheetData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9D66-9649-4AFD-8FF1-BDDD375A5DAD}">
  <dimension ref="A1:D19"/>
  <sheetViews>
    <sheetView topLeftCell="B1" workbookViewId="0">
      <selection activeCell="B6" sqref="B6"/>
    </sheetView>
  </sheetViews>
  <sheetFormatPr defaultColWidth="8.83203125" defaultRowHeight="15.5" x14ac:dyDescent="0.35"/>
  <cols>
    <col min="1" max="1" width="10.1640625" bestFit="1" customWidth="1"/>
    <col min="2" max="2" width="33.5" bestFit="1" customWidth="1"/>
    <col min="3" max="3" width="12.1640625" customWidth="1"/>
  </cols>
  <sheetData>
    <row r="1" spans="1:4" s="2" customFormat="1" x14ac:dyDescent="0.35">
      <c r="A1" s="16">
        <v>45658</v>
      </c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46">
        <v>45672</v>
      </c>
      <c r="B4" s="47" t="s">
        <v>86</v>
      </c>
      <c r="C4" s="47">
        <v>101</v>
      </c>
      <c r="D4" s="48">
        <v>86.52</v>
      </c>
    </row>
    <row r="5" spans="1:4" x14ac:dyDescent="0.35">
      <c r="A5" s="33">
        <v>45684</v>
      </c>
      <c r="B5" t="s">
        <v>39</v>
      </c>
      <c r="D5" s="42">
        <v>18</v>
      </c>
    </row>
    <row r="6" spans="1:4" x14ac:dyDescent="0.35">
      <c r="A6" s="33"/>
      <c r="B6" t="s">
        <v>111</v>
      </c>
      <c r="C6">
        <v>105</v>
      </c>
      <c r="D6" s="42">
        <v>9000</v>
      </c>
    </row>
    <row r="7" spans="1:4" x14ac:dyDescent="0.35">
      <c r="A7" s="33">
        <v>45686</v>
      </c>
      <c r="B7" t="s">
        <v>80</v>
      </c>
      <c r="C7">
        <v>104</v>
      </c>
      <c r="D7" s="42">
        <v>393.9</v>
      </c>
    </row>
    <row r="8" spans="1:4" x14ac:dyDescent="0.35">
      <c r="A8" s="33"/>
    </row>
    <row r="9" spans="1:4" ht="16" thickBot="1" x14ac:dyDescent="0.4">
      <c r="A9" s="1"/>
      <c r="B9" s="34"/>
      <c r="C9" s="34"/>
      <c r="D9" s="43"/>
    </row>
    <row r="10" spans="1:4" ht="16" thickTop="1" x14ac:dyDescent="0.35">
      <c r="A10" s="1"/>
      <c r="D10" s="42">
        <f>SUM(D4:D9)</f>
        <v>9498.42</v>
      </c>
    </row>
    <row r="11" spans="1:4" x14ac:dyDescent="0.35">
      <c r="A11" s="1"/>
    </row>
    <row r="12" spans="1:4" x14ac:dyDescent="0.35">
      <c r="A12" s="1"/>
    </row>
    <row r="13" spans="1:4" x14ac:dyDescent="0.35">
      <c r="A13" s="1"/>
    </row>
    <row r="14" spans="1:4" x14ac:dyDescent="0.35">
      <c r="A14" s="1"/>
    </row>
    <row r="15" spans="1:4" x14ac:dyDescent="0.35">
      <c r="A15" s="1"/>
    </row>
    <row r="16" spans="1:4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FE19-C548-4CA0-BEAD-AF2E4624BD3D}">
  <dimension ref="A1:D31"/>
  <sheetViews>
    <sheetView workbookViewId="0">
      <selection activeCell="C14" sqref="C14"/>
    </sheetView>
  </sheetViews>
  <sheetFormatPr defaultColWidth="8.83203125" defaultRowHeight="15.5" x14ac:dyDescent="0.35"/>
  <cols>
    <col min="1" max="1" width="10.1640625" bestFit="1" customWidth="1"/>
    <col min="2" max="2" width="18.6640625" bestFit="1" customWidth="1"/>
    <col min="3" max="3" width="9.83203125" bestFit="1" customWidth="1"/>
  </cols>
  <sheetData>
    <row r="1" spans="1:4" x14ac:dyDescent="0.35">
      <c r="A1" s="30">
        <v>45689</v>
      </c>
    </row>
    <row r="2" spans="1:4" x14ac:dyDescent="0.35">
      <c r="A2" s="1"/>
      <c r="C2" s="3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>
        <v>45694</v>
      </c>
      <c r="B4" t="s">
        <v>87</v>
      </c>
      <c r="C4">
        <v>106</v>
      </c>
      <c r="D4" s="42">
        <v>3500</v>
      </c>
    </row>
    <row r="5" spans="1:4" x14ac:dyDescent="0.35">
      <c r="A5" s="33">
        <v>45713</v>
      </c>
      <c r="B5" t="s">
        <v>45</v>
      </c>
      <c r="D5" s="42">
        <v>18</v>
      </c>
    </row>
    <row r="6" spans="1:4" x14ac:dyDescent="0.35">
      <c r="A6" s="33"/>
      <c r="B6" t="s">
        <v>88</v>
      </c>
      <c r="C6">
        <v>107</v>
      </c>
      <c r="D6" s="42">
        <v>2939.9</v>
      </c>
    </row>
    <row r="7" spans="1:4" x14ac:dyDescent="0.35">
      <c r="A7" s="33"/>
      <c r="D7" s="42"/>
    </row>
    <row r="8" spans="1:4" ht="16" thickBot="1" x14ac:dyDescent="0.4">
      <c r="A8" s="1"/>
      <c r="B8" s="34"/>
      <c r="C8" s="34"/>
      <c r="D8" s="35">
        <f>SUM(D4:D7)</f>
        <v>6457.9</v>
      </c>
    </row>
    <row r="9" spans="1:4" ht="16" thickTop="1" x14ac:dyDescent="0.35">
      <c r="A9" s="1"/>
      <c r="C9" s="31"/>
    </row>
    <row r="10" spans="1:4" x14ac:dyDescent="0.35">
      <c r="A10" s="1"/>
      <c r="C10" s="31"/>
    </row>
    <row r="11" spans="1:4" x14ac:dyDescent="0.35">
      <c r="A11" s="1"/>
      <c r="C11" s="31"/>
    </row>
    <row r="12" spans="1:4" x14ac:dyDescent="0.35">
      <c r="A12" s="1"/>
      <c r="C12" s="37"/>
    </row>
    <row r="13" spans="1:4" x14ac:dyDescent="0.35">
      <c r="A13" s="1"/>
      <c r="C13" s="31"/>
    </row>
    <row r="14" spans="1:4" x14ac:dyDescent="0.35">
      <c r="A14" s="1"/>
      <c r="C14" s="31"/>
    </row>
    <row r="15" spans="1:4" x14ac:dyDescent="0.35">
      <c r="A15" s="1"/>
      <c r="C15" s="31"/>
    </row>
    <row r="16" spans="1:4" x14ac:dyDescent="0.35">
      <c r="A16" s="1"/>
      <c r="C16" s="31"/>
    </row>
    <row r="17" spans="1:3" x14ac:dyDescent="0.35">
      <c r="A17" s="1"/>
      <c r="C17" s="31"/>
    </row>
    <row r="18" spans="1:3" x14ac:dyDescent="0.35">
      <c r="A18" s="1"/>
      <c r="C18" s="31"/>
    </row>
    <row r="19" spans="1:3" x14ac:dyDescent="0.35">
      <c r="A19" s="1"/>
      <c r="C19" s="31"/>
    </row>
    <row r="20" spans="1:3" x14ac:dyDescent="0.35">
      <c r="A20" s="1"/>
      <c r="C20" s="31"/>
    </row>
    <row r="21" spans="1:3" x14ac:dyDescent="0.35">
      <c r="A21" s="1"/>
      <c r="C21" s="31"/>
    </row>
    <row r="22" spans="1:3" x14ac:dyDescent="0.35">
      <c r="A22" s="1"/>
      <c r="C22" s="31"/>
    </row>
    <row r="23" spans="1:3" x14ac:dyDescent="0.35">
      <c r="A23" s="1"/>
      <c r="C23" s="31"/>
    </row>
    <row r="24" spans="1:3" x14ac:dyDescent="0.35">
      <c r="A24" s="1"/>
      <c r="C24" s="31"/>
    </row>
    <row r="25" spans="1:3" x14ac:dyDescent="0.35">
      <c r="A25" s="1"/>
      <c r="C25" s="31"/>
    </row>
    <row r="26" spans="1:3" x14ac:dyDescent="0.35">
      <c r="A26" s="1"/>
      <c r="C26" s="31"/>
    </row>
    <row r="27" spans="1:3" x14ac:dyDescent="0.35">
      <c r="A27" s="1"/>
      <c r="C27" s="31"/>
    </row>
    <row r="28" spans="1:3" x14ac:dyDescent="0.35">
      <c r="A28" s="1"/>
      <c r="C28" s="31"/>
    </row>
    <row r="29" spans="1:3" x14ac:dyDescent="0.35">
      <c r="A29" s="1"/>
      <c r="C29" s="31"/>
    </row>
    <row r="30" spans="1:3" x14ac:dyDescent="0.35">
      <c r="A30" s="1"/>
      <c r="C30" s="31"/>
    </row>
    <row r="31" spans="1:3" x14ac:dyDescent="0.35">
      <c r="A31" s="1"/>
      <c r="C31" s="3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0B75C-D138-48D8-9969-5B9903B20246}">
  <dimension ref="A1:D14"/>
  <sheetViews>
    <sheetView workbookViewId="0">
      <selection activeCell="D4" sqref="A4:D4"/>
    </sheetView>
  </sheetViews>
  <sheetFormatPr defaultColWidth="8.83203125" defaultRowHeight="15.5" x14ac:dyDescent="0.35"/>
  <cols>
    <col min="1" max="1" width="10.33203125" bestFit="1" customWidth="1"/>
    <col min="2" max="2" width="24.1640625" bestFit="1" customWidth="1"/>
    <col min="3" max="3" width="9" style="18"/>
  </cols>
  <sheetData>
    <row r="1" spans="1:4" x14ac:dyDescent="0.35">
      <c r="A1" s="30">
        <v>45717</v>
      </c>
    </row>
    <row r="2" spans="1:4" x14ac:dyDescent="0.35">
      <c r="A2" s="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>
        <v>45741</v>
      </c>
      <c r="B4" t="s">
        <v>45</v>
      </c>
      <c r="C4"/>
      <c r="D4" s="42">
        <v>18</v>
      </c>
    </row>
    <row r="5" spans="1:4" x14ac:dyDescent="0.35">
      <c r="A5" s="33"/>
      <c r="C5"/>
      <c r="D5" s="42"/>
    </row>
    <row r="6" spans="1:4" x14ac:dyDescent="0.35">
      <c r="A6" s="33"/>
      <c r="C6"/>
      <c r="D6" s="42"/>
    </row>
    <row r="7" spans="1:4" x14ac:dyDescent="0.35">
      <c r="A7" s="1"/>
    </row>
    <row r="8" spans="1:4" x14ac:dyDescent="0.35">
      <c r="A8" s="1"/>
    </row>
    <row r="9" spans="1:4" x14ac:dyDescent="0.35">
      <c r="A9" s="1"/>
    </row>
    <row r="10" spans="1:4" x14ac:dyDescent="0.35">
      <c r="A10" s="1"/>
    </row>
    <row r="11" spans="1:4" x14ac:dyDescent="0.35">
      <c r="A11" s="1"/>
    </row>
    <row r="12" spans="1:4" x14ac:dyDescent="0.35">
      <c r="A12" s="1"/>
    </row>
    <row r="13" spans="1:4" ht="16" thickBot="1" x14ac:dyDescent="0.4">
      <c r="A13" s="34"/>
      <c r="B13" s="34"/>
      <c r="C13" s="36"/>
      <c r="D13" s="36">
        <f>SUM(D2:D12)</f>
        <v>18</v>
      </c>
    </row>
    <row r="14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9621-E667-432A-B210-0D15ED72B504}">
  <dimension ref="A1:D14"/>
  <sheetViews>
    <sheetView workbookViewId="0">
      <selection activeCell="A4" sqref="A4:D5"/>
    </sheetView>
  </sheetViews>
  <sheetFormatPr defaultColWidth="8.83203125" defaultRowHeight="15.5" x14ac:dyDescent="0.35"/>
  <cols>
    <col min="1" max="1" width="10.33203125" bestFit="1" customWidth="1"/>
    <col min="2" max="2" width="26.5" bestFit="1" customWidth="1"/>
    <col min="3" max="3" width="10.83203125" style="18" customWidth="1"/>
    <col min="4" max="4" width="9.1640625" customWidth="1"/>
  </cols>
  <sheetData>
    <row r="1" spans="1:4" x14ac:dyDescent="0.35">
      <c r="A1" s="30">
        <v>45748</v>
      </c>
    </row>
    <row r="2" spans="1:4" x14ac:dyDescent="0.35">
      <c r="A2" s="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46">
        <v>45754</v>
      </c>
      <c r="B4" s="47" t="s">
        <v>90</v>
      </c>
      <c r="C4" s="47">
        <v>109</v>
      </c>
      <c r="D4" s="48">
        <v>3229.15</v>
      </c>
    </row>
    <row r="5" spans="1:4" x14ac:dyDescent="0.35">
      <c r="A5" s="46">
        <v>45755</v>
      </c>
      <c r="B5" s="47" t="s">
        <v>89</v>
      </c>
      <c r="C5" s="47">
        <v>108</v>
      </c>
      <c r="D5" s="47">
        <v>651.96</v>
      </c>
    </row>
    <row r="6" spans="1:4" x14ac:dyDescent="0.35">
      <c r="A6" s="33">
        <v>45772</v>
      </c>
      <c r="B6" t="s">
        <v>50</v>
      </c>
      <c r="C6"/>
      <c r="D6" s="42">
        <v>18</v>
      </c>
    </row>
    <row r="7" spans="1:4" x14ac:dyDescent="0.35">
      <c r="A7" s="1"/>
    </row>
    <row r="8" spans="1:4" x14ac:dyDescent="0.35">
      <c r="A8" s="1"/>
    </row>
    <row r="9" spans="1:4" x14ac:dyDescent="0.35">
      <c r="A9" s="1"/>
    </row>
    <row r="10" spans="1:4" x14ac:dyDescent="0.35">
      <c r="A10" s="1"/>
    </row>
    <row r="11" spans="1:4" x14ac:dyDescent="0.35">
      <c r="A11" s="1"/>
    </row>
    <row r="12" spans="1:4" x14ac:dyDescent="0.35">
      <c r="A12" s="1"/>
    </row>
    <row r="13" spans="1:4" ht="16" thickBot="1" x14ac:dyDescent="0.4">
      <c r="A13" s="34"/>
      <c r="B13" s="34"/>
      <c r="C13" s="36"/>
      <c r="D13" s="36">
        <f>SUM(D2:D12)</f>
        <v>3899.11</v>
      </c>
    </row>
    <row r="14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A0DA-17C9-409A-818C-53282330F654}">
  <dimension ref="A1:D14"/>
  <sheetViews>
    <sheetView workbookViewId="0">
      <selection activeCell="A5" sqref="A5:D5"/>
    </sheetView>
  </sheetViews>
  <sheetFormatPr defaultColWidth="8.83203125" defaultRowHeight="15.5" x14ac:dyDescent="0.35"/>
  <cols>
    <col min="1" max="1" width="10.33203125" bestFit="1" customWidth="1"/>
    <col min="2" max="2" width="37.1640625" bestFit="1" customWidth="1"/>
    <col min="3" max="3" width="9.83203125" style="18" bestFit="1" customWidth="1"/>
    <col min="4" max="4" width="10.1640625" customWidth="1"/>
  </cols>
  <sheetData>
    <row r="1" spans="1:4" x14ac:dyDescent="0.35">
      <c r="A1" s="30">
        <v>45778</v>
      </c>
    </row>
    <row r="2" spans="1:4" x14ac:dyDescent="0.35">
      <c r="A2" s="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>
        <v>45789</v>
      </c>
      <c r="B4" t="s">
        <v>100</v>
      </c>
      <c r="C4">
        <v>112</v>
      </c>
      <c r="D4" s="42">
        <v>42.97</v>
      </c>
    </row>
    <row r="5" spans="1:4" x14ac:dyDescent="0.35">
      <c r="A5" s="46">
        <v>45791</v>
      </c>
      <c r="B5" s="47" t="s">
        <v>105</v>
      </c>
      <c r="C5" s="47">
        <v>110</v>
      </c>
      <c r="D5" s="48">
        <v>9511</v>
      </c>
    </row>
    <row r="6" spans="1:4" x14ac:dyDescent="0.35">
      <c r="A6" s="33">
        <v>45797</v>
      </c>
      <c r="B6" t="s">
        <v>93</v>
      </c>
      <c r="C6">
        <v>115</v>
      </c>
      <c r="D6" s="42">
        <v>162.88999999999999</v>
      </c>
    </row>
    <row r="7" spans="1:4" x14ac:dyDescent="0.35">
      <c r="A7" s="33"/>
      <c r="B7" t="s">
        <v>99</v>
      </c>
      <c r="C7">
        <v>111</v>
      </c>
      <c r="D7" s="42">
        <v>17.170000000000002</v>
      </c>
    </row>
    <row r="8" spans="1:4" x14ac:dyDescent="0.35">
      <c r="A8" s="33">
        <v>45804</v>
      </c>
      <c r="B8" t="s">
        <v>50</v>
      </c>
      <c r="C8"/>
      <c r="D8" s="42">
        <v>18</v>
      </c>
    </row>
    <row r="9" spans="1:4" x14ac:dyDescent="0.35">
      <c r="A9" s="33"/>
      <c r="B9" t="s">
        <v>92</v>
      </c>
      <c r="C9">
        <v>114</v>
      </c>
      <c r="D9" s="42">
        <v>43.2</v>
      </c>
    </row>
    <row r="10" spans="1:4" x14ac:dyDescent="0.35">
      <c r="A10" s="33">
        <v>45805</v>
      </c>
      <c r="B10" t="s">
        <v>91</v>
      </c>
      <c r="C10">
        <v>113</v>
      </c>
      <c r="D10" s="42">
        <v>829.2</v>
      </c>
    </row>
    <row r="11" spans="1:4" x14ac:dyDescent="0.35">
      <c r="A11" s="33">
        <v>45806</v>
      </c>
      <c r="B11" t="s">
        <v>94</v>
      </c>
      <c r="C11">
        <v>116</v>
      </c>
      <c r="D11" s="42">
        <v>356</v>
      </c>
    </row>
    <row r="12" spans="1:4" x14ac:dyDescent="0.35">
      <c r="A12" s="1"/>
    </row>
    <row r="13" spans="1:4" ht="16" thickBot="1" x14ac:dyDescent="0.4">
      <c r="A13" s="34"/>
      <c r="B13" s="34"/>
      <c r="C13" s="36"/>
      <c r="D13" s="36">
        <f>SUM(D2:D12)</f>
        <v>10980.43</v>
      </c>
    </row>
    <row r="14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2C49-1394-42E5-A12A-CB81ED9F7DDF}">
  <dimension ref="A1:D13"/>
  <sheetViews>
    <sheetView zoomScale="130" zoomScaleNormal="130" workbookViewId="0">
      <selection activeCell="D7" sqref="A7:D8"/>
    </sheetView>
  </sheetViews>
  <sheetFormatPr defaultColWidth="8.83203125" defaultRowHeight="15.5" x14ac:dyDescent="0.35"/>
  <cols>
    <col min="1" max="1" width="10.33203125" bestFit="1" customWidth="1"/>
    <col min="2" max="2" width="26.1640625" bestFit="1" customWidth="1"/>
    <col min="3" max="3" width="9" style="18"/>
    <col min="4" max="4" width="11.83203125" customWidth="1"/>
  </cols>
  <sheetData>
    <row r="1" spans="1:4" x14ac:dyDescent="0.35">
      <c r="A1" s="30">
        <v>45809</v>
      </c>
    </row>
    <row r="2" spans="1:4" x14ac:dyDescent="0.35">
      <c r="A2" s="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33">
        <v>45810</v>
      </c>
      <c r="B4" t="s">
        <v>95</v>
      </c>
      <c r="C4">
        <v>117</v>
      </c>
      <c r="D4" s="42">
        <v>25028.5</v>
      </c>
    </row>
    <row r="5" spans="1:4" x14ac:dyDescent="0.35">
      <c r="A5" s="33"/>
      <c r="B5" t="s">
        <v>82</v>
      </c>
      <c r="C5">
        <v>118</v>
      </c>
      <c r="D5" s="42">
        <v>1792.96</v>
      </c>
    </row>
    <row r="6" spans="1:4" x14ac:dyDescent="0.35">
      <c r="A6" s="33">
        <v>45822</v>
      </c>
      <c r="B6" t="s">
        <v>96</v>
      </c>
      <c r="C6">
        <v>119</v>
      </c>
      <c r="D6" s="42">
        <v>534.80999999999995</v>
      </c>
    </row>
    <row r="7" spans="1:4" x14ac:dyDescent="0.35">
      <c r="A7" s="33">
        <v>45833</v>
      </c>
      <c r="B7" t="s">
        <v>45</v>
      </c>
      <c r="C7"/>
      <c r="D7" s="42">
        <v>18</v>
      </c>
    </row>
    <row r="8" spans="1:4" x14ac:dyDescent="0.35">
      <c r="A8" s="33"/>
      <c r="C8"/>
      <c r="D8" s="42"/>
    </row>
    <row r="9" spans="1:4" x14ac:dyDescent="0.35">
      <c r="A9" s="33"/>
      <c r="C9"/>
      <c r="D9" s="42"/>
    </row>
    <row r="10" spans="1:4" x14ac:dyDescent="0.35">
      <c r="A10" s="33"/>
      <c r="D10" s="42"/>
    </row>
    <row r="11" spans="1:4" x14ac:dyDescent="0.35">
      <c r="A11" s="1"/>
    </row>
    <row r="12" spans="1:4" ht="16" thickBot="1" x14ac:dyDescent="0.4">
      <c r="A12" s="34"/>
      <c r="B12" s="34"/>
      <c r="C12" s="36"/>
      <c r="D12" s="36">
        <f>SUM(D2:D11)</f>
        <v>27374.27</v>
      </c>
    </row>
    <row r="13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A1A0-D641-47A5-9CAC-24BF5193D62D}">
  <dimension ref="A1:D13"/>
  <sheetViews>
    <sheetView workbookViewId="0">
      <selection activeCell="B4" sqref="B4"/>
    </sheetView>
  </sheetViews>
  <sheetFormatPr defaultColWidth="8.83203125" defaultRowHeight="15.5" x14ac:dyDescent="0.35"/>
  <cols>
    <col min="1" max="1" width="10.33203125" bestFit="1" customWidth="1"/>
    <col min="2" max="2" width="26.1640625" bestFit="1" customWidth="1"/>
    <col min="3" max="3" width="9.83203125" style="18" bestFit="1" customWidth="1"/>
  </cols>
  <sheetData>
    <row r="1" spans="1:4" x14ac:dyDescent="0.35">
      <c r="A1" s="30">
        <v>45839</v>
      </c>
    </row>
    <row r="2" spans="1:4" x14ac:dyDescent="0.35">
      <c r="A2" s="1"/>
    </row>
    <row r="3" spans="1:4" x14ac:dyDescent="0.35">
      <c r="A3" s="33" t="s">
        <v>35</v>
      </c>
      <c r="B3" t="s">
        <v>36</v>
      </c>
      <c r="C3" t="s">
        <v>37</v>
      </c>
      <c r="D3" t="s">
        <v>38</v>
      </c>
    </row>
    <row r="4" spans="1:4" x14ac:dyDescent="0.35">
      <c r="A4" s="46">
        <v>45839</v>
      </c>
      <c r="B4" s="47" t="s">
        <v>111</v>
      </c>
      <c r="C4" s="47">
        <v>120</v>
      </c>
      <c r="D4" s="48">
        <v>6181.44</v>
      </c>
    </row>
    <row r="5" spans="1:4" x14ac:dyDescent="0.35">
      <c r="A5" s="33">
        <v>45863</v>
      </c>
      <c r="B5" t="s">
        <v>45</v>
      </c>
      <c r="C5"/>
      <c r="D5" s="42">
        <v>18</v>
      </c>
    </row>
    <row r="6" spans="1:4" x14ac:dyDescent="0.35">
      <c r="A6" s="33"/>
      <c r="C6"/>
      <c r="D6" s="42"/>
    </row>
    <row r="7" spans="1:4" x14ac:dyDescent="0.35">
      <c r="A7" s="33"/>
      <c r="C7"/>
      <c r="D7" s="42"/>
    </row>
    <row r="8" spans="1:4" x14ac:dyDescent="0.35">
      <c r="A8" s="33"/>
      <c r="C8"/>
      <c r="D8" s="42"/>
    </row>
    <row r="9" spans="1:4" x14ac:dyDescent="0.35">
      <c r="A9" s="33"/>
      <c r="C9"/>
      <c r="D9" s="42"/>
    </row>
    <row r="10" spans="1:4" x14ac:dyDescent="0.35">
      <c r="A10" s="33"/>
      <c r="D10" s="42"/>
    </row>
    <row r="11" spans="1:4" x14ac:dyDescent="0.35">
      <c r="A11" s="1"/>
    </row>
    <row r="12" spans="1:4" ht="16" thickBot="1" x14ac:dyDescent="0.4">
      <c r="A12" s="34"/>
      <c r="B12" s="34"/>
      <c r="C12" s="36"/>
      <c r="D12" s="36">
        <f>SUM(D2:D11)</f>
        <v>6199.44</v>
      </c>
    </row>
    <row r="13" spans="1:4" ht="16" thickTop="1" x14ac:dyDescent="0.35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EC0A-0BCB-42C3-AAA7-79B509D31D9E}">
  <dimension ref="A1:E8"/>
  <sheetViews>
    <sheetView tabSelected="1" workbookViewId="0">
      <selection activeCell="B1" sqref="B1"/>
    </sheetView>
  </sheetViews>
  <sheetFormatPr defaultColWidth="8.83203125" defaultRowHeight="15.5" x14ac:dyDescent="0.35"/>
  <cols>
    <col min="1" max="1" width="10.33203125" bestFit="1" customWidth="1"/>
    <col min="2" max="2" width="26.1640625" bestFit="1" customWidth="1"/>
    <col min="3" max="3" width="9" style="18"/>
    <col min="4" max="4" width="11.5" customWidth="1"/>
  </cols>
  <sheetData>
    <row r="1" spans="1:5" x14ac:dyDescent="0.35">
      <c r="A1" s="30">
        <v>45870</v>
      </c>
    </row>
    <row r="2" spans="1:5" x14ac:dyDescent="0.35">
      <c r="A2" s="30"/>
    </row>
    <row r="3" spans="1:5" x14ac:dyDescent="0.35">
      <c r="A3" s="33" t="s">
        <v>35</v>
      </c>
      <c r="B3" t="s">
        <v>36</v>
      </c>
      <c r="C3" t="s">
        <v>37</v>
      </c>
      <c r="D3" t="s">
        <v>38</v>
      </c>
    </row>
    <row r="4" spans="1:5" x14ac:dyDescent="0.35">
      <c r="A4" s="46">
        <v>45887</v>
      </c>
      <c r="B4" s="47" t="s">
        <v>97</v>
      </c>
      <c r="C4" s="47">
        <v>121</v>
      </c>
      <c r="D4" s="48">
        <v>900</v>
      </c>
      <c r="E4" s="47"/>
    </row>
    <row r="5" spans="1:5" x14ac:dyDescent="0.35">
      <c r="A5" s="46">
        <v>45888</v>
      </c>
      <c r="B5" s="47" t="s">
        <v>98</v>
      </c>
      <c r="C5" s="47">
        <v>122</v>
      </c>
      <c r="D5" s="48">
        <v>3461.01</v>
      </c>
      <c r="E5" s="47"/>
    </row>
    <row r="6" spans="1:5" x14ac:dyDescent="0.35">
      <c r="A6" s="33">
        <v>45895</v>
      </c>
      <c r="B6" t="s">
        <v>45</v>
      </c>
      <c r="C6"/>
      <c r="D6" s="42">
        <v>18</v>
      </c>
    </row>
    <row r="7" spans="1:5" ht="16" thickBot="1" x14ac:dyDescent="0.4">
      <c r="A7" s="34"/>
      <c r="B7" s="34"/>
      <c r="C7" s="36"/>
      <c r="D7" s="36">
        <f>SUM(D2:D6)</f>
        <v>4379.01</v>
      </c>
    </row>
    <row r="8" spans="1:5" ht="16" thickTop="1" x14ac:dyDescent="0.3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D72BBC-2F26-4030-8063-BFF6C443D83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483116-6ea6-4825-bac9-cdc71239f25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0B9736-7FA4-44B4-9EBC-C0D9810DE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8B86C-6CA4-4B0F-BA28-AB1766CB0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RECONCILLIATION</vt:lpstr>
      <vt:lpstr>GRANTS &amp; OTHER INCOME</vt:lpstr>
      <vt:lpstr>Yearly Overview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 2025</vt:lpstr>
      <vt:lpstr>JUL 2025</vt:lpstr>
      <vt:lpstr>AUG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Rachael Wilson</dc:creator>
  <cp:lastModifiedBy>DLavery (Abercorn)</cp:lastModifiedBy>
  <cp:lastPrinted>2026-06-24T09:39:39Z</cp:lastPrinted>
  <dcterms:created xsi:type="dcterms:W3CDTF">2024-03-02T17:16:09Z</dcterms:created>
  <dcterms:modified xsi:type="dcterms:W3CDTF">2026-08-10T10:33:52Z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