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come\Documents\"/>
    </mc:Choice>
  </mc:AlternateContent>
  <xr:revisionPtr revIDLastSave="0" documentId="8_{CF9078AD-7BA5-4A51-8C41-D3F419870D61}" xr6:coauthVersionLast="47" xr6:coauthVersionMax="47" xr10:uidLastSave="{00000000-0000-0000-0000-000000000000}"/>
  <bookViews>
    <workbookView xWindow="-108" yWindow="-108" windowWidth="15576" windowHeight="9216" xr2:uid="{26ED4FCF-5A30-4E64-814C-D3C120371373}"/>
  </bookViews>
  <sheets>
    <sheet name="Accounts" sheetId="5" r:id="rId1"/>
    <sheet name="Cash Flow" sheetId="1" r:id="rId2"/>
    <sheet name="Income" sheetId="2" r:id="rId3"/>
    <sheet name="Expenditure" sheetId="3" r:id="rId4"/>
    <sheet name=" Bal Sh working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B13" i="4"/>
  <c r="D14" i="5" l="1"/>
  <c r="D19" i="5"/>
  <c r="F27" i="5"/>
  <c r="D27" i="5"/>
  <c r="F10" i="5"/>
  <c r="F16" i="5" s="1"/>
  <c r="F21" i="5" s="1"/>
  <c r="D14" i="3"/>
  <c r="F32" i="5"/>
  <c r="F37" i="5" s="1"/>
  <c r="F39" i="5" s="1"/>
  <c r="F41" i="5" s="1"/>
  <c r="F45" i="5" s="1"/>
  <c r="F19" i="1" l="1"/>
  <c r="D31" i="5" s="1"/>
  <c r="E7" i="2"/>
  <c r="E15" i="2" s="1"/>
  <c r="H19" i="1" l="1"/>
  <c r="D30" i="5"/>
  <c r="E13" i="1" l="1"/>
  <c r="D13" i="1"/>
  <c r="G16" i="4"/>
  <c r="G7" i="4"/>
  <c r="F15" i="1" l="1"/>
  <c r="D32" i="5" s="1"/>
  <c r="D35" i="5"/>
  <c r="D10" i="5"/>
  <c r="D16" i="5" s="1"/>
  <c r="D37" i="5" l="1"/>
  <c r="D39" i="5" s="1"/>
  <c r="D41" i="5" s="1"/>
  <c r="F47" i="5"/>
  <c r="D21" i="5"/>
  <c r="D45" i="5" s="1"/>
  <c r="D47" i="5" s="1"/>
</calcChain>
</file>

<file path=xl/sharedStrings.xml><?xml version="1.0" encoding="utf-8"?>
<sst xmlns="http://schemas.openxmlformats.org/spreadsheetml/2006/main" count="70" uniqueCount="65">
  <si>
    <t>Transactions</t>
  </si>
  <si>
    <t>Donation - Amazon Smile</t>
  </si>
  <si>
    <t>Money Out</t>
  </si>
  <si>
    <t>Money In</t>
  </si>
  <si>
    <t>Donations</t>
  </si>
  <si>
    <t>Direct costs</t>
  </si>
  <si>
    <t>Cheque No.</t>
  </si>
  <si>
    <t>Description</t>
  </si>
  <si>
    <t>Reverse opening lease prepayment</t>
  </si>
  <si>
    <t>Closing lease prepayment</t>
  </si>
  <si>
    <t>Support costs</t>
  </si>
  <si>
    <t>Lease</t>
  </si>
  <si>
    <t>Creditors</t>
  </si>
  <si>
    <t>Statement of financial activities</t>
  </si>
  <si>
    <t>Unrestricted Fund</t>
  </si>
  <si>
    <t>Total Funds</t>
  </si>
  <si>
    <t>INCOME AND ENDOWMENTS FROM</t>
  </si>
  <si>
    <t>Donations and legacies</t>
  </si>
  <si>
    <t>Total</t>
  </si>
  <si>
    <t>EXPENDITURE ON</t>
  </si>
  <si>
    <t>Charitable activities</t>
  </si>
  <si>
    <t>Conservation of Sir Thomas Brisbane's first astronomical observatory</t>
  </si>
  <si>
    <t>NET INCOME/ (EXPENDITURE)</t>
  </si>
  <si>
    <t>RECONCILIATION OF FUNDS</t>
  </si>
  <si>
    <t>Total funds brought forward</t>
  </si>
  <si>
    <t>TOTAL FUNDS CARRIED FORWARD</t>
  </si>
  <si>
    <t>Balance Sheet</t>
  </si>
  <si>
    <t>CURRENT ASSETS</t>
  </si>
  <si>
    <t>Debtors</t>
  </si>
  <si>
    <t>Cash at bank</t>
  </si>
  <si>
    <t>CREDITORS</t>
  </si>
  <si>
    <t>Amounts falling due within one year</t>
  </si>
  <si>
    <t>NET CURRENT ASSETS</t>
  </si>
  <si>
    <t>TOTAL ASSETS LESS CURRENT LIABILITIES</t>
  </si>
  <si>
    <t>NET ASSETS</t>
  </si>
  <si>
    <t>FUNDS</t>
  </si>
  <si>
    <t>Unrestricted funds</t>
  </si>
  <si>
    <t>TOTAL FUNDS</t>
  </si>
  <si>
    <t>Balance per bank statement at 31 January</t>
  </si>
  <si>
    <t>Grants</t>
  </si>
  <si>
    <t>Gift Aid</t>
  </si>
  <si>
    <t>Total income</t>
  </si>
  <si>
    <t>None.  No Gift Aid due.</t>
  </si>
  <si>
    <t>Lindsays fee</t>
  </si>
  <si>
    <t>No Gift Aid due for this year as no donations from eligible taxpayers.</t>
  </si>
  <si>
    <t>Accrual for independent examiner fee 2023/24</t>
  </si>
  <si>
    <t>Release 31/1/23 prepayment</t>
  </si>
  <si>
    <t>Prepayment at 31/1/24</t>
  </si>
  <si>
    <t>Settled 16 December 2023</t>
  </si>
  <si>
    <t>Accrual for 2024 independent examiners fee</t>
  </si>
  <si>
    <t>Less:  unpresented cheque</t>
  </si>
  <si>
    <t>for year ended 31 January 2025</t>
  </si>
  <si>
    <t>Hi David</t>
  </si>
  <si>
    <t>I refer to our telephone conversation.</t>
  </si>
  <si>
    <t>The Companies House Authentication Code is E13066.</t>
  </si>
  <si>
    <t>E13066</t>
  </si>
  <si>
    <t>Kind regards</t>
  </si>
  <si>
    <t>Claire</t>
  </si>
  <si>
    <t>Opening balance at 1 February 2025</t>
  </si>
  <si>
    <t>Balance at 31 January 2026</t>
  </si>
  <si>
    <t xml:space="preserve">Jas Campbell - lease payment </t>
  </si>
  <si>
    <t>Lindsay - Legal fee</t>
  </si>
  <si>
    <t>Jas Campbell</t>
  </si>
  <si>
    <t>Lindsays Legal</t>
  </si>
  <si>
    <t>Closing balance at 31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</si>
</sst>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0" fontId="1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1" fontId="0" fillId="0" borderId="1" xfId="0" applyNumberFormat="1" applyBorder="1"/>
    <xf numFmtId="1" fontId="0" fillId="0" borderId="0" xfId="0" applyNumberFormat="1"/>
    <xf numFmtId="1" fontId="0" fillId="0" borderId="3" xfId="0" applyNumberFormat="1" applyBorder="1"/>
    <xf numFmtId="1" fontId="0" fillId="0" borderId="4" xfId="0" applyNumberFormat="1" applyBorder="1"/>
    <xf numFmtId="2" fontId="0" fillId="0" borderId="3" xfId="0" applyNumberFormat="1" applyBorder="1"/>
    <xf numFmtId="1" fontId="0" fillId="0" borderId="2" xfId="0" applyNumberFormat="1" applyBorder="1"/>
    <xf numFmtId="0" fontId="0" fillId="2" borderId="0" xfId="0" applyFill="1"/>
    <xf numFmtId="2" fontId="0" fillId="0" borderId="2" xfId="0" applyNumberFormat="1" applyBorder="1"/>
    <xf numFmtId="2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9CF4-512E-4869-967E-A0E80228534B}">
  <dimension ref="B2:P52"/>
  <sheetViews>
    <sheetView tabSelected="1" zoomScaleNormal="100" workbookViewId="0">
      <selection activeCell="D22" sqref="D22"/>
    </sheetView>
  </sheetViews>
  <sheetFormatPr defaultRowHeight="14.4" x14ac:dyDescent="0.3"/>
  <cols>
    <col min="2" max="2" width="37" bestFit="1" customWidth="1"/>
    <col min="4" max="4" width="11.88671875" customWidth="1"/>
    <col min="6" max="6" width="12" customWidth="1"/>
  </cols>
  <sheetData>
    <row r="2" spans="2:10" x14ac:dyDescent="0.3">
      <c r="B2" s="5" t="s">
        <v>13</v>
      </c>
    </row>
    <row r="3" spans="2:10" x14ac:dyDescent="0.3">
      <c r="B3" s="5" t="s">
        <v>51</v>
      </c>
    </row>
    <row r="5" spans="2:10" x14ac:dyDescent="0.3">
      <c r="D5" s="6">
        <v>46053</v>
      </c>
      <c r="F5" s="6">
        <v>45688</v>
      </c>
    </row>
    <row r="6" spans="2:10" ht="28.8" x14ac:dyDescent="0.3">
      <c r="D6" s="7" t="s">
        <v>14</v>
      </c>
      <c r="F6" s="7" t="s">
        <v>15</v>
      </c>
    </row>
    <row r="7" spans="2:10" x14ac:dyDescent="0.3">
      <c r="B7" s="5" t="s">
        <v>16</v>
      </c>
    </row>
    <row r="8" spans="2:10" x14ac:dyDescent="0.3">
      <c r="B8" t="s">
        <v>39</v>
      </c>
    </row>
    <row r="9" spans="2:10" x14ac:dyDescent="0.3">
      <c r="B9" t="s">
        <v>17</v>
      </c>
      <c r="D9" s="8">
        <v>0</v>
      </c>
      <c r="F9" s="8">
        <v>0</v>
      </c>
      <c r="G9" s="9"/>
      <c r="H9" s="9"/>
    </row>
    <row r="10" spans="2:10" x14ac:dyDescent="0.3">
      <c r="B10" s="5" t="s">
        <v>18</v>
      </c>
      <c r="D10" s="9">
        <f>+D8+D9</f>
        <v>0</v>
      </c>
      <c r="F10" s="9">
        <f>F9</f>
        <v>0</v>
      </c>
      <c r="G10" s="9"/>
      <c r="H10" s="9"/>
    </row>
    <row r="11" spans="2:10" x14ac:dyDescent="0.3">
      <c r="F11" s="9"/>
      <c r="G11" s="9"/>
      <c r="H11" s="9"/>
    </row>
    <row r="12" spans="2:10" x14ac:dyDescent="0.3">
      <c r="B12" s="5" t="s">
        <v>19</v>
      </c>
      <c r="F12" s="9"/>
      <c r="G12" s="9"/>
      <c r="H12" s="9"/>
    </row>
    <row r="13" spans="2:10" x14ac:dyDescent="0.3">
      <c r="B13" s="5" t="s">
        <v>20</v>
      </c>
      <c r="F13" s="9"/>
      <c r="G13" s="9"/>
      <c r="H13" s="9"/>
    </row>
    <row r="14" spans="2:10" ht="28.5" customHeight="1" x14ac:dyDescent="0.3">
      <c r="B14" s="7" t="s">
        <v>21</v>
      </c>
      <c r="C14" s="7"/>
      <c r="D14" s="16">
        <f>'Cash Flow'!D13</f>
        <v>1680</v>
      </c>
      <c r="E14" s="7"/>
      <c r="F14" s="8">
        <v>180</v>
      </c>
      <c r="G14" s="9"/>
      <c r="H14" s="9"/>
    </row>
    <row r="15" spans="2:10" x14ac:dyDescent="0.3">
      <c r="F15" s="9"/>
      <c r="G15" s="9"/>
      <c r="H15" s="9"/>
      <c r="J15" t="s">
        <v>52</v>
      </c>
    </row>
    <row r="16" spans="2:10" x14ac:dyDescent="0.3">
      <c r="B16" s="5" t="s">
        <v>22</v>
      </c>
      <c r="D16" s="9">
        <f>+D10-D14</f>
        <v>-1680</v>
      </c>
      <c r="F16" s="9">
        <f>F10-F14</f>
        <v>-180</v>
      </c>
      <c r="G16" s="9"/>
      <c r="H16" s="9"/>
    </row>
    <row r="17" spans="2:16" x14ac:dyDescent="0.3">
      <c r="F17" s="9"/>
      <c r="G17" s="9"/>
      <c r="H17" s="9"/>
      <c r="J17" t="s">
        <v>53</v>
      </c>
    </row>
    <row r="18" spans="2:16" x14ac:dyDescent="0.3">
      <c r="B18" s="5" t="s">
        <v>23</v>
      </c>
      <c r="F18" s="9"/>
      <c r="G18" s="9"/>
      <c r="H18" s="9"/>
    </row>
    <row r="19" spans="2:16" x14ac:dyDescent="0.3">
      <c r="B19" s="5" t="s">
        <v>24</v>
      </c>
      <c r="D19" s="9">
        <f>+F21</f>
        <v>5952</v>
      </c>
      <c r="F19" s="9">
        <v>6132</v>
      </c>
      <c r="G19" s="9"/>
      <c r="H19" s="9"/>
      <c r="J19" t="s">
        <v>54</v>
      </c>
      <c r="P19" t="s">
        <v>55</v>
      </c>
    </row>
    <row r="20" spans="2:16" x14ac:dyDescent="0.3">
      <c r="F20" s="9"/>
      <c r="G20" s="9"/>
      <c r="H20" s="9"/>
    </row>
    <row r="21" spans="2:16" ht="15" thickBot="1" x14ac:dyDescent="0.35">
      <c r="B21" s="5" t="s">
        <v>25</v>
      </c>
      <c r="D21" s="10">
        <f>+D16+D19</f>
        <v>4272</v>
      </c>
      <c r="F21" s="10">
        <f>F16+F19</f>
        <v>5952</v>
      </c>
      <c r="G21" s="9"/>
      <c r="H21" s="9"/>
      <c r="J21" t="s">
        <v>56</v>
      </c>
    </row>
    <row r="22" spans="2:16" ht="15" thickTop="1" x14ac:dyDescent="0.3">
      <c r="J22" t="s">
        <v>57</v>
      </c>
    </row>
    <row r="26" spans="2:16" x14ac:dyDescent="0.3">
      <c r="B26" s="5" t="s">
        <v>26</v>
      </c>
    </row>
    <row r="27" spans="2:16" x14ac:dyDescent="0.3">
      <c r="B27" s="5"/>
      <c r="D27" s="6">
        <f>D5</f>
        <v>46053</v>
      </c>
      <c r="F27" s="6">
        <f>F5</f>
        <v>45688</v>
      </c>
    </row>
    <row r="28" spans="2:16" ht="28.8" x14ac:dyDescent="0.3">
      <c r="D28" s="7" t="s">
        <v>14</v>
      </c>
      <c r="F28" s="7" t="s">
        <v>14</v>
      </c>
    </row>
    <row r="29" spans="2:16" x14ac:dyDescent="0.3">
      <c r="B29" s="5" t="s">
        <v>27</v>
      </c>
    </row>
    <row r="30" spans="2:16" x14ac:dyDescent="0.3">
      <c r="B30" t="s">
        <v>28</v>
      </c>
      <c r="D30">
        <f>+' Bal Sh workings'!G7+' Bal Sh workings'!G10</f>
        <v>368</v>
      </c>
      <c r="F30">
        <v>368</v>
      </c>
    </row>
    <row r="31" spans="2:16" x14ac:dyDescent="0.3">
      <c r="B31" t="s">
        <v>29</v>
      </c>
      <c r="D31" s="8">
        <f>+'Cash Flow'!F19</f>
        <v>4264.08</v>
      </c>
      <c r="F31" s="8">
        <v>5944</v>
      </c>
    </row>
    <row r="32" spans="2:16" x14ac:dyDescent="0.3">
      <c r="D32" s="9">
        <f>+D30+D31</f>
        <v>4632.08</v>
      </c>
      <c r="F32" s="9">
        <f>F30+F31</f>
        <v>6312</v>
      </c>
    </row>
    <row r="34" spans="2:6" x14ac:dyDescent="0.3">
      <c r="B34" s="5" t="s">
        <v>30</v>
      </c>
    </row>
    <row r="35" spans="2:6" x14ac:dyDescent="0.3">
      <c r="B35" t="s">
        <v>31</v>
      </c>
      <c r="D35">
        <f>+' Bal Sh workings'!G16</f>
        <v>360</v>
      </c>
      <c r="F35">
        <v>360</v>
      </c>
    </row>
    <row r="37" spans="2:6" x14ac:dyDescent="0.3">
      <c r="B37" s="5" t="s">
        <v>32</v>
      </c>
      <c r="D37" s="13">
        <f>+D32-D35</f>
        <v>4272.08</v>
      </c>
      <c r="F37" s="13">
        <f>F32-F35</f>
        <v>5952</v>
      </c>
    </row>
    <row r="39" spans="2:6" x14ac:dyDescent="0.3">
      <c r="B39" s="5" t="s">
        <v>33</v>
      </c>
      <c r="D39" s="9">
        <f>+D37</f>
        <v>4272.08</v>
      </c>
      <c r="F39" s="9">
        <f>F37</f>
        <v>5952</v>
      </c>
    </row>
    <row r="41" spans="2:6" ht="15" thickBot="1" x14ac:dyDescent="0.35">
      <c r="B41" s="5" t="s">
        <v>34</v>
      </c>
      <c r="D41" s="10">
        <f>+D39</f>
        <v>4272.08</v>
      </c>
      <c r="F41" s="10">
        <f>F39</f>
        <v>5952</v>
      </c>
    </row>
    <row r="42" spans="2:6" ht="15" thickTop="1" x14ac:dyDescent="0.3"/>
    <row r="44" spans="2:6" x14ac:dyDescent="0.3">
      <c r="B44" s="5" t="s">
        <v>35</v>
      </c>
    </row>
    <row r="45" spans="2:6" x14ac:dyDescent="0.3">
      <c r="B45" t="s">
        <v>36</v>
      </c>
      <c r="D45" s="8">
        <f>+D21</f>
        <v>4272</v>
      </c>
      <c r="F45" s="8">
        <f>F41</f>
        <v>5952</v>
      </c>
    </row>
    <row r="47" spans="2:6" ht="15" thickBot="1" x14ac:dyDescent="0.35">
      <c r="B47" s="5" t="s">
        <v>37</v>
      </c>
      <c r="D47" s="11">
        <f>+D45</f>
        <v>4272</v>
      </c>
      <c r="F47" s="11">
        <f>+F45</f>
        <v>5952</v>
      </c>
    </row>
    <row r="48" spans="2:6" ht="15" thickTop="1" x14ac:dyDescent="0.3"/>
    <row r="52" spans="4:4" x14ac:dyDescent="0.3">
      <c r="D52" s="9"/>
    </row>
  </sheetData>
  <pageMargins left="0.7" right="0.7" top="0.75" bottom="0.75" header="0.3" footer="0.3"/>
  <pageSetup paperSize="9" scale="89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ACE4-F80D-4123-8ED0-9900D5A79E1E}">
  <dimension ref="A2:H20"/>
  <sheetViews>
    <sheetView workbookViewId="0">
      <selection activeCell="B12" sqref="B12"/>
    </sheetView>
  </sheetViews>
  <sheetFormatPr defaultRowHeight="14.4" x14ac:dyDescent="0.3"/>
  <cols>
    <col min="2" max="2" width="55.109375" bestFit="1" customWidth="1"/>
    <col min="4" max="4" width="10.88671875" bestFit="1" customWidth="1"/>
    <col min="5" max="5" width="9.33203125" bestFit="1" customWidth="1"/>
  </cols>
  <sheetData>
    <row r="2" spans="1:6" x14ac:dyDescent="0.3">
      <c r="D2" t="s">
        <v>2</v>
      </c>
      <c r="E2" t="s">
        <v>3</v>
      </c>
    </row>
    <row r="3" spans="1:6" x14ac:dyDescent="0.3">
      <c r="B3" t="s">
        <v>58</v>
      </c>
      <c r="F3">
        <v>5944.08</v>
      </c>
    </row>
    <row r="5" spans="1:6" x14ac:dyDescent="0.3">
      <c r="B5" t="s">
        <v>0</v>
      </c>
    </row>
    <row r="6" spans="1:6" x14ac:dyDescent="0.3">
      <c r="A6" s="1">
        <v>45855</v>
      </c>
      <c r="B6" t="s">
        <v>60</v>
      </c>
      <c r="D6" s="2">
        <v>1500</v>
      </c>
      <c r="E6" s="2"/>
    </row>
    <row r="7" spans="1:6" x14ac:dyDescent="0.3">
      <c r="A7" s="1"/>
      <c r="B7" t="s">
        <v>61</v>
      </c>
      <c r="D7">
        <v>180</v>
      </c>
      <c r="E7" s="2">
        <v>0</v>
      </c>
    </row>
    <row r="8" spans="1:6" x14ac:dyDescent="0.3">
      <c r="A8" s="1"/>
      <c r="E8" s="2">
        <v>0</v>
      </c>
    </row>
    <row r="9" spans="1:6" x14ac:dyDescent="0.3">
      <c r="A9" s="1"/>
      <c r="D9" s="2">
        <v>0</v>
      </c>
    </row>
    <row r="10" spans="1:6" x14ac:dyDescent="0.3">
      <c r="A10" s="1">
        <v>45610</v>
      </c>
      <c r="B10" t="s">
        <v>43</v>
      </c>
      <c r="D10" s="2">
        <v>0</v>
      </c>
      <c r="E10" s="2"/>
    </row>
    <row r="11" spans="1:6" x14ac:dyDescent="0.3">
      <c r="A11" s="1"/>
      <c r="C11" s="14"/>
      <c r="D11" s="2">
        <v>0</v>
      </c>
      <c r="E11" s="2"/>
    </row>
    <row r="12" spans="1:6" x14ac:dyDescent="0.3">
      <c r="A12" s="1"/>
      <c r="D12" s="2"/>
      <c r="E12" s="2"/>
    </row>
    <row r="13" spans="1:6" x14ac:dyDescent="0.3">
      <c r="D13" s="2">
        <f>SUM(D6:D12)</f>
        <v>1680</v>
      </c>
      <c r="E13" s="2">
        <f>SUM(E6:E12)</f>
        <v>0</v>
      </c>
    </row>
    <row r="15" spans="1:6" ht="15" thickBot="1" x14ac:dyDescent="0.35">
      <c r="B15" t="s">
        <v>59</v>
      </c>
      <c r="F15" s="12">
        <f>+F3+E13-D13</f>
        <v>4264.08</v>
      </c>
    </row>
    <row r="16" spans="1:6" ht="15" thickTop="1" x14ac:dyDescent="0.3"/>
    <row r="17" spans="2:8" x14ac:dyDescent="0.3">
      <c r="B17" t="s">
        <v>38</v>
      </c>
      <c r="F17">
        <v>4264.08</v>
      </c>
    </row>
    <row r="18" spans="2:8" x14ac:dyDescent="0.3">
      <c r="B18" t="s">
        <v>50</v>
      </c>
      <c r="F18">
        <v>0</v>
      </c>
    </row>
    <row r="19" spans="2:8" ht="15" thickBot="1" x14ac:dyDescent="0.35">
      <c r="F19" s="4">
        <f>+F17-F18</f>
        <v>4264.08</v>
      </c>
      <c r="H19">
        <f>F3-F19</f>
        <v>1680</v>
      </c>
    </row>
    <row r="20" spans="2:8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D62B6-3AD2-4D7E-9DB2-1CFAFBBFB691}">
  <dimension ref="A3:E15"/>
  <sheetViews>
    <sheetView workbookViewId="0">
      <selection activeCell="B7" sqref="B7"/>
    </sheetView>
  </sheetViews>
  <sheetFormatPr defaultRowHeight="14.4" x14ac:dyDescent="0.3"/>
  <cols>
    <col min="2" max="2" width="50.6640625" bestFit="1" customWidth="1"/>
  </cols>
  <sheetData>
    <row r="3" spans="1:5" x14ac:dyDescent="0.3">
      <c r="B3" t="s">
        <v>4</v>
      </c>
    </row>
    <row r="5" spans="1:5" x14ac:dyDescent="0.3">
      <c r="A5" s="1">
        <v>45406</v>
      </c>
      <c r="B5" t="s">
        <v>1</v>
      </c>
      <c r="E5" s="2">
        <v>0</v>
      </c>
    </row>
    <row r="6" spans="1:5" x14ac:dyDescent="0.3">
      <c r="A6" s="1">
        <v>45431</v>
      </c>
      <c r="B6" t="s">
        <v>1</v>
      </c>
      <c r="E6" s="2">
        <v>0</v>
      </c>
    </row>
    <row r="7" spans="1:5" x14ac:dyDescent="0.3">
      <c r="A7" s="1"/>
      <c r="D7" s="2"/>
      <c r="E7" s="2">
        <f>SUM(E5:E6)</f>
        <v>0</v>
      </c>
    </row>
    <row r="8" spans="1:5" x14ac:dyDescent="0.3">
      <c r="E8" s="2"/>
    </row>
    <row r="11" spans="1:5" x14ac:dyDescent="0.3">
      <c r="B11" t="s">
        <v>40</v>
      </c>
    </row>
    <row r="12" spans="1:5" x14ac:dyDescent="0.3">
      <c r="B12" t="s">
        <v>44</v>
      </c>
      <c r="E12" s="2"/>
    </row>
    <row r="15" spans="1:5" x14ac:dyDescent="0.3">
      <c r="B15" t="s">
        <v>41</v>
      </c>
      <c r="E15" s="2">
        <f>+E7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0D9E-B9CF-468A-880E-20E448D59A07}">
  <dimension ref="A2:E20"/>
  <sheetViews>
    <sheetView workbookViewId="0">
      <selection activeCell="D14" sqref="D14"/>
    </sheetView>
  </sheetViews>
  <sheetFormatPr defaultRowHeight="14.4" x14ac:dyDescent="0.3"/>
  <cols>
    <col min="2" max="2" width="11.44140625" bestFit="1" customWidth="1"/>
    <col min="3" max="3" width="49.88671875" bestFit="1" customWidth="1"/>
  </cols>
  <sheetData>
    <row r="2" spans="1:5" x14ac:dyDescent="0.3">
      <c r="B2" t="s">
        <v>5</v>
      </c>
    </row>
    <row r="4" spans="1:5" x14ac:dyDescent="0.3">
      <c r="B4" t="s">
        <v>6</v>
      </c>
      <c r="C4" t="s">
        <v>7</v>
      </c>
    </row>
    <row r="5" spans="1:5" x14ac:dyDescent="0.3">
      <c r="A5" s="1">
        <v>45855</v>
      </c>
      <c r="B5">
        <v>62</v>
      </c>
      <c r="C5" t="s">
        <v>62</v>
      </c>
      <c r="D5" s="2">
        <v>1500</v>
      </c>
      <c r="E5" s="2"/>
    </row>
    <row r="6" spans="1:5" x14ac:dyDescent="0.3">
      <c r="A6" s="1">
        <v>45876</v>
      </c>
      <c r="B6">
        <v>63</v>
      </c>
      <c r="C6" t="s">
        <v>63</v>
      </c>
      <c r="D6" s="2">
        <v>180</v>
      </c>
      <c r="E6" s="2"/>
    </row>
    <row r="7" spans="1:5" x14ac:dyDescent="0.3">
      <c r="A7" s="1"/>
      <c r="D7" s="2">
        <v>0</v>
      </c>
    </row>
    <row r="8" spans="1:5" x14ac:dyDescent="0.3">
      <c r="A8" s="1"/>
      <c r="D8" s="2"/>
      <c r="E8" s="2"/>
    </row>
    <row r="9" spans="1:5" x14ac:dyDescent="0.3">
      <c r="A9" s="1"/>
      <c r="D9" s="2"/>
      <c r="E9" s="2"/>
    </row>
    <row r="10" spans="1:5" x14ac:dyDescent="0.3">
      <c r="A10" s="1"/>
      <c r="D10" s="2"/>
      <c r="E10" s="2"/>
    </row>
    <row r="12" spans="1:5" x14ac:dyDescent="0.3">
      <c r="C12" t="s">
        <v>8</v>
      </c>
      <c r="D12">
        <v>368</v>
      </c>
    </row>
    <row r="13" spans="1:5" x14ac:dyDescent="0.3">
      <c r="C13" t="s">
        <v>9</v>
      </c>
      <c r="D13">
        <v>-368</v>
      </c>
    </row>
    <row r="14" spans="1:5" x14ac:dyDescent="0.3">
      <c r="D14" s="15">
        <f>SUM(D5:D13)</f>
        <v>1680</v>
      </c>
    </row>
    <row r="17" spans="2:4" x14ac:dyDescent="0.3">
      <c r="B17" t="s">
        <v>10</v>
      </c>
    </row>
    <row r="18" spans="2:4" x14ac:dyDescent="0.3">
      <c r="C18" t="s">
        <v>45</v>
      </c>
      <c r="D18" s="3">
        <v>360</v>
      </c>
    </row>
    <row r="20" spans="2:4" x14ac:dyDescent="0.3">
      <c r="D2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218E-2186-42FB-A9BA-1146685CF4C7}">
  <dimension ref="B3:G17"/>
  <sheetViews>
    <sheetView workbookViewId="0">
      <selection activeCell="G27" sqref="G27"/>
    </sheetView>
  </sheetViews>
  <sheetFormatPr defaultRowHeight="14.4" x14ac:dyDescent="0.3"/>
  <sheetData>
    <row r="3" spans="2:7" x14ac:dyDescent="0.3">
      <c r="B3" t="s">
        <v>11</v>
      </c>
    </row>
    <row r="4" spans="2:7" x14ac:dyDescent="0.3">
      <c r="B4" t="s">
        <v>58</v>
      </c>
      <c r="G4">
        <v>368</v>
      </c>
    </row>
    <row r="5" spans="2:7" x14ac:dyDescent="0.3">
      <c r="B5" t="s">
        <v>46</v>
      </c>
      <c r="G5">
        <v>-368</v>
      </c>
    </row>
    <row r="6" spans="2:7" x14ac:dyDescent="0.3">
      <c r="B6" t="s">
        <v>47</v>
      </c>
      <c r="G6">
        <v>368</v>
      </c>
    </row>
    <row r="7" spans="2:7" ht="15" thickBot="1" x14ac:dyDescent="0.35">
      <c r="B7" t="s">
        <v>64</v>
      </c>
      <c r="G7" s="4">
        <f>SUM(G4:G6)</f>
        <v>368</v>
      </c>
    </row>
    <row r="8" spans="2:7" ht="15" thickTop="1" x14ac:dyDescent="0.3"/>
    <row r="9" spans="2:7" x14ac:dyDescent="0.3">
      <c r="B9" t="s">
        <v>28</v>
      </c>
    </row>
    <row r="10" spans="2:7" x14ac:dyDescent="0.3">
      <c r="B10" t="s">
        <v>42</v>
      </c>
    </row>
    <row r="12" spans="2:7" x14ac:dyDescent="0.3">
      <c r="B12" t="s">
        <v>12</v>
      </c>
    </row>
    <row r="13" spans="2:7" x14ac:dyDescent="0.3">
      <c r="B13" t="str">
        <f>B4</f>
        <v>Opening balance at 1 February 2025</v>
      </c>
      <c r="G13">
        <v>360</v>
      </c>
    </row>
    <row r="14" spans="2:7" x14ac:dyDescent="0.3">
      <c r="B14" t="s">
        <v>48</v>
      </c>
      <c r="G14">
        <v>-360</v>
      </c>
    </row>
    <row r="15" spans="2:7" x14ac:dyDescent="0.3">
      <c r="B15" t="s">
        <v>49</v>
      </c>
      <c r="G15">
        <v>360</v>
      </c>
    </row>
    <row r="16" spans="2:7" ht="15" thickBot="1" x14ac:dyDescent="0.35">
      <c r="B16" t="str">
        <f>B7</f>
        <v>Closing balance at 31 January 2026</v>
      </c>
      <c r="G16" s="4">
        <f>SUM(G13:G15)</f>
        <v>360</v>
      </c>
    </row>
    <row r="17" ht="15" thickTop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F3A33F04-7716-457C-BEAA-6DA89C930253}"/>
</file>

<file path=customXml/itemProps2.xml><?xml version="1.0" encoding="utf-8"?>
<ds:datastoreItem xmlns:ds="http://schemas.openxmlformats.org/officeDocument/2006/customXml" ds:itemID="{182E98E5-194D-4C22-8A51-13841B574B57}"/>
</file>

<file path=customXml/itemProps3.xml><?xml version="1.0" encoding="utf-8"?>
<ds:datastoreItem xmlns:ds="http://schemas.openxmlformats.org/officeDocument/2006/customXml" ds:itemID="{E805DC72-EBB8-4138-A44B-9604D35F116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Accounts</vt:lpstr>
      <vt:lpstr>Cash Flow</vt:lpstr>
      <vt:lpstr>Income</vt:lpstr>
      <vt:lpstr>Expenditure</vt:lpstr>
      <vt:lpstr> Bal Sh 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&amp; Eileen</dc:creator>
  <cp:lastModifiedBy>david Ennis</cp:lastModifiedBy>
  <cp:lastPrinted>2025-10-16T12:59:47Z</cp:lastPrinted>
  <dcterms:created xsi:type="dcterms:W3CDTF">2021-02-03T15:33:52Z</dcterms:created>
  <dcterms:modified xsi:type="dcterms:W3CDTF">2026-06-26T13:03:47Z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