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35ac9f28be24cdd/AllSquareBooks/Charity Heroes/YE Dec 2025/"/>
    </mc:Choice>
  </mc:AlternateContent>
  <xr:revisionPtr revIDLastSave="93" documentId="8_{BCEF2495-4211-4BD9-872F-3B652075CEFC}" xr6:coauthVersionLast="47" xr6:coauthVersionMax="47" xr10:uidLastSave="{558DF41D-EC88-4D96-844C-0BD0EB92040B}"/>
  <bookViews>
    <workbookView xWindow="-120" yWindow="-120" windowWidth="29040" windowHeight="1584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'!$A$1:$M$59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5" l="1"/>
  <c r="K52" i="5"/>
  <c r="C53" i="5"/>
  <c r="C35" i="5"/>
  <c r="M56" i="5" l="1"/>
  <c r="M39" i="7"/>
  <c r="M31" i="7"/>
  <c r="J34" i="2"/>
  <c r="J32" i="2"/>
  <c r="J33" i="2"/>
  <c r="J31" i="2" l="1"/>
  <c r="J12" i="2"/>
  <c r="K9" i="7"/>
  <c r="C39" i="7"/>
  <c r="C17" i="7"/>
  <c r="B42" i="2"/>
  <c r="K37" i="5"/>
  <c r="K36" i="5"/>
  <c r="K35" i="5"/>
  <c r="J15" i="2"/>
  <c r="K42" i="7"/>
  <c r="K43" i="7"/>
  <c r="K44" i="7" s="1"/>
  <c r="K50" i="6"/>
  <c r="K50" i="7"/>
  <c r="K12" i="5"/>
  <c r="K24" i="5"/>
  <c r="K10" i="5"/>
  <c r="K13" i="5"/>
  <c r="I16" i="5"/>
  <c r="I18" i="5" s="1"/>
  <c r="G16" i="5"/>
  <c r="G18" i="5" s="1"/>
  <c r="E16" i="5"/>
  <c r="E18" i="5" s="1"/>
  <c r="M16" i="5"/>
  <c r="M18" i="5" s="1"/>
  <c r="L18" i="5"/>
  <c r="J18" i="5"/>
  <c r="H18" i="5"/>
  <c r="F18" i="5"/>
  <c r="M27" i="5"/>
  <c r="M29" i="5" s="1"/>
  <c r="L29" i="5"/>
  <c r="J14" i="2"/>
  <c r="K23" i="5"/>
  <c r="K25" i="5"/>
  <c r="K26" i="5"/>
  <c r="J29" i="5"/>
  <c r="F29" i="5"/>
  <c r="E27" i="5"/>
  <c r="E29" i="5" s="1"/>
  <c r="C27" i="5"/>
  <c r="C29" i="5" s="1"/>
  <c r="K55" i="5"/>
  <c r="K54" i="5"/>
  <c r="K53" i="5"/>
  <c r="K51" i="5"/>
  <c r="K50" i="5"/>
  <c r="K49" i="5"/>
  <c r="K41" i="5"/>
  <c r="K40" i="5"/>
  <c r="K39" i="5"/>
  <c r="K38" i="5"/>
  <c r="K34" i="5"/>
  <c r="L26" i="2"/>
  <c r="L21" i="2"/>
  <c r="L47" i="2"/>
  <c r="L42" i="2"/>
  <c r="L49" i="2" s="1"/>
  <c r="B47" i="2"/>
  <c r="B26" i="2"/>
  <c r="J39" i="2"/>
  <c r="J37" i="2"/>
  <c r="J35" i="2"/>
  <c r="J36" i="2"/>
  <c r="J38" i="2"/>
  <c r="J40" i="2"/>
  <c r="J41" i="2"/>
  <c r="J45" i="2"/>
  <c r="J47" i="2" s="1"/>
  <c r="J48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I17" i="7"/>
  <c r="I22" i="7"/>
  <c r="I44" i="7"/>
  <c r="I46" i="7" s="1"/>
  <c r="I39" i="7"/>
  <c r="G17" i="7"/>
  <c r="G22" i="7"/>
  <c r="G44" i="7"/>
  <c r="G46" i="7" s="1"/>
  <c r="G39" i="7"/>
  <c r="E17" i="7"/>
  <c r="E22" i="7"/>
  <c r="E44" i="7"/>
  <c r="E46" i="7" s="1"/>
  <c r="E39" i="7"/>
  <c r="C22" i="7"/>
  <c r="C44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4" i="6" s="1"/>
  <c r="M22" i="6"/>
  <c r="M44" i="6"/>
  <c r="M39" i="6"/>
  <c r="M46" i="6" s="1"/>
  <c r="I17" i="6"/>
  <c r="I24" i="6" s="1"/>
  <c r="I22" i="6"/>
  <c r="I44" i="6"/>
  <c r="I39" i="6"/>
  <c r="G17" i="6"/>
  <c r="G24" i="6" s="1"/>
  <c r="G22" i="6"/>
  <c r="G44" i="6"/>
  <c r="G39" i="6"/>
  <c r="G46" i="6" s="1"/>
  <c r="E17" i="6"/>
  <c r="E22" i="6"/>
  <c r="E44" i="6"/>
  <c r="E39" i="6"/>
  <c r="C17" i="6"/>
  <c r="C22" i="6"/>
  <c r="C24" i="6"/>
  <c r="C44" i="6"/>
  <c r="C39" i="6"/>
  <c r="M1" i="6"/>
  <c r="C1" i="6"/>
  <c r="M58" i="5"/>
  <c r="I56" i="5"/>
  <c r="I58" i="5" s="1"/>
  <c r="G56" i="5"/>
  <c r="G58" i="5" s="1"/>
  <c r="E56" i="5"/>
  <c r="E58" i="5" s="1"/>
  <c r="C56" i="5"/>
  <c r="C58" i="5" s="1"/>
  <c r="M42" i="5"/>
  <c r="M44" i="5" s="1"/>
  <c r="J19" i="2"/>
  <c r="I42" i="5"/>
  <c r="I44" i="5" s="1"/>
  <c r="G42" i="5"/>
  <c r="G44" i="5" s="1"/>
  <c r="E42" i="5"/>
  <c r="E44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3" i="2"/>
  <c r="N8" i="3"/>
  <c r="N6" i="3"/>
  <c r="N5" i="3"/>
  <c r="K1" i="4"/>
  <c r="B1" i="4"/>
  <c r="B1" i="3"/>
  <c r="N1" i="3"/>
  <c r="P9" i="3"/>
  <c r="M46" i="7" l="1"/>
  <c r="B21" i="2"/>
  <c r="J21" i="2" s="1"/>
  <c r="J22" i="2" s="1"/>
  <c r="C46" i="7"/>
  <c r="C16" i="5"/>
  <c r="C18" i="5" s="1"/>
  <c r="C42" i="5"/>
  <c r="C44" i="5" s="1"/>
  <c r="K42" i="5"/>
  <c r="K44" i="5" s="1"/>
  <c r="L28" i="2"/>
  <c r="L51" i="2" s="1"/>
  <c r="L55" i="2" s="1"/>
  <c r="P10" i="3" s="1"/>
  <c r="K17" i="6"/>
  <c r="K18" i="6" s="1"/>
  <c r="C24" i="7"/>
  <c r="E24" i="7"/>
  <c r="G24" i="7"/>
  <c r="G48" i="7" s="1"/>
  <c r="G52" i="7" s="1"/>
  <c r="I24" i="7"/>
  <c r="M24" i="7"/>
  <c r="M48" i="7" s="1"/>
  <c r="M52" i="7" s="1"/>
  <c r="K22" i="7"/>
  <c r="F49" i="2"/>
  <c r="F51" i="2" s="1"/>
  <c r="F55" i="2" s="1"/>
  <c r="J10" i="3" s="1"/>
  <c r="E24" i="6"/>
  <c r="K17" i="7"/>
  <c r="K24" i="7" s="1"/>
  <c r="F28" i="2"/>
  <c r="J26" i="2"/>
  <c r="B49" i="2"/>
  <c r="K39" i="7"/>
  <c r="N9" i="3"/>
  <c r="C46" i="6"/>
  <c r="C48" i="6" s="1"/>
  <c r="C52" i="6" s="1"/>
  <c r="G48" i="6"/>
  <c r="G52" i="6" s="1"/>
  <c r="K16" i="5"/>
  <c r="K18" i="5" s="1"/>
  <c r="K56" i="5"/>
  <c r="K58" i="5" s="1"/>
  <c r="I46" i="6"/>
  <c r="I48" i="6" s="1"/>
  <c r="I52" i="6" s="1"/>
  <c r="K39" i="6"/>
  <c r="K40" i="6" s="1"/>
  <c r="K22" i="6"/>
  <c r="D49" i="2"/>
  <c r="J42" i="2"/>
  <c r="J43" i="2" s="1"/>
  <c r="K27" i="5"/>
  <c r="K29" i="5" s="1"/>
  <c r="E46" i="6"/>
  <c r="E48" i="6" s="1"/>
  <c r="E52" i="6" s="1"/>
  <c r="K44" i="6"/>
  <c r="K45" i="6"/>
  <c r="K45" i="7"/>
  <c r="M48" i="6"/>
  <c r="M52" i="6" s="1"/>
  <c r="E48" i="7"/>
  <c r="E52" i="7" s="1"/>
  <c r="I48" i="7"/>
  <c r="I52" i="7" s="1"/>
  <c r="H51" i="2"/>
  <c r="H55" i="2" s="1"/>
  <c r="L10" i="3" s="1"/>
  <c r="K24" i="6"/>
  <c r="J27" i="2"/>
  <c r="K46" i="7" l="1"/>
  <c r="K48" i="7" s="1"/>
  <c r="K52" i="7" s="1"/>
  <c r="C48" i="7"/>
  <c r="C52" i="7" s="1"/>
  <c r="B28" i="2"/>
  <c r="J49" i="2"/>
  <c r="J50" i="2" s="1"/>
  <c r="K46" i="6"/>
  <c r="K47" i="6" s="1"/>
  <c r="D51" i="2"/>
  <c r="D55" i="2" s="1"/>
  <c r="H10" i="3" s="1"/>
  <c r="J28" i="2"/>
  <c r="K48" i="6"/>
  <c r="K52" i="6" s="1"/>
  <c r="K25" i="6"/>
  <c r="J29" i="2" l="1"/>
  <c r="B51" i="2"/>
  <c r="B55" i="2" s="1"/>
  <c r="F10" i="3" s="1"/>
  <c r="K53" i="6"/>
  <c r="J51" i="2" l="1"/>
  <c r="J55" i="2" s="1"/>
  <c r="N10" i="3" s="1"/>
  <c r="J56" i="2" l="1"/>
</calcChain>
</file>

<file path=xl/sharedStrings.xml><?xml version="1.0" encoding="utf-8"?>
<sst xmlns="http://schemas.openxmlformats.org/spreadsheetml/2006/main" count="294" uniqueCount="150">
  <si>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</si>
  <si>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</si>
  <si>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</si>
  <si>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</si>
  <si>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</si>
  <si>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</si>
  <si>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</si>
  <si>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</si>
  <si>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</si>
  <si>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</si>
  <si>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</si>
  <si>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</si>
  <si>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</si>
  <si>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</si>
  <si>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</si>
  <si>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</si>
  <si>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</si>
  <si>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</si>
  <si>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</si>
  <si>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</si>
  <si>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</si>
  <si>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</si>
  <si>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</si>
  <si>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</si>
  <si>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</si>
  <si>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</si>
  <si>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</si>
  <si>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</si>
  <si>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</si>
  <si>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</si>
  <si>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</si>
  <si>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</si>
  <si>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</si>
  <si>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</si>
  <si>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</si>
  <si>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</si>
  <si>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</si>
  <si>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</si>
  <si>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</si>
  <si>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</si>
  <si>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</si>
  <si>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</si>
  <si>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</si>
  <si>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</si>
  <si>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</si>
  <si>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</si>
  <si>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</si>
  <si>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</si>
  <si>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</si>
  <si>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</si>
  <si>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</si>
  <si>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</si>
  <si>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</si>
  <si>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</si>
  <si>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</si>
  <si>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</si>
  <si>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</si>
  <si>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</si>
  <si>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</si>
  <si>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</si>
  <si>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</si>
  <si>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</si>
  <si>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</si>
  <si>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</si>
  <si>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</si>
  <si>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</si>
  <si>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</si>
  <si>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</si>
  <si>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</si>
  <si>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</si>
  <si>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</si>
  <si>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</si>
  <si>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</si>
  <si>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</si>
  <si>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</si>
  <si>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</si>
  <si>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</si>
  <si>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</si>
  <si>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</si>
  <si>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</si>
  <si>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</si>
  <si>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</si>
  <si>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</si>
  <si>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</si>
  <si>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</si>
  <si>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</si>
  <si>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</si>
  <si>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</si>
  <si>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</si>
  <si>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</si>
  <si>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</si>
  <si>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</si>
  <si>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</si>
  <si>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</si>
  <si>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</si>
  <si>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</si>
  <si>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</si>
  <si>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</si>
  <si>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</si>
  <si>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</si>
  <si>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</si>
  <si>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</si>
  <si>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</si>
  <si>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</si>
  <si>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</si>
  <si>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</si>
  <si>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</si>
  <si>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</si>
  <si>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</si>
  <si>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</si>
  <si>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</si>
  <si>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</si>
  <si>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</si>
  <si>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</si>
  <si>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</si>
  <si>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</si>
  <si>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</si>
  <si>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</si>
  <si>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</si>
  <si>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</si>
  <si>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</si>
  <si>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</si>
  <si>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</si>
  <si>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</si>
  <si>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</si>
  <si>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</si>
  <si>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</si>
  <si>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</si>
  <si>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</si>
  <si>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</si>
  <si>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</si>
  <si>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</si>
  <si>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</si>
  <si>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</si>
  <si>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</si>
  <si>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X</t>
  </si>
  <si>
    <t>Pandox Highlander - 5% of Bar Takings</t>
  </si>
  <si>
    <t>Radisson Hotel</t>
  </si>
  <si>
    <t>Rainbow HR - Donation</t>
  </si>
  <si>
    <t>Event Income - Ticket Sales</t>
  </si>
  <si>
    <t>Event Income - Fundraising Activities</t>
  </si>
  <si>
    <t>Porterbrook Sponsorship</t>
  </si>
  <si>
    <t>Rebecca Nicholson - Donation</t>
  </si>
  <si>
    <t>Breast Cancer Now</t>
  </si>
  <si>
    <t>Platinum Disco</t>
  </si>
  <si>
    <t>Sundry Expenses FR Activities</t>
  </si>
  <si>
    <t>Eversholt Rail Limited</t>
  </si>
  <si>
    <t>Unipart Rail Limited</t>
  </si>
  <si>
    <t>British Heart Foundation</t>
  </si>
  <si>
    <t>Social Media &amp;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</si>
</sst>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3" fillId="0" borderId="4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			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January		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December	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31</xdr:row>
      <xdr:rowOff>190500</xdr:rowOff>
    </xdr:from>
    <xdr:to>
      <xdr:col>5</xdr:col>
      <xdr:colOff>104775</xdr:colOff>
      <xdr:row>31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31</xdr:row>
      <xdr:rowOff>190500</xdr:rowOff>
    </xdr:from>
    <xdr:to>
      <xdr:col>11</xdr:col>
      <xdr:colOff>104775</xdr:colOff>
      <xdr:row>31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31</xdr:row>
      <xdr:rowOff>190500</xdr:rowOff>
    </xdr:from>
    <xdr:to>
      <xdr:col>9</xdr:col>
      <xdr:colOff>104775</xdr:colOff>
      <xdr:row>31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46</xdr:row>
      <xdr:rowOff>190500</xdr:rowOff>
    </xdr:from>
    <xdr:to>
      <xdr:col>5</xdr:col>
      <xdr:colOff>104775</xdr:colOff>
      <xdr:row>46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46</xdr:row>
      <xdr:rowOff>190500</xdr:rowOff>
    </xdr:from>
    <xdr:to>
      <xdr:col>11</xdr:col>
      <xdr:colOff>104775</xdr:colOff>
      <xdr:row>46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46</xdr:row>
      <xdr:rowOff>190500</xdr:rowOff>
    </xdr:from>
    <xdr:to>
      <xdr:col>9</xdr:col>
      <xdr:colOff>104775</xdr:colOff>
      <xdr:row>46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20</xdr:row>
      <xdr:rowOff>190500</xdr:rowOff>
    </xdr:from>
    <xdr:to>
      <xdr:col>5</xdr:col>
      <xdr:colOff>104775</xdr:colOff>
      <xdr:row>20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20</xdr:row>
      <xdr:rowOff>190500</xdr:rowOff>
    </xdr:from>
    <xdr:to>
      <xdr:col>11</xdr:col>
      <xdr:colOff>104775</xdr:colOff>
      <xdr:row>20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20</xdr:row>
      <xdr:rowOff>190500</xdr:rowOff>
    </xdr:from>
    <xdr:to>
      <xdr:col>9</xdr:col>
      <xdr:colOff>104775</xdr:colOff>
      <xdr:row>20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B16" sqref="B16"/>
    </sheetView>
  </sheetViews>
  <sheetFormatPr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0"/>
      <c r="B1" s="234" t="s">
        <v>71</v>
      </c>
      <c r="C1" s="234"/>
      <c r="D1" s="234"/>
      <c r="E1" s="234"/>
      <c r="F1" s="234"/>
      <c r="G1" s="234"/>
      <c r="H1" s="234"/>
      <c r="I1" s="234"/>
      <c r="J1" s="234"/>
      <c r="L1" s="186" t="s">
        <v>73</v>
      </c>
      <c r="M1" s="185"/>
    </row>
    <row r="2" spans="1:13" ht="30.75" customHeight="1" x14ac:dyDescent="0.2">
      <c r="A2" s="230"/>
      <c r="B2" s="235"/>
      <c r="C2" s="235"/>
      <c r="D2" s="235"/>
      <c r="E2" s="235"/>
      <c r="F2" s="235"/>
      <c r="G2" s="235"/>
      <c r="H2" s="235"/>
      <c r="I2" s="235"/>
      <c r="J2" s="235"/>
      <c r="L2" s="187" t="s">
        <v>120</v>
      </c>
      <c r="M2" s="69"/>
    </row>
    <row r="3" spans="1:13" ht="24" customHeight="1" x14ac:dyDescent="0.2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84"/>
    </row>
    <row r="4" spans="1:13" ht="14.25" customHeight="1" x14ac:dyDescent="0.2">
      <c r="A4" s="230"/>
      <c r="B4" s="236" t="s">
        <v>19</v>
      </c>
      <c r="C4" s="238"/>
      <c r="D4" s="239" t="s">
        <v>130</v>
      </c>
      <c r="E4" s="240"/>
      <c r="F4" s="241"/>
      <c r="G4" s="242" t="s">
        <v>72</v>
      </c>
      <c r="H4" s="239" t="s">
        <v>131</v>
      </c>
      <c r="I4" s="240"/>
      <c r="J4" s="241"/>
      <c r="L4" s="184"/>
    </row>
    <row r="5" spans="1:13" ht="16.5" customHeight="1" x14ac:dyDescent="0.2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84"/>
    </row>
    <row r="6" spans="1:13" ht="21" customHeight="1" x14ac:dyDescent="0.2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84"/>
    </row>
    <row r="8" spans="1:13" ht="20.25" x14ac:dyDescent="0.3">
      <c r="A8" s="47" t="s">
        <v>129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93">
        <v>3550</v>
      </c>
      <c r="C12" s="194"/>
      <c r="D12" s="193"/>
      <c r="E12" s="194"/>
      <c r="F12" s="193"/>
      <c r="G12" s="194"/>
      <c r="H12" s="193"/>
      <c r="I12" s="194"/>
      <c r="J12" s="195">
        <f>H12+D12+B12+F12</f>
        <v>3550</v>
      </c>
      <c r="K12" s="196"/>
      <c r="L12" s="193">
        <v>11580.52</v>
      </c>
    </row>
    <row r="13" spans="1:13" ht="20.100000000000001" customHeight="1" x14ac:dyDescent="0.25">
      <c r="A13" s="85" t="s">
        <v>22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00000000000001" customHeight="1" x14ac:dyDescent="0.25">
      <c r="A14" s="85" t="s">
        <v>23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00000000000001" customHeight="1" x14ac:dyDescent="0.25">
      <c r="A15" s="85" t="s">
        <v>24</v>
      </c>
      <c r="B15" s="193">
        <v>14860.21</v>
      </c>
      <c r="C15" s="194"/>
      <c r="D15" s="193"/>
      <c r="E15" s="194"/>
      <c r="F15" s="193"/>
      <c r="G15" s="194"/>
      <c r="H15" s="193"/>
      <c r="I15" s="194"/>
      <c r="J15" s="195">
        <f t="shared" si="0"/>
        <v>14860.21</v>
      </c>
      <c r="K15" s="196"/>
      <c r="L15" s="193">
        <v>15070.88</v>
      </c>
    </row>
    <row r="16" spans="1:13" ht="20.100000000000001" customHeight="1" x14ac:dyDescent="0.25">
      <c r="A16" s="85" t="s">
        <v>25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9.25" x14ac:dyDescent="0.25">
      <c r="A17" s="85" t="s">
        <v>26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00000000000001" customHeight="1" x14ac:dyDescent="0.25">
      <c r="A18" s="85" t="s">
        <v>68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9.25" x14ac:dyDescent="0.25">
      <c r="A19" s="85" t="s">
        <v>69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00000000000001" customHeight="1" x14ac:dyDescent="0.2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3">
      <c r="A21" s="9" t="s">
        <v>86</v>
      </c>
      <c r="B21" s="197">
        <f>SUM(B12:B20)</f>
        <v>18410.21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18410.21</v>
      </c>
      <c r="K21" s="196"/>
      <c r="L21" s="197">
        <f>SUM(L12:L20)</f>
        <v>26651.4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27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25">
      <c r="A25" s="85" t="s">
        <v>28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3">
      <c r="A26" s="9" t="s">
        <v>87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3">
      <c r="A28" s="9" t="s">
        <v>11</v>
      </c>
      <c r="B28" s="204">
        <f>B26+B21</f>
        <v>18410.21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18410.21</v>
      </c>
      <c r="K28" s="196"/>
      <c r="L28" s="204">
        <f>L26+L21</f>
        <v>26651.4</v>
      </c>
    </row>
    <row r="29" spans="1:12" ht="16.5" customHeight="1" thickTop="1" x14ac:dyDescent="0.2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25">
      <c r="A31" s="86" t="s">
        <v>29</v>
      </c>
      <c r="B31" s="193">
        <v>13758.78</v>
      </c>
      <c r="C31" s="201"/>
      <c r="D31" s="193"/>
      <c r="E31" s="194"/>
      <c r="F31" s="193"/>
      <c r="G31" s="194"/>
      <c r="H31" s="193"/>
      <c r="I31" s="194"/>
      <c r="J31" s="195">
        <f>H31+D31+B31+F31</f>
        <v>13758.78</v>
      </c>
      <c r="K31" s="178"/>
      <c r="L31" s="193">
        <v>10391.84</v>
      </c>
    </row>
    <row r="32" spans="1:12" ht="20.100000000000001" customHeight="1" x14ac:dyDescent="0.25">
      <c r="A32" s="86" t="s">
        <v>119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34" si="1">H32+D32+B32+F32</f>
        <v>0</v>
      </c>
      <c r="K32" s="178"/>
      <c r="L32" s="193"/>
    </row>
    <row r="33" spans="1:12" ht="20.100000000000001" customHeight="1" x14ac:dyDescent="0.25">
      <c r="A33" s="86" t="s">
        <v>30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.5" x14ac:dyDescent="0.25">
      <c r="A34" s="86" t="s">
        <v>31</v>
      </c>
      <c r="B34" s="193">
        <v>7229</v>
      </c>
      <c r="C34" s="201"/>
      <c r="D34" s="193"/>
      <c r="E34" s="194"/>
      <c r="F34" s="193"/>
      <c r="G34" s="194"/>
      <c r="H34" s="193"/>
      <c r="I34" s="194"/>
      <c r="J34" s="195">
        <f t="shared" si="1"/>
        <v>7229</v>
      </c>
      <c r="K34" s="178"/>
      <c r="L34" s="193">
        <v>14622.5</v>
      </c>
    </row>
    <row r="35" spans="1:12" ht="20.100000000000001" customHeight="1" x14ac:dyDescent="0.25">
      <c r="A35" s="86" t="s">
        <v>32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ref="J35:J41" si="2">H35+D35+B35+F35</f>
        <v>0</v>
      </c>
      <c r="K35" s="178"/>
      <c r="L35" s="193"/>
    </row>
    <row r="36" spans="1:12" ht="20.100000000000001" customHeight="1" x14ac:dyDescent="0.25">
      <c r="A36" s="86" t="s">
        <v>33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2"/>
        <v>0</v>
      </c>
      <c r="K36" s="178"/>
      <c r="L36" s="193"/>
    </row>
    <row r="37" spans="1:12" ht="20.100000000000001" customHeight="1" x14ac:dyDescent="0.25">
      <c r="A37" s="87" t="s">
        <v>34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2"/>
        <v>0</v>
      </c>
      <c r="K37" s="178"/>
      <c r="L37" s="193"/>
    </row>
    <row r="38" spans="1:12" ht="20.100000000000001" customHeight="1" x14ac:dyDescent="0.25">
      <c r="A38" s="87" t="s">
        <v>35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2"/>
        <v>0</v>
      </c>
      <c r="K38" s="178"/>
      <c r="L38" s="193"/>
    </row>
    <row r="39" spans="1:12" ht="20.100000000000001" customHeight="1" x14ac:dyDescent="0.25">
      <c r="A39" s="87" t="s">
        <v>36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2"/>
        <v>0</v>
      </c>
      <c r="K39" s="178"/>
      <c r="L39" s="193"/>
    </row>
    <row r="40" spans="1:12" ht="20.100000000000001" customHeight="1" x14ac:dyDescent="0.25">
      <c r="A40" s="87" t="s">
        <v>128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2"/>
        <v>0</v>
      </c>
      <c r="K40" s="178"/>
      <c r="L40" s="193"/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2"/>
        <v>0</v>
      </c>
      <c r="K41" s="178"/>
      <c r="L41" s="208"/>
    </row>
    <row r="42" spans="1:12" ht="20.100000000000001" customHeight="1" thickTop="1" thickBot="1" x14ac:dyDescent="0.3">
      <c r="A42" s="13" t="s">
        <v>88</v>
      </c>
      <c r="B42" s="197">
        <f>SUM(B31:B41)</f>
        <v>20987.78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20987.78</v>
      </c>
      <c r="K42" s="178"/>
      <c r="L42" s="197">
        <f>SUM(L31:L41)</f>
        <v>25014.34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30" x14ac:dyDescent="0.25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37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38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89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20987.78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20987.78</v>
      </c>
      <c r="K49" s="196"/>
      <c r="L49" s="210">
        <f>+L47+L42</f>
        <v>25014.34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110</v>
      </c>
      <c r="B51" s="145">
        <f>+B28-B49</f>
        <v>-2577.5699999999997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-2577.5699999999997</v>
      </c>
      <c r="K51" s="135"/>
      <c r="L51" s="145">
        <f>+L28-L49</f>
        <v>1637.0600000000013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126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42</v>
      </c>
      <c r="B55" s="142">
        <f>+B51+B53</f>
        <v>-2577.5699999999997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-2577.5699999999997</v>
      </c>
      <c r="K55" s="135"/>
      <c r="L55" s="142">
        <f>+L51+L53</f>
        <v>1637.0600000000013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F7" sqref="F7"/>
    </sheetView>
  </sheetViews>
  <sheetFormatPr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47">
        <f>'R&amp;P Accounts'!B2</f>
        <v>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N1" s="247" t="str">
        <f>'R&amp;P Accounts'!L2</f>
        <v>SC</v>
      </c>
      <c r="O1" s="247"/>
      <c r="P1" s="247"/>
    </row>
    <row r="2" spans="1:16" s="46" customFormat="1" ht="26.25" customHeight="1" x14ac:dyDescent="0.2">
      <c r="A2" s="80" t="s">
        <v>125</v>
      </c>
      <c r="B2" s="43"/>
      <c r="C2" s="42"/>
      <c r="D2" s="42"/>
      <c r="E2" s="42"/>
      <c r="F2" s="273"/>
      <c r="G2" s="273"/>
      <c r="H2" s="273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50" t="s">
        <v>5</v>
      </c>
      <c r="C3" s="250"/>
      <c r="D3" s="250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">
      <c r="B4" s="251"/>
      <c r="C4" s="251"/>
      <c r="D4" s="251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68" t="s">
        <v>9</v>
      </c>
      <c r="B5" s="252" t="s">
        <v>40</v>
      </c>
      <c r="C5" s="252"/>
      <c r="D5" s="252"/>
      <c r="E5" s="23"/>
      <c r="F5" s="147">
        <v>3339</v>
      </c>
      <c r="G5" s="148"/>
      <c r="H5" s="147"/>
      <c r="I5" s="148"/>
      <c r="J5" s="147"/>
      <c r="K5" s="148"/>
      <c r="L5" s="147"/>
      <c r="M5" s="148"/>
      <c r="N5" s="149">
        <f>F5+H5+J5+L5</f>
        <v>3339</v>
      </c>
      <c r="O5" s="148"/>
      <c r="P5" s="147">
        <v>3339</v>
      </c>
    </row>
    <row r="6" spans="1:16" ht="30" customHeight="1" x14ac:dyDescent="0.2">
      <c r="A6" s="269"/>
      <c r="B6" s="252" t="s">
        <v>41</v>
      </c>
      <c r="C6" s="252"/>
      <c r="D6" s="252"/>
      <c r="E6" s="23"/>
      <c r="F6" s="147">
        <v>-2578</v>
      </c>
      <c r="G6" s="148"/>
      <c r="H6" s="147"/>
      <c r="I6" s="148"/>
      <c r="J6" s="147"/>
      <c r="K6" s="148"/>
      <c r="L6" s="147"/>
      <c r="M6" s="148"/>
      <c r="N6" s="149">
        <f>F6+H6+J6+L6</f>
        <v>-2578</v>
      </c>
      <c r="O6" s="148"/>
      <c r="P6" s="147">
        <v>0</v>
      </c>
    </row>
    <row r="7" spans="1:16" ht="26.25" customHeight="1" x14ac:dyDescent="0.2">
      <c r="A7" s="269"/>
      <c r="B7" s="274"/>
      <c r="C7" s="275"/>
      <c r="D7" s="276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25">
      <c r="A8" s="269"/>
      <c r="B8" s="252"/>
      <c r="C8" s="252"/>
      <c r="D8" s="252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25">
      <c r="B9" s="271" t="s">
        <v>39</v>
      </c>
      <c r="C9" s="271"/>
      <c r="D9" s="271"/>
      <c r="E9" s="41"/>
      <c r="F9" s="153">
        <f>SUM(F5:F8)</f>
        <v>761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48"/>
      <c r="N9" s="154">
        <f>F9+H9+J9+L9</f>
        <v>761</v>
      </c>
      <c r="O9" s="248"/>
      <c r="P9" s="153">
        <f>SUM(P5:P8)</f>
        <v>3339</v>
      </c>
    </row>
    <row r="10" spans="1:16" ht="26.25" customHeight="1" thickTop="1" x14ac:dyDescent="0.2">
      <c r="B10" s="272" t="s">
        <v>78</v>
      </c>
      <c r="C10" s="272"/>
      <c r="D10" s="272"/>
      <c r="E10" s="22"/>
      <c r="F10" s="137">
        <f>F6-'R&amp;P Accounts'!B55</f>
        <v>-0.43000000000029104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48"/>
      <c r="N10" s="137">
        <f>N6-'R&amp;P Accounts'!J55</f>
        <v>-0.43000000000029104</v>
      </c>
      <c r="O10" s="248"/>
      <c r="P10" s="137">
        <f>P6-'R&amp;P Accounts'!L55</f>
        <v>-1637.0600000000013</v>
      </c>
    </row>
    <row r="11" spans="1:16" x14ac:dyDescent="0.2">
      <c r="B11" s="264"/>
      <c r="C11" s="264"/>
      <c r="D11" s="264"/>
      <c r="E11" s="19"/>
      <c r="G11" s="249"/>
      <c r="I11" s="249"/>
      <c r="J11" s="12"/>
      <c r="K11" s="12"/>
      <c r="M11" s="249"/>
      <c r="O11" s="249"/>
    </row>
    <row r="12" spans="1:16" ht="30.75" customHeight="1" x14ac:dyDescent="0.25">
      <c r="B12" s="256" t="s">
        <v>20</v>
      </c>
      <c r="C12" s="256"/>
      <c r="D12" s="256"/>
      <c r="E12" s="20"/>
      <c r="G12" s="249"/>
      <c r="H12" s="5"/>
      <c r="I12" s="249"/>
      <c r="J12" s="253" t="s">
        <v>14</v>
      </c>
      <c r="K12" s="253"/>
      <c r="L12" s="253"/>
      <c r="M12" s="249"/>
      <c r="N12" s="5" t="s">
        <v>46</v>
      </c>
      <c r="O12" s="249"/>
      <c r="P12" s="5" t="s">
        <v>10</v>
      </c>
    </row>
    <row r="13" spans="1:16" s="61" customFormat="1" x14ac:dyDescent="0.2">
      <c r="B13" s="257"/>
      <c r="C13" s="257"/>
      <c r="D13" s="257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68" t="s">
        <v>43</v>
      </c>
      <c r="B14" s="258"/>
      <c r="C14" s="258"/>
      <c r="D14" s="258"/>
      <c r="E14" s="24"/>
      <c r="G14" s="249"/>
      <c r="I14" s="12"/>
      <c r="J14" s="277"/>
      <c r="K14" s="278"/>
      <c r="L14" s="279"/>
      <c r="M14" s="18"/>
      <c r="N14" s="138"/>
      <c r="O14" s="101"/>
      <c r="P14" s="138"/>
    </row>
    <row r="15" spans="1:16" ht="20.100000000000001" customHeight="1" x14ac:dyDescent="0.2">
      <c r="A15" s="269"/>
      <c r="B15" s="258"/>
      <c r="C15" s="258"/>
      <c r="D15" s="258"/>
      <c r="E15" s="24"/>
      <c r="G15" s="249"/>
      <c r="H15" s="5"/>
      <c r="I15" s="12"/>
      <c r="J15" s="277"/>
      <c r="K15" s="278"/>
      <c r="L15" s="279"/>
      <c r="M15" s="18"/>
      <c r="N15" s="138"/>
      <c r="O15" s="101"/>
      <c r="P15" s="138"/>
    </row>
    <row r="16" spans="1:16" ht="20.100000000000001" customHeight="1" x14ac:dyDescent="0.2">
      <c r="A16" s="269"/>
      <c r="B16" s="258"/>
      <c r="C16" s="258"/>
      <c r="D16" s="258"/>
      <c r="E16" s="24"/>
      <c r="F16" s="12"/>
      <c r="G16" s="12"/>
      <c r="H16" s="59"/>
      <c r="I16" s="12"/>
      <c r="J16" s="277"/>
      <c r="K16" s="278"/>
      <c r="L16" s="279"/>
      <c r="M16" s="18"/>
      <c r="N16" s="138"/>
      <c r="O16" s="101"/>
      <c r="P16" s="138"/>
    </row>
    <row r="17" spans="1:16" ht="20.100000000000001" customHeight="1" x14ac:dyDescent="0.2">
      <c r="A17" s="269"/>
      <c r="B17" s="258"/>
      <c r="C17" s="258"/>
      <c r="D17" s="258"/>
      <c r="E17" s="24"/>
      <c r="F17" s="12"/>
      <c r="G17" s="12"/>
      <c r="H17" s="59"/>
      <c r="I17" s="12"/>
      <c r="J17" s="277"/>
      <c r="K17" s="278"/>
      <c r="L17" s="279"/>
      <c r="M17" s="18"/>
      <c r="N17" s="138"/>
      <c r="O17" s="101"/>
      <c r="P17" s="138"/>
    </row>
    <row r="18" spans="1:16" ht="20.100000000000001" customHeight="1" thickBot="1" x14ac:dyDescent="0.25">
      <c r="A18" s="269"/>
      <c r="B18" s="258"/>
      <c r="C18" s="258"/>
      <c r="D18" s="258"/>
      <c r="E18" s="24"/>
      <c r="F18" s="12"/>
      <c r="G18" s="12"/>
      <c r="H18" s="59"/>
      <c r="I18" s="12"/>
      <c r="J18" s="277"/>
      <c r="K18" s="278"/>
      <c r="L18" s="279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0"/>
      <c r="C20" s="270"/>
      <c r="D20" s="270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56" t="s">
        <v>20</v>
      </c>
      <c r="C21" s="256"/>
      <c r="D21" s="256"/>
      <c r="E21" s="21"/>
      <c r="G21" s="12"/>
      <c r="H21" s="253" t="s">
        <v>14</v>
      </c>
      <c r="I21" s="253"/>
      <c r="J21" s="253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57"/>
      <c r="C22" s="257"/>
      <c r="D22" s="257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68" t="s">
        <v>44</v>
      </c>
      <c r="B23" s="258"/>
      <c r="C23" s="258"/>
      <c r="D23" s="258"/>
      <c r="E23" s="24"/>
      <c r="G23" s="12"/>
      <c r="H23" s="265"/>
      <c r="I23" s="266"/>
      <c r="J23" s="267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69"/>
      <c r="B24" s="258"/>
      <c r="C24" s="258"/>
      <c r="D24" s="258"/>
      <c r="E24" s="24"/>
      <c r="G24" s="12"/>
      <c r="H24" s="265"/>
      <c r="I24" s="266"/>
      <c r="J24" s="267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69"/>
      <c r="B25" s="258"/>
      <c r="C25" s="258"/>
      <c r="D25" s="258"/>
      <c r="E25" s="24"/>
      <c r="G25" s="12"/>
      <c r="H25" s="265"/>
      <c r="I25" s="266"/>
      <c r="J25" s="267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69"/>
      <c r="B26" s="258"/>
      <c r="C26" s="258"/>
      <c r="D26" s="258"/>
      <c r="E26" s="24"/>
      <c r="G26" s="12"/>
      <c r="H26" s="265"/>
      <c r="I26" s="266"/>
      <c r="J26" s="267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69"/>
      <c r="B27" s="258"/>
      <c r="C27" s="258"/>
      <c r="D27" s="258"/>
      <c r="E27" s="24"/>
      <c r="G27" s="12"/>
      <c r="H27" s="265"/>
      <c r="I27" s="266"/>
      <c r="J27" s="267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69"/>
      <c r="B28" s="258"/>
      <c r="C28" s="258"/>
      <c r="D28" s="258"/>
      <c r="E28" s="24"/>
      <c r="G28" s="12"/>
      <c r="H28" s="265"/>
      <c r="I28" s="266"/>
      <c r="J28" s="267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69"/>
      <c r="B29" s="258"/>
      <c r="C29" s="258"/>
      <c r="D29" s="258"/>
      <c r="E29" s="24"/>
      <c r="G29" s="12"/>
      <c r="H29" s="265"/>
      <c r="I29" s="266"/>
      <c r="J29" s="267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69"/>
      <c r="B30" s="258"/>
      <c r="C30" s="258"/>
      <c r="D30" s="258"/>
      <c r="E30" s="24"/>
      <c r="G30" s="12"/>
      <c r="H30" s="265"/>
      <c r="I30" s="266"/>
      <c r="J30" s="267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69"/>
      <c r="B31" s="258"/>
      <c r="C31" s="258"/>
      <c r="D31" s="258"/>
      <c r="E31" s="24"/>
      <c r="G31" s="12"/>
      <c r="H31" s="265"/>
      <c r="I31" s="266"/>
      <c r="J31" s="267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64"/>
      <c r="C33" s="264"/>
      <c r="D33" s="264"/>
      <c r="E33" s="262"/>
      <c r="G33" s="262"/>
      <c r="H33" s="17"/>
      <c r="I33" s="249"/>
      <c r="J33" s="12"/>
      <c r="K33" s="12"/>
      <c r="L33" s="66"/>
      <c r="M33" s="249"/>
      <c r="N33" s="66"/>
      <c r="O33" s="263"/>
      <c r="P33" s="66"/>
    </row>
    <row r="34" spans="1:16" ht="19.5" customHeight="1" x14ac:dyDescent="0.25">
      <c r="B34" s="256" t="s">
        <v>20</v>
      </c>
      <c r="C34" s="256"/>
      <c r="D34" s="256"/>
      <c r="E34" s="262"/>
      <c r="G34" s="262"/>
      <c r="H34" s="17"/>
      <c r="I34" s="249"/>
      <c r="J34" s="253" t="s">
        <v>15</v>
      </c>
      <c r="K34" s="253"/>
      <c r="L34" s="253"/>
      <c r="M34" s="249"/>
      <c r="N34" s="5" t="s">
        <v>56</v>
      </c>
      <c r="O34" s="263"/>
      <c r="P34" s="5" t="s">
        <v>10</v>
      </c>
    </row>
    <row r="35" spans="1:16" s="61" customFormat="1" x14ac:dyDescent="0.2">
      <c r="B35" s="257"/>
      <c r="C35" s="257"/>
      <c r="D35" s="257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68" t="s">
        <v>45</v>
      </c>
      <c r="B36" s="258"/>
      <c r="C36" s="258"/>
      <c r="D36" s="258"/>
      <c r="E36" s="24"/>
      <c r="G36" s="12"/>
      <c r="H36" s="17"/>
      <c r="I36" s="12"/>
      <c r="J36" s="259"/>
      <c r="K36" s="260"/>
      <c r="L36" s="261"/>
      <c r="M36" s="12"/>
      <c r="N36" s="126"/>
      <c r="O36" s="135"/>
      <c r="P36" s="126"/>
    </row>
    <row r="37" spans="1:16" ht="20.100000000000001" customHeight="1" x14ac:dyDescent="0.2">
      <c r="A37" s="269"/>
      <c r="B37" s="258"/>
      <c r="C37" s="258"/>
      <c r="D37" s="258"/>
      <c r="E37" s="24"/>
      <c r="G37" s="12"/>
      <c r="H37" s="17"/>
      <c r="I37" s="12"/>
      <c r="J37" s="259"/>
      <c r="K37" s="260"/>
      <c r="L37" s="261"/>
      <c r="M37" s="12"/>
      <c r="N37" s="126"/>
      <c r="O37" s="135"/>
      <c r="P37" s="126"/>
    </row>
    <row r="38" spans="1:16" ht="20.100000000000001" customHeight="1" x14ac:dyDescent="0.2">
      <c r="A38" s="269"/>
      <c r="B38" s="258"/>
      <c r="C38" s="258"/>
      <c r="D38" s="258"/>
      <c r="E38" s="24"/>
      <c r="G38" s="12"/>
      <c r="H38" s="17"/>
      <c r="I38" s="12"/>
      <c r="J38" s="259"/>
      <c r="K38" s="260"/>
      <c r="L38" s="261"/>
      <c r="M38" s="12"/>
      <c r="N38" s="126"/>
      <c r="O38" s="135"/>
      <c r="P38" s="126"/>
    </row>
    <row r="39" spans="1:16" ht="20.100000000000001" customHeight="1" x14ac:dyDescent="0.2">
      <c r="A39" s="269"/>
      <c r="B39" s="258"/>
      <c r="C39" s="258"/>
      <c r="D39" s="258"/>
      <c r="E39" s="24"/>
      <c r="G39" s="12"/>
      <c r="H39" s="17"/>
      <c r="I39" s="12"/>
      <c r="J39" s="259"/>
      <c r="K39" s="260"/>
      <c r="L39" s="261"/>
      <c r="M39" s="12"/>
      <c r="N39" s="126"/>
      <c r="O39" s="135"/>
      <c r="P39" s="126"/>
    </row>
    <row r="40" spans="1:16" ht="20.100000000000001" customHeight="1" thickBot="1" x14ac:dyDescent="0.25">
      <c r="A40" s="269"/>
      <c r="B40" s="258"/>
      <c r="C40" s="258"/>
      <c r="D40" s="258"/>
      <c r="E40" s="24"/>
      <c r="G40" s="12"/>
      <c r="H40" s="17"/>
      <c r="I40" s="12"/>
      <c r="J40" s="259"/>
      <c r="K40" s="260"/>
      <c r="L40" s="261"/>
      <c r="M40" s="12"/>
      <c r="N40" s="211"/>
      <c r="O40" s="135"/>
      <c r="P40" s="211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56" t="s">
        <v>20</v>
      </c>
      <c r="C43" s="256"/>
      <c r="D43" s="256"/>
      <c r="E43" s="12"/>
      <c r="G43" s="12"/>
      <c r="H43" s="12"/>
      <c r="I43" s="12"/>
      <c r="J43" s="253" t="s">
        <v>15</v>
      </c>
      <c r="K43" s="253"/>
      <c r="L43" s="253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57"/>
      <c r="C44" s="257"/>
      <c r="D44" s="257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68" t="s">
        <v>70</v>
      </c>
      <c r="B45" s="258"/>
      <c r="C45" s="258"/>
      <c r="D45" s="258"/>
      <c r="E45" s="24"/>
      <c r="G45" s="12"/>
      <c r="H45" s="12"/>
      <c r="I45" s="12"/>
      <c r="J45" s="259"/>
      <c r="K45" s="260"/>
      <c r="L45" s="261"/>
      <c r="M45" s="12"/>
      <c r="N45" s="102"/>
      <c r="O45" s="101"/>
      <c r="P45" s="102"/>
    </row>
    <row r="46" spans="1:16" ht="20.100000000000001" customHeight="1" x14ac:dyDescent="0.2">
      <c r="A46" s="269"/>
      <c r="B46" s="258"/>
      <c r="C46" s="258"/>
      <c r="D46" s="258"/>
      <c r="E46" s="24"/>
      <c r="G46" s="12"/>
      <c r="H46" s="12"/>
      <c r="I46" s="12"/>
      <c r="J46" s="259"/>
      <c r="K46" s="260"/>
      <c r="L46" s="261"/>
      <c r="M46" s="12"/>
      <c r="N46" s="102"/>
      <c r="O46" s="101"/>
      <c r="P46" s="102"/>
    </row>
    <row r="47" spans="1:16" ht="20.100000000000001" customHeight="1" thickBot="1" x14ac:dyDescent="0.25">
      <c r="A47" s="269"/>
      <c r="B47" s="258"/>
      <c r="C47" s="258"/>
      <c r="D47" s="258"/>
      <c r="E47" s="24"/>
      <c r="G47" s="12"/>
      <c r="H47" s="12"/>
      <c r="I47" s="12"/>
      <c r="J47" s="259"/>
      <c r="K47" s="260"/>
      <c r="L47" s="261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54" t="s">
        <v>16</v>
      </c>
      <c r="C50" s="254"/>
      <c r="D50" s="254"/>
      <c r="E50" s="254"/>
      <c r="F50" s="254"/>
      <c r="G50" s="74"/>
      <c r="H50" s="255" t="s">
        <v>17</v>
      </c>
      <c r="I50" s="255"/>
      <c r="J50" s="255"/>
      <c r="K50" s="255"/>
      <c r="L50" s="255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80"/>
      <c r="C51" s="281"/>
      <c r="D51" s="281"/>
      <c r="E51" s="281"/>
      <c r="F51" s="282"/>
      <c r="G51" s="65"/>
      <c r="H51" s="280"/>
      <c r="I51" s="281"/>
      <c r="J51" s="281"/>
      <c r="K51" s="281"/>
      <c r="L51" s="281"/>
      <c r="M51" s="281"/>
      <c r="N51" s="282"/>
      <c r="P51" s="78"/>
    </row>
    <row r="52" spans="1:16" ht="33.75" customHeight="1" x14ac:dyDescent="0.2">
      <c r="A52" s="51"/>
      <c r="B52" s="283"/>
      <c r="C52" s="284"/>
      <c r="D52" s="284"/>
      <c r="E52" s="284"/>
      <c r="F52" s="285"/>
      <c r="G52" s="65"/>
      <c r="H52" s="286"/>
      <c r="I52" s="287"/>
      <c r="J52" s="287"/>
      <c r="K52" s="287"/>
      <c r="L52" s="287"/>
      <c r="M52" s="287"/>
      <c r="N52" s="288"/>
      <c r="P52" s="79"/>
    </row>
    <row r="53" spans="1:16" ht="14.25" x14ac:dyDescent="0.2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K29" sqref="K29:K30"/>
    </sheetView>
  </sheetViews>
  <sheetFormatPr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47">
        <f>'R&amp;P Accounts'!B2</f>
        <v>0</v>
      </c>
      <c r="C1" s="247"/>
      <c r="D1" s="247"/>
      <c r="E1" s="247"/>
      <c r="F1" s="247"/>
      <c r="G1" s="247"/>
      <c r="H1" s="247"/>
      <c r="I1" s="247"/>
      <c r="J1" s="247"/>
      <c r="K1" s="325" t="str">
        <f>'R&amp;P Accounts'!L2</f>
        <v>SC</v>
      </c>
      <c r="L1" s="325"/>
    </row>
    <row r="2" spans="1:12" ht="10.5" customHeight="1" x14ac:dyDescent="0.2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</row>
    <row r="3" spans="1:12" s="46" customFormat="1" ht="26.25" customHeight="1" x14ac:dyDescent="0.2">
      <c r="A3" s="42" t="s">
        <v>111</v>
      </c>
      <c r="B3" s="43"/>
      <c r="C3" s="42"/>
      <c r="D3" s="42"/>
      <c r="E3" s="42"/>
      <c r="F3" s="42"/>
      <c r="G3" s="326"/>
      <c r="H3" s="326"/>
      <c r="I3" s="326"/>
      <c r="J3" s="326"/>
      <c r="K3" s="81"/>
    </row>
    <row r="4" spans="1:12" ht="15" customHeight="1" x14ac:dyDescent="0.2">
      <c r="A4" s="290"/>
      <c r="B4" s="290"/>
      <c r="C4" s="290"/>
      <c r="D4" s="290"/>
      <c r="E4" s="290"/>
      <c r="F4" s="290"/>
      <c r="G4" s="290"/>
      <c r="H4" s="290"/>
      <c r="I4" s="290"/>
      <c r="J4" s="290"/>
      <c r="K4" s="290"/>
    </row>
    <row r="5" spans="1:12" ht="20.100000000000001" customHeight="1" x14ac:dyDescent="0.2">
      <c r="A5" s="291" t="s">
        <v>113</v>
      </c>
      <c r="B5" s="327"/>
      <c r="C5" s="328"/>
      <c r="D5" s="328"/>
      <c r="E5" s="328"/>
      <c r="F5" s="328"/>
      <c r="G5" s="328"/>
      <c r="H5" s="328"/>
      <c r="I5" s="328"/>
      <c r="J5" s="328"/>
      <c r="K5" s="329"/>
    </row>
    <row r="6" spans="1:12" ht="20.100000000000001" customHeight="1" x14ac:dyDescent="0.2">
      <c r="A6" s="292"/>
      <c r="B6" s="330"/>
      <c r="C6" s="331"/>
      <c r="D6" s="331"/>
      <c r="E6" s="331"/>
      <c r="F6" s="331"/>
      <c r="G6" s="331"/>
      <c r="H6" s="331"/>
      <c r="I6" s="331"/>
      <c r="J6" s="331"/>
      <c r="K6" s="332"/>
    </row>
    <row r="7" spans="1:12" ht="29.25" customHeight="1" x14ac:dyDescent="0.2">
      <c r="A7" s="292"/>
      <c r="B7" s="330"/>
      <c r="C7" s="331"/>
      <c r="D7" s="331"/>
      <c r="E7" s="331"/>
      <c r="F7" s="331"/>
      <c r="G7" s="331"/>
      <c r="H7" s="331"/>
      <c r="I7" s="331"/>
      <c r="J7" s="331"/>
      <c r="K7" s="332"/>
    </row>
    <row r="8" spans="1:12" ht="41.25" customHeight="1" x14ac:dyDescent="0.2">
      <c r="A8" s="292"/>
      <c r="B8" s="330"/>
      <c r="C8" s="331"/>
      <c r="D8" s="331"/>
      <c r="E8" s="331"/>
      <c r="F8" s="331"/>
      <c r="G8" s="331"/>
      <c r="H8" s="331"/>
      <c r="I8" s="331"/>
      <c r="J8" s="331"/>
      <c r="K8" s="332"/>
    </row>
    <row r="9" spans="1:12" ht="64.5" customHeight="1" x14ac:dyDescent="0.2">
      <c r="A9" s="292"/>
      <c r="B9" s="333"/>
      <c r="C9" s="334"/>
      <c r="D9" s="334"/>
      <c r="E9" s="334"/>
      <c r="F9" s="334"/>
      <c r="G9" s="334"/>
      <c r="H9" s="334"/>
      <c r="I9" s="334"/>
      <c r="J9" s="334"/>
      <c r="K9" s="335"/>
    </row>
    <row r="10" spans="1:12" x14ac:dyDescent="0.2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</row>
    <row r="11" spans="1:12" ht="27" customHeight="1" x14ac:dyDescent="0.2">
      <c r="B11" s="324" t="s">
        <v>50</v>
      </c>
      <c r="C11" s="324"/>
      <c r="D11" s="324"/>
      <c r="E11" s="324"/>
      <c r="F11" s="324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291" t="s">
        <v>59</v>
      </c>
      <c r="B12" s="293"/>
      <c r="C12" s="294"/>
      <c r="D12" s="294"/>
      <c r="E12" s="294"/>
      <c r="F12" s="295"/>
      <c r="G12" s="18"/>
      <c r="H12" s="188"/>
      <c r="I12" s="189"/>
      <c r="J12" s="190"/>
      <c r="K12" s="191"/>
    </row>
    <row r="13" spans="1:12" ht="20.100000000000001" customHeight="1" x14ac:dyDescent="0.25">
      <c r="A13" s="292"/>
      <c r="B13" s="293"/>
      <c r="C13" s="294"/>
      <c r="D13" s="294"/>
      <c r="E13" s="294"/>
      <c r="F13" s="295"/>
      <c r="G13" s="18"/>
      <c r="H13" s="188"/>
      <c r="I13" s="189"/>
      <c r="J13" s="190"/>
      <c r="K13" s="191"/>
    </row>
    <row r="14" spans="1:12" ht="20.100000000000001" customHeight="1" x14ac:dyDescent="0.25">
      <c r="A14" s="292"/>
      <c r="B14" s="293"/>
      <c r="C14" s="294"/>
      <c r="D14" s="294"/>
      <c r="E14" s="294"/>
      <c r="F14" s="295"/>
      <c r="G14" s="18"/>
      <c r="H14" s="188"/>
      <c r="I14" s="189"/>
      <c r="J14" s="190"/>
      <c r="K14" s="191"/>
    </row>
    <row r="15" spans="1:12" ht="20.100000000000001" customHeight="1" x14ac:dyDescent="0.25">
      <c r="A15" s="292"/>
      <c r="B15" s="293"/>
      <c r="C15" s="294"/>
      <c r="D15" s="294"/>
      <c r="E15" s="294"/>
      <c r="F15" s="295"/>
      <c r="G15" s="18"/>
      <c r="H15" s="188"/>
      <c r="I15" s="189"/>
      <c r="J15" s="190"/>
      <c r="K15" s="191"/>
    </row>
    <row r="16" spans="1:12" ht="20.100000000000001" customHeight="1" x14ac:dyDescent="0.25">
      <c r="A16" s="292"/>
      <c r="B16" s="296"/>
      <c r="C16" s="297"/>
      <c r="D16" s="297"/>
      <c r="E16" s="297"/>
      <c r="F16" s="298"/>
      <c r="G16" s="18"/>
      <c r="H16" s="188"/>
      <c r="I16" s="189"/>
      <c r="J16" s="190"/>
      <c r="K16" s="192"/>
    </row>
    <row r="17" spans="1:11" ht="20.25" customHeight="1" x14ac:dyDescent="0.25">
      <c r="A17" s="12"/>
      <c r="B17" s="313" t="s">
        <v>84</v>
      </c>
      <c r="C17" s="313"/>
      <c r="D17" s="313"/>
      <c r="E17" s="313"/>
      <c r="F17" s="313"/>
      <c r="G17" s="313"/>
      <c r="H17" s="313"/>
      <c r="I17" s="313"/>
      <c r="J17" s="313"/>
      <c r="K17" s="213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14" t="s">
        <v>117</v>
      </c>
      <c r="C19" s="315"/>
      <c r="D19" s="315"/>
      <c r="E19" s="315"/>
      <c r="F19" s="315"/>
      <c r="G19" s="315"/>
      <c r="H19" s="315"/>
      <c r="I19" s="315"/>
      <c r="J19" s="316"/>
      <c r="K19" s="322" t="s">
        <v>135</v>
      </c>
    </row>
    <row r="20" spans="1:11" ht="17.25" customHeight="1" x14ac:dyDescent="0.2">
      <c r="A20" s="16"/>
      <c r="B20" s="317"/>
      <c r="C20" s="318"/>
      <c r="D20" s="318"/>
      <c r="E20" s="318"/>
      <c r="F20" s="318"/>
      <c r="G20" s="318"/>
      <c r="H20" s="318"/>
      <c r="I20" s="318"/>
      <c r="J20" s="319"/>
      <c r="K20" s="323"/>
    </row>
    <row r="21" spans="1:11" ht="12.75" customHeight="1" x14ac:dyDescent="0.2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62"/>
    </row>
    <row r="22" spans="1:11" ht="27" customHeight="1" x14ac:dyDescent="0.2">
      <c r="B22" s="324" t="s">
        <v>51</v>
      </c>
      <c r="C22" s="324"/>
      <c r="D22" s="324"/>
      <c r="E22" s="324"/>
      <c r="F22" s="324"/>
      <c r="G22" s="324"/>
      <c r="H22" s="324"/>
      <c r="I22" s="324"/>
      <c r="J22" s="324"/>
      <c r="K22" s="17" t="s">
        <v>48</v>
      </c>
    </row>
    <row r="23" spans="1:11" ht="19.5" customHeight="1" x14ac:dyDescent="0.2">
      <c r="A23" s="291" t="s">
        <v>61</v>
      </c>
      <c r="B23" s="293"/>
      <c r="C23" s="294"/>
      <c r="D23" s="294"/>
      <c r="E23" s="294"/>
      <c r="F23" s="294"/>
      <c r="G23" s="294"/>
      <c r="H23" s="294"/>
      <c r="I23" s="294"/>
      <c r="J23" s="295"/>
      <c r="K23" s="90"/>
    </row>
    <row r="24" spans="1:11" ht="20.100000000000001" customHeight="1" x14ac:dyDescent="0.2">
      <c r="A24" s="292"/>
      <c r="B24" s="293"/>
      <c r="C24" s="294"/>
      <c r="D24" s="294"/>
      <c r="E24" s="294"/>
      <c r="F24" s="294"/>
      <c r="G24" s="294"/>
      <c r="H24" s="294"/>
      <c r="I24" s="294"/>
      <c r="J24" s="295"/>
      <c r="K24" s="90"/>
    </row>
    <row r="25" spans="1:11" ht="20.100000000000001" customHeight="1" x14ac:dyDescent="0.2">
      <c r="A25" s="292"/>
      <c r="B25" s="293"/>
      <c r="C25" s="294"/>
      <c r="D25" s="294"/>
      <c r="E25" s="294"/>
      <c r="F25" s="294"/>
      <c r="G25" s="294"/>
      <c r="H25" s="294"/>
      <c r="I25" s="294"/>
      <c r="J25" s="295"/>
      <c r="K25" s="90"/>
    </row>
    <row r="26" spans="1:11" ht="20.100000000000001" customHeight="1" x14ac:dyDescent="0.2">
      <c r="A26" s="292"/>
      <c r="B26" s="293"/>
      <c r="C26" s="294"/>
      <c r="D26" s="294"/>
      <c r="E26" s="294"/>
      <c r="F26" s="294"/>
      <c r="G26" s="294"/>
      <c r="H26" s="294"/>
      <c r="I26" s="294"/>
      <c r="J26" s="295"/>
      <c r="K26" s="90"/>
    </row>
    <row r="27" spans="1:11" ht="20.100000000000001" customHeight="1" x14ac:dyDescent="0.2">
      <c r="A27" s="292"/>
      <c r="B27" s="296"/>
      <c r="C27" s="297"/>
      <c r="D27" s="297"/>
      <c r="E27" s="297"/>
      <c r="F27" s="297"/>
      <c r="G27" s="297"/>
      <c r="H27" s="297"/>
      <c r="I27" s="297"/>
      <c r="J27" s="298"/>
      <c r="K27" s="90"/>
    </row>
    <row r="28" spans="1:11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</row>
    <row r="29" spans="1:11" ht="20.100000000000001" customHeight="1" x14ac:dyDescent="0.2">
      <c r="A29" s="60" t="s">
        <v>62</v>
      </c>
      <c r="B29" s="314" t="s">
        <v>118</v>
      </c>
      <c r="C29" s="315"/>
      <c r="D29" s="315"/>
      <c r="E29" s="315"/>
      <c r="F29" s="315"/>
      <c r="G29" s="315"/>
      <c r="H29" s="315"/>
      <c r="I29" s="315"/>
      <c r="J29" s="316"/>
      <c r="K29" s="320" t="s">
        <v>135</v>
      </c>
    </row>
    <row r="30" spans="1:11" ht="17.25" customHeight="1" x14ac:dyDescent="0.2">
      <c r="A30" s="16"/>
      <c r="B30" s="317"/>
      <c r="C30" s="318"/>
      <c r="D30" s="318"/>
      <c r="E30" s="318"/>
      <c r="F30" s="318"/>
      <c r="G30" s="318"/>
      <c r="H30" s="318"/>
      <c r="I30" s="318"/>
      <c r="J30" s="319"/>
      <c r="K30" s="321"/>
    </row>
    <row r="31" spans="1:11" ht="12.75" customHeight="1" x14ac:dyDescent="0.2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</row>
    <row r="32" spans="1:11" ht="27" customHeight="1" x14ac:dyDescent="0.2">
      <c r="A32" s="290"/>
      <c r="B32" s="290"/>
      <c r="C32" s="290"/>
      <c r="D32" s="290"/>
      <c r="E32" s="290"/>
      <c r="F32" s="290"/>
      <c r="G32" s="290"/>
      <c r="H32" s="290"/>
      <c r="I32" s="12"/>
      <c r="J32" s="17" t="s">
        <v>83</v>
      </c>
      <c r="K32" s="17" t="s">
        <v>48</v>
      </c>
    </row>
    <row r="33" spans="1:11" ht="20.100000000000001" customHeight="1" x14ac:dyDescent="0.2">
      <c r="A33" s="291" t="s">
        <v>63</v>
      </c>
      <c r="B33" s="293"/>
      <c r="C33" s="294"/>
      <c r="D33" s="294"/>
      <c r="E33" s="294"/>
      <c r="F33" s="294"/>
      <c r="G33" s="294"/>
      <c r="H33" s="295"/>
      <c r="I33" s="18"/>
      <c r="J33" s="90"/>
      <c r="K33" s="90"/>
    </row>
    <row r="34" spans="1:11" ht="20.100000000000001" customHeight="1" x14ac:dyDescent="0.2">
      <c r="A34" s="292"/>
      <c r="B34" s="293"/>
      <c r="C34" s="294"/>
      <c r="D34" s="294"/>
      <c r="E34" s="294"/>
      <c r="F34" s="294"/>
      <c r="G34" s="294"/>
      <c r="H34" s="295"/>
      <c r="I34" s="18"/>
      <c r="J34" s="90"/>
      <c r="K34" s="90"/>
    </row>
    <row r="35" spans="1:11" ht="20.100000000000001" customHeight="1" x14ac:dyDescent="0.2">
      <c r="A35" s="292"/>
      <c r="B35" s="293"/>
      <c r="C35" s="294"/>
      <c r="D35" s="294"/>
      <c r="E35" s="294"/>
      <c r="F35" s="294"/>
      <c r="G35" s="294"/>
      <c r="H35" s="295"/>
      <c r="I35" s="18"/>
      <c r="J35" s="90"/>
      <c r="K35" s="90"/>
    </row>
    <row r="36" spans="1:11" ht="20.100000000000001" customHeight="1" x14ac:dyDescent="0.2">
      <c r="A36" s="292"/>
      <c r="B36" s="293"/>
      <c r="C36" s="294"/>
      <c r="D36" s="294"/>
      <c r="E36" s="294"/>
      <c r="F36" s="294"/>
      <c r="G36" s="294"/>
      <c r="H36" s="295"/>
      <c r="I36" s="18"/>
      <c r="J36" s="90"/>
      <c r="K36" s="90"/>
    </row>
    <row r="37" spans="1:11" ht="20.100000000000001" customHeight="1" x14ac:dyDescent="0.2">
      <c r="A37" s="292"/>
      <c r="B37" s="296"/>
      <c r="C37" s="297"/>
      <c r="D37" s="297"/>
      <c r="E37" s="297"/>
      <c r="F37" s="297"/>
      <c r="G37" s="297"/>
      <c r="H37" s="298"/>
      <c r="I37" s="18"/>
      <c r="J37" s="90"/>
      <c r="K37" s="90"/>
    </row>
    <row r="38" spans="1:11" x14ac:dyDescent="0.2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</row>
    <row r="39" spans="1:11" ht="36" x14ac:dyDescent="0.25">
      <c r="B39" s="289" t="s">
        <v>52</v>
      </c>
      <c r="C39" s="289"/>
      <c r="D39" s="289"/>
      <c r="E39" s="12"/>
      <c r="F39" s="289" t="s">
        <v>58</v>
      </c>
      <c r="G39" s="289"/>
      <c r="H39" s="289"/>
      <c r="I39" s="12"/>
      <c r="J39" s="17" t="s">
        <v>53</v>
      </c>
      <c r="K39" s="17" t="s">
        <v>54</v>
      </c>
    </row>
    <row r="40" spans="1:11" ht="20.100000000000001" customHeight="1" x14ac:dyDescent="0.2">
      <c r="A40" s="291" t="s">
        <v>64</v>
      </c>
      <c r="B40" s="293"/>
      <c r="C40" s="294"/>
      <c r="D40" s="295"/>
      <c r="E40" s="91"/>
      <c r="F40" s="310"/>
      <c r="G40" s="311"/>
      <c r="H40" s="312"/>
      <c r="I40" s="18"/>
      <c r="J40" s="90"/>
      <c r="K40" s="90"/>
    </row>
    <row r="41" spans="1:11" ht="20.100000000000001" customHeight="1" x14ac:dyDescent="0.2">
      <c r="A41" s="292"/>
      <c r="B41" s="296"/>
      <c r="C41" s="297"/>
      <c r="D41" s="298"/>
      <c r="E41" s="91"/>
      <c r="F41" s="310"/>
      <c r="G41" s="311"/>
      <c r="H41" s="312"/>
      <c r="I41" s="18"/>
      <c r="J41" s="90"/>
      <c r="K41" s="90"/>
    </row>
    <row r="42" spans="1:11" ht="20.100000000000001" customHeight="1" x14ac:dyDescent="0.2">
      <c r="A42" s="292"/>
      <c r="B42" s="293"/>
      <c r="C42" s="294"/>
      <c r="D42" s="295"/>
      <c r="E42" s="91"/>
      <c r="F42" s="310"/>
      <c r="G42" s="311"/>
      <c r="H42" s="312"/>
      <c r="I42" s="18"/>
      <c r="J42" s="90"/>
      <c r="K42" s="90"/>
    </row>
    <row r="43" spans="1:11" ht="20.100000000000001" customHeight="1" x14ac:dyDescent="0.2">
      <c r="A43" s="292"/>
      <c r="B43" s="293"/>
      <c r="C43" s="294"/>
      <c r="D43" s="295"/>
      <c r="E43" s="91"/>
      <c r="F43" s="310"/>
      <c r="G43" s="311"/>
      <c r="H43" s="312"/>
      <c r="I43" s="18"/>
      <c r="J43" s="90"/>
      <c r="K43" s="90"/>
    </row>
    <row r="44" spans="1:11" ht="20.100000000000001" customHeight="1" x14ac:dyDescent="0.2">
      <c r="A44" s="292"/>
      <c r="B44" s="296"/>
      <c r="C44" s="297"/>
      <c r="D44" s="298"/>
      <c r="E44" s="91"/>
      <c r="F44" s="310"/>
      <c r="G44" s="311"/>
      <c r="H44" s="312"/>
      <c r="I44" s="18"/>
      <c r="J44" s="90"/>
      <c r="K44" s="90"/>
    </row>
    <row r="45" spans="1:11" x14ac:dyDescent="0.2">
      <c r="A45" s="290"/>
      <c r="B45" s="309"/>
      <c r="C45" s="309"/>
      <c r="D45" s="309"/>
      <c r="E45" s="309"/>
      <c r="F45" s="309"/>
      <c r="G45" s="309"/>
      <c r="H45" s="309"/>
      <c r="I45" s="309"/>
      <c r="J45" s="309"/>
      <c r="K45" s="309"/>
    </row>
    <row r="46" spans="1:11" ht="19.5" customHeight="1" x14ac:dyDescent="0.2">
      <c r="A46" s="299" t="s">
        <v>65</v>
      </c>
      <c r="B46" s="300"/>
      <c r="C46" s="301"/>
      <c r="D46" s="301"/>
      <c r="E46" s="301"/>
      <c r="F46" s="301"/>
      <c r="G46" s="301"/>
      <c r="H46" s="301"/>
      <c r="I46" s="301"/>
      <c r="J46" s="301"/>
      <c r="K46" s="302"/>
    </row>
    <row r="47" spans="1:11" ht="19.5" customHeight="1" x14ac:dyDescent="0.2">
      <c r="A47" s="299"/>
      <c r="B47" s="303"/>
      <c r="C47" s="304"/>
      <c r="D47" s="304"/>
      <c r="E47" s="304"/>
      <c r="F47" s="304"/>
      <c r="G47" s="304"/>
      <c r="H47" s="304"/>
      <c r="I47" s="304"/>
      <c r="J47" s="304"/>
      <c r="K47" s="305"/>
    </row>
    <row r="48" spans="1:11" ht="19.5" customHeight="1" x14ac:dyDescent="0.2">
      <c r="A48" s="299"/>
      <c r="B48" s="303"/>
      <c r="C48" s="304"/>
      <c r="D48" s="304"/>
      <c r="E48" s="304"/>
      <c r="F48" s="304"/>
      <c r="G48" s="304"/>
      <c r="H48" s="304"/>
      <c r="I48" s="304"/>
      <c r="J48" s="304"/>
      <c r="K48" s="305"/>
    </row>
    <row r="49" spans="1:11" ht="19.5" customHeight="1" x14ac:dyDescent="0.2">
      <c r="A49" s="299"/>
      <c r="B49" s="303"/>
      <c r="C49" s="304"/>
      <c r="D49" s="304"/>
      <c r="E49" s="304"/>
      <c r="F49" s="304"/>
      <c r="G49" s="304"/>
      <c r="H49" s="304"/>
      <c r="I49" s="304"/>
      <c r="J49" s="304"/>
      <c r="K49" s="305"/>
    </row>
    <row r="50" spans="1:11" ht="10.5" customHeight="1" x14ac:dyDescent="0.2">
      <c r="A50" s="299"/>
      <c r="B50" s="303"/>
      <c r="C50" s="304"/>
      <c r="D50" s="304"/>
      <c r="E50" s="304"/>
      <c r="F50" s="304"/>
      <c r="G50" s="304"/>
      <c r="H50" s="304"/>
      <c r="I50" s="304"/>
      <c r="J50" s="304"/>
      <c r="K50" s="305"/>
    </row>
    <row r="51" spans="1:11" ht="11.25" customHeight="1" x14ac:dyDescent="0.2">
      <c r="A51" s="299"/>
      <c r="B51" s="303"/>
      <c r="C51" s="304"/>
      <c r="D51" s="304"/>
      <c r="E51" s="304"/>
      <c r="F51" s="304"/>
      <c r="G51" s="304"/>
      <c r="H51" s="304"/>
      <c r="I51" s="304"/>
      <c r="J51" s="304"/>
      <c r="K51" s="305"/>
    </row>
    <row r="52" spans="1:11" ht="12.75" customHeight="1" x14ac:dyDescent="0.2">
      <c r="A52" s="299"/>
      <c r="B52" s="303"/>
      <c r="C52" s="304"/>
      <c r="D52" s="304"/>
      <c r="E52" s="304"/>
      <c r="F52" s="304"/>
      <c r="G52" s="304"/>
      <c r="H52" s="304"/>
      <c r="I52" s="304"/>
      <c r="J52" s="304"/>
      <c r="K52" s="305"/>
    </row>
    <row r="53" spans="1:11" ht="5.25" customHeight="1" x14ac:dyDescent="0.2">
      <c r="A53" s="299"/>
      <c r="B53" s="303"/>
      <c r="C53" s="304"/>
      <c r="D53" s="304"/>
      <c r="E53" s="304"/>
      <c r="F53" s="304"/>
      <c r="G53" s="304"/>
      <c r="H53" s="304"/>
      <c r="I53" s="304"/>
      <c r="J53" s="304"/>
      <c r="K53" s="305"/>
    </row>
    <row r="54" spans="1:11" ht="4.5" customHeight="1" x14ac:dyDescent="0.2">
      <c r="A54" s="299"/>
      <c r="B54" s="303"/>
      <c r="C54" s="304"/>
      <c r="D54" s="304"/>
      <c r="E54" s="304"/>
      <c r="F54" s="304"/>
      <c r="G54" s="304"/>
      <c r="H54" s="304"/>
      <c r="I54" s="304"/>
      <c r="J54" s="304"/>
      <c r="K54" s="305"/>
    </row>
    <row r="55" spans="1:11" ht="4.5" customHeight="1" x14ac:dyDescent="0.2">
      <c r="A55" s="299"/>
      <c r="B55" s="306"/>
      <c r="C55" s="307"/>
      <c r="D55" s="307"/>
      <c r="E55" s="307"/>
      <c r="F55" s="307"/>
      <c r="G55" s="307"/>
      <c r="H55" s="307"/>
      <c r="I55" s="307"/>
      <c r="J55" s="307"/>
      <c r="K55" s="308"/>
    </row>
    <row r="56" spans="1:11" x14ac:dyDescent="0.2">
      <c r="B56" s="52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F44:H44"/>
    <mergeCell ref="B39:D39"/>
    <mergeCell ref="F39:H39"/>
    <mergeCell ref="A38:K38"/>
    <mergeCell ref="A32:H32"/>
    <mergeCell ref="A31:K31"/>
    <mergeCell ref="A33:A37"/>
    <mergeCell ref="B34:H34"/>
    <mergeCell ref="B33:H33"/>
    <mergeCell ref="B35:H35"/>
    <mergeCell ref="B36:H36"/>
    <mergeCell ref="B37:H3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99"/>
  <sheetViews>
    <sheetView topLeftCell="A4" zoomScale="80" workbookViewId="0">
      <selection activeCell="N36" sqref="N36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7">
        <f>'R&amp;P Accounts'!B2</f>
        <v>0</v>
      </c>
      <c r="D1" s="247"/>
      <c r="E1" s="247"/>
      <c r="F1" s="247"/>
      <c r="G1" s="247"/>
      <c r="H1" s="247"/>
      <c r="I1" s="247"/>
      <c r="J1" s="247"/>
      <c r="K1" s="247"/>
      <c r="M1" s="325" t="str">
        <f>'R&amp;P Accounts'!L2</f>
        <v>SC</v>
      </c>
      <c r="N1" s="325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290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</row>
    <row r="5" spans="1:14" ht="20.100000000000001" customHeight="1" x14ac:dyDescent="0.2">
      <c r="A5" s="339" t="s">
        <v>132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 t="s">
        <v>146</v>
      </c>
      <c r="B10" s="18"/>
      <c r="C10" s="119">
        <v>3000</v>
      </c>
      <c r="D10" s="120"/>
      <c r="E10" s="119"/>
      <c r="F10" s="120"/>
      <c r="G10" s="119"/>
      <c r="H10" s="123"/>
      <c r="I10" s="119"/>
      <c r="J10" s="123"/>
      <c r="K10" s="119">
        <f>SUM(C10:I10)</f>
        <v>3000</v>
      </c>
      <c r="L10" s="120"/>
      <c r="M10" s="124">
        <v>3000</v>
      </c>
    </row>
    <row r="11" spans="1:14" ht="16.5" customHeight="1" x14ac:dyDescent="0.25">
      <c r="A11" s="98" t="s">
        <v>147</v>
      </c>
      <c r="B11" s="18"/>
      <c r="C11" s="119">
        <v>100</v>
      </c>
      <c r="D11" s="120"/>
      <c r="E11" s="119"/>
      <c r="F11" s="120"/>
      <c r="G11" s="119"/>
      <c r="H11" s="123"/>
      <c r="I11" s="119"/>
      <c r="J11" s="123"/>
      <c r="K11" s="119">
        <f>SUM(C11:I11)</f>
        <v>100</v>
      </c>
      <c r="L11" s="120"/>
      <c r="M11" s="124"/>
    </row>
    <row r="12" spans="1:14" ht="16.5" customHeight="1" x14ac:dyDescent="0.25">
      <c r="A12" s="98" t="s">
        <v>138</v>
      </c>
      <c r="B12" s="18"/>
      <c r="C12" s="119">
        <v>450</v>
      </c>
      <c r="D12" s="120"/>
      <c r="E12" s="119"/>
      <c r="F12" s="120"/>
      <c r="G12" s="119"/>
      <c r="H12" s="123"/>
      <c r="I12" s="119"/>
      <c r="J12" s="123"/>
      <c r="K12" s="119">
        <f>SUM(C12:I12)</f>
        <v>450</v>
      </c>
      <c r="L12" s="120"/>
      <c r="M12" s="124">
        <v>1706.25</v>
      </c>
    </row>
    <row r="13" spans="1:14" ht="16.5" customHeight="1" x14ac:dyDescent="0.25">
      <c r="A13" s="98" t="s">
        <v>141</v>
      </c>
      <c r="B13" s="18"/>
      <c r="C13" s="119"/>
      <c r="D13" s="120"/>
      <c r="E13" s="119"/>
      <c r="F13" s="120"/>
      <c r="G13" s="119"/>
      <c r="H13" s="123"/>
      <c r="I13" s="119"/>
      <c r="J13" s="123"/>
      <c r="K13" s="119">
        <f>SUM(C13:I13)</f>
        <v>0</v>
      </c>
      <c r="L13" s="120"/>
      <c r="M13" s="124">
        <v>6000</v>
      </c>
    </row>
    <row r="14" spans="1:14" ht="16.5" customHeight="1" x14ac:dyDescent="0.25">
      <c r="A14" s="86" t="s">
        <v>142</v>
      </c>
      <c r="B14" s="18"/>
      <c r="C14" s="121"/>
      <c r="D14" s="120"/>
      <c r="E14" s="119"/>
      <c r="F14" s="120"/>
      <c r="G14" s="119"/>
      <c r="H14" s="123"/>
      <c r="I14" s="119"/>
      <c r="J14" s="123"/>
      <c r="K14" s="119"/>
      <c r="L14" s="120"/>
      <c r="M14" s="124">
        <v>500</v>
      </c>
    </row>
    <row r="15" spans="1:14" ht="16.5" customHeight="1" x14ac:dyDescent="0.25">
      <c r="A15" s="86" t="s">
        <v>136</v>
      </c>
      <c r="B15" s="18"/>
      <c r="C15" s="121"/>
      <c r="D15" s="120"/>
      <c r="E15" s="119"/>
      <c r="F15" s="120"/>
      <c r="G15" s="119"/>
      <c r="H15" s="123"/>
      <c r="I15" s="119"/>
      <c r="J15" s="123"/>
      <c r="K15" s="119"/>
      <c r="L15" s="120"/>
      <c r="M15" s="124">
        <v>374.27</v>
      </c>
    </row>
    <row r="16" spans="1:14" ht="20.25" customHeight="1" thickBot="1" x14ac:dyDescent="0.25">
      <c r="A16" s="95" t="s">
        <v>84</v>
      </c>
      <c r="B16" s="95"/>
      <c r="C16" s="122">
        <f>SUM(C10:C15)</f>
        <v>3550</v>
      </c>
      <c r="D16" s="120"/>
      <c r="E16" s="122">
        <f>SUM(E10:E15)</f>
        <v>0</v>
      </c>
      <c r="F16" s="120"/>
      <c r="G16" s="122">
        <f>SUM(G10:G15)</f>
        <v>0</v>
      </c>
      <c r="H16" s="120"/>
      <c r="I16" s="122">
        <f>SUM(I10:I15)</f>
        <v>0</v>
      </c>
      <c r="J16" s="120"/>
      <c r="K16" s="122">
        <f>SUM(K10:K15)</f>
        <v>3550</v>
      </c>
      <c r="L16" s="214"/>
      <c r="M16" s="122">
        <f>SUM(M10:M15)</f>
        <v>11580.52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15" customHeight="1" x14ac:dyDescent="0.2">
      <c r="A18" s="60"/>
      <c r="B18" s="60"/>
      <c r="C18" s="215">
        <f>IF('R&amp;P Accounts'!B12-'Additional notes (1)  '!C16=0,0,"reference error")</f>
        <v>0</v>
      </c>
      <c r="D18" s="215"/>
      <c r="E18" s="215">
        <f>IF('R&amp;P Accounts'!D12-'Additional notes (1)  '!E16=0,0,"reference error")</f>
        <v>0</v>
      </c>
      <c r="F18" s="215">
        <f>IF('R&amp;P Accounts'!E12-'Additional notes (1)  '!F16=0,0,"reference error")</f>
        <v>0</v>
      </c>
      <c r="G18" s="215">
        <f>IF('R&amp;P Accounts'!F12-'Additional notes (1)  '!G16=0,0,"reference error")</f>
        <v>0</v>
      </c>
      <c r="H18" s="215">
        <f>IF('R&amp;P Accounts'!G12-'Additional notes (1)  '!H16=0,0,"reference error")</f>
        <v>0</v>
      </c>
      <c r="I18" s="215">
        <f>IF('R&amp;P Accounts'!H12-'Additional notes (1)  '!I16=0,0,"reference error")</f>
        <v>0</v>
      </c>
      <c r="J18" s="215">
        <f>IF('R&amp;P Accounts'!I12-'Additional notes (1)  '!J16=0,0,"reference error")</f>
        <v>0</v>
      </c>
      <c r="K18" s="215">
        <f>IF('R&amp;P Accounts'!J12-'Additional notes (1)  '!K16=0,0,"reference error")</f>
        <v>0</v>
      </c>
      <c r="L18" s="215">
        <f>IF('R&amp;P Accounts'!K12-'Additional notes (1)  '!L16=0,0,"reference error")</f>
        <v>0</v>
      </c>
      <c r="M18" s="215">
        <f>IF('R&amp;P Accounts'!L12-'Additional notes (1)  '!M16=0,0,"reference error")</f>
        <v>0</v>
      </c>
    </row>
    <row r="19" spans="1:13" ht="13.5" customHeight="1" x14ac:dyDescent="0.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20.100000000000001" customHeight="1" x14ac:dyDescent="0.2">
      <c r="A20" s="339" t="s">
        <v>124</v>
      </c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</row>
    <row r="21" spans="1:13" ht="20.100000000000001" customHeight="1" x14ac:dyDescent="0.2">
      <c r="C21" s="72" t="s">
        <v>2</v>
      </c>
      <c r="D21" s="15"/>
      <c r="E21" s="72" t="s">
        <v>3</v>
      </c>
      <c r="F21" s="82"/>
      <c r="G21" s="72"/>
      <c r="H21" s="82"/>
      <c r="I21" s="72"/>
      <c r="J21" s="82"/>
      <c r="K21" s="72" t="s">
        <v>76</v>
      </c>
      <c r="L21" s="82"/>
      <c r="M21" s="72" t="s">
        <v>77</v>
      </c>
    </row>
    <row r="22" spans="1:13" ht="20.100000000000001" customHeight="1" x14ac:dyDescent="0.2">
      <c r="A22" s="69"/>
      <c r="B22" s="69"/>
      <c r="C22" s="17" t="s">
        <v>4</v>
      </c>
      <c r="E22" s="17" t="s">
        <v>4</v>
      </c>
      <c r="F22" s="12"/>
      <c r="G22" s="17"/>
      <c r="H22" s="12"/>
      <c r="I22" s="17"/>
      <c r="J22" s="12"/>
      <c r="K22" s="17" t="s">
        <v>4</v>
      </c>
      <c r="L22" s="12"/>
      <c r="M22" s="17" t="s">
        <v>4</v>
      </c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8"/>
      <c r="B24" s="18"/>
      <c r="C24" s="119"/>
      <c r="D24" s="120"/>
      <c r="E24" s="119"/>
      <c r="F24" s="120"/>
      <c r="G24" s="120"/>
      <c r="H24" s="123"/>
      <c r="I24" s="120"/>
      <c r="J24" s="123"/>
      <c r="K24" s="119">
        <f>SUM(C24:I24)</f>
        <v>0</v>
      </c>
      <c r="L24" s="120"/>
      <c r="M24" s="124"/>
    </row>
    <row r="25" spans="1:13" ht="20.100000000000001" customHeight="1" x14ac:dyDescent="0.25">
      <c r="A25" s="98"/>
      <c r="B25" s="18"/>
      <c r="C25" s="119"/>
      <c r="D25" s="120"/>
      <c r="E25" s="119"/>
      <c r="F25" s="120"/>
      <c r="G25" s="120"/>
      <c r="H25" s="123"/>
      <c r="I25" s="120"/>
      <c r="J25" s="123"/>
      <c r="K25" s="119">
        <f>SUM(C25:I25)</f>
        <v>0</v>
      </c>
      <c r="L25" s="120"/>
      <c r="M25" s="124"/>
    </row>
    <row r="26" spans="1:13" ht="20.100000000000001" customHeight="1" x14ac:dyDescent="0.25">
      <c r="A26" s="99"/>
      <c r="B26" s="93"/>
      <c r="C26" s="121"/>
      <c r="D26" s="120"/>
      <c r="E26" s="119"/>
      <c r="F26" s="120"/>
      <c r="G26" s="120"/>
      <c r="H26" s="120"/>
      <c r="I26" s="120"/>
      <c r="J26" s="120"/>
      <c r="K26" s="119">
        <f>SUM(C26:I26)</f>
        <v>0</v>
      </c>
      <c r="L26" s="338"/>
      <c r="M26" s="124"/>
    </row>
    <row r="27" spans="1:13" ht="20.100000000000001" customHeight="1" thickBot="1" x14ac:dyDescent="0.25">
      <c r="A27" s="95" t="s">
        <v>84</v>
      </c>
      <c r="B27" s="95"/>
      <c r="C27" s="122">
        <f>SUM(C23:C26)</f>
        <v>0</v>
      </c>
      <c r="D27" s="120"/>
      <c r="E27" s="122">
        <f>SUM(E23:E26)</f>
        <v>0</v>
      </c>
      <c r="F27" s="120"/>
      <c r="G27" s="216"/>
      <c r="H27" s="216"/>
      <c r="I27" s="216"/>
      <c r="J27" s="120"/>
      <c r="K27" s="122">
        <f>SUM(K23:K26)</f>
        <v>0</v>
      </c>
      <c r="L27" s="338"/>
      <c r="M27" s="122">
        <f>SUM(M23:M26)</f>
        <v>0</v>
      </c>
    </row>
    <row r="28" spans="1:13" ht="12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13.5" customHeight="1" x14ac:dyDescent="0.2">
      <c r="A29" s="60"/>
      <c r="B29" s="60"/>
      <c r="C29" s="215">
        <f>IF('R&amp;P Accounts'!B14-'Additional notes (1)  '!C27=0,0,"reference error")</f>
        <v>0</v>
      </c>
      <c r="D29" s="215"/>
      <c r="E29" s="215">
        <f>IF('R&amp;P Accounts'!D14-'Additional notes (1)  '!E27=0,0,"reference error")</f>
        <v>0</v>
      </c>
      <c r="F29" s="215">
        <f>IF('R&amp;P Accounts'!E14-'Additional notes (1)  '!F27=0,0,"reference error")</f>
        <v>0</v>
      </c>
      <c r="G29" s="215"/>
      <c r="H29" s="215"/>
      <c r="I29" s="215"/>
      <c r="J29" s="215">
        <f>IF('R&amp;P Accounts'!I14-'Additional notes (1)  '!J27=0,0,"reference error")</f>
        <v>0</v>
      </c>
      <c r="K29" s="215">
        <f>IF('R&amp;P Accounts'!J14-'Additional notes (1)  '!K27=0,0,"reference error")</f>
        <v>0</v>
      </c>
      <c r="L29" s="215">
        <f>IF('R&amp;P Accounts'!K14-'Additional notes (1)  '!L27=0,0,"reference error")</f>
        <v>0</v>
      </c>
      <c r="M29" s="215">
        <f>IF('R&amp;P Accounts'!L14-'Additional notes (1)  '!M27=0,0,"reference error")</f>
        <v>0</v>
      </c>
    </row>
    <row r="30" spans="1:13" ht="11.25" customHeight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20.100000000000001" customHeight="1" x14ac:dyDescent="0.2">
      <c r="A31" s="339" t="s">
        <v>122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</row>
    <row r="32" spans="1:13" ht="40.5" customHeight="1" x14ac:dyDescent="0.2">
      <c r="C32" s="72" t="s">
        <v>2</v>
      </c>
      <c r="D32" s="15"/>
      <c r="E32" s="72" t="s">
        <v>3</v>
      </c>
      <c r="F32" s="82"/>
      <c r="G32" s="72" t="s">
        <v>80</v>
      </c>
      <c r="H32" s="82"/>
      <c r="I32" s="72" t="s">
        <v>82</v>
      </c>
      <c r="J32" s="82"/>
      <c r="K32" s="72" t="s">
        <v>76</v>
      </c>
      <c r="L32" s="82"/>
      <c r="M32" s="72" t="s">
        <v>77</v>
      </c>
    </row>
    <row r="33" spans="1:13" ht="20.100000000000001" customHeight="1" x14ac:dyDescent="0.2">
      <c r="A33" s="69"/>
      <c r="B33" s="69"/>
      <c r="C33" s="17" t="s">
        <v>4</v>
      </c>
      <c r="E33" s="17" t="s">
        <v>4</v>
      </c>
      <c r="F33" s="12"/>
      <c r="G33" s="17" t="s">
        <v>4</v>
      </c>
      <c r="H33" s="12"/>
      <c r="I33" s="17" t="s">
        <v>4</v>
      </c>
      <c r="J33" s="12"/>
      <c r="K33" s="17" t="s">
        <v>4</v>
      </c>
      <c r="L33" s="12"/>
      <c r="M33" s="17" t="s">
        <v>4</v>
      </c>
    </row>
    <row r="34" spans="1:13" ht="16.5" customHeight="1" x14ac:dyDescent="0.25">
      <c r="A34" s="98" t="s">
        <v>139</v>
      </c>
      <c r="B34" s="18"/>
      <c r="C34" s="119">
        <v>7048.59</v>
      </c>
      <c r="D34" s="120"/>
      <c r="E34" s="119"/>
      <c r="F34" s="120"/>
      <c r="G34" s="119"/>
      <c r="H34" s="123"/>
      <c r="I34" s="119"/>
      <c r="J34" s="123"/>
      <c r="K34" s="119">
        <f>SUM(C34:I34)</f>
        <v>7048.59</v>
      </c>
      <c r="L34" s="120"/>
      <c r="M34" s="124">
        <v>7525</v>
      </c>
    </row>
    <row r="35" spans="1:13" ht="16.5" customHeight="1" x14ac:dyDescent="0.25">
      <c r="A35" s="98" t="s">
        <v>140</v>
      </c>
      <c r="B35" s="18"/>
      <c r="C35" s="119">
        <f>3976.62+3835</f>
        <v>7811.62</v>
      </c>
      <c r="D35" s="120"/>
      <c r="E35" s="119"/>
      <c r="F35" s="120"/>
      <c r="G35" s="119"/>
      <c r="H35" s="123"/>
      <c r="I35" s="119"/>
      <c r="J35" s="123"/>
      <c r="K35" s="119">
        <f t="shared" ref="K35:K41" si="0">SUM(C35:I35)</f>
        <v>7811.62</v>
      </c>
      <c r="L35" s="120"/>
      <c r="M35" s="124">
        <v>7546</v>
      </c>
    </row>
    <row r="36" spans="1:13" ht="16.5" customHeight="1" x14ac:dyDescent="0.25">
      <c r="A36" s="98"/>
      <c r="B36" s="18"/>
      <c r="C36" s="119"/>
      <c r="D36" s="120"/>
      <c r="E36" s="119"/>
      <c r="F36" s="120"/>
      <c r="G36" s="119"/>
      <c r="H36" s="123"/>
      <c r="I36" s="119"/>
      <c r="J36" s="123"/>
      <c r="K36" s="119">
        <f t="shared" si="0"/>
        <v>0</v>
      </c>
      <c r="L36" s="120"/>
      <c r="M36" s="124"/>
    </row>
    <row r="37" spans="1:13" ht="16.5" customHeight="1" x14ac:dyDescent="0.25">
      <c r="A37" s="98"/>
      <c r="B37" s="18"/>
      <c r="C37" s="119"/>
      <c r="D37" s="120"/>
      <c r="E37" s="119"/>
      <c r="F37" s="120"/>
      <c r="G37" s="119"/>
      <c r="H37" s="123"/>
      <c r="I37" s="119"/>
      <c r="J37" s="123"/>
      <c r="K37" s="119">
        <f t="shared" si="0"/>
        <v>0</v>
      </c>
      <c r="L37" s="120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8"/>
      <c r="B39" s="18"/>
      <c r="C39" s="125"/>
      <c r="D39" s="123"/>
      <c r="E39" s="125"/>
      <c r="F39" s="123"/>
      <c r="G39" s="125"/>
      <c r="H39" s="123"/>
      <c r="I39" s="125"/>
      <c r="J39" s="123"/>
      <c r="K39" s="119">
        <f t="shared" si="0"/>
        <v>0</v>
      </c>
      <c r="L39" s="123"/>
      <c r="M39" s="124"/>
    </row>
    <row r="40" spans="1:13" ht="16.5" customHeight="1" x14ac:dyDescent="0.25">
      <c r="A40" s="98"/>
      <c r="B40" s="18"/>
      <c r="C40" s="125"/>
      <c r="D40" s="123"/>
      <c r="E40" s="125"/>
      <c r="F40" s="123"/>
      <c r="G40" s="125"/>
      <c r="H40" s="123"/>
      <c r="I40" s="125"/>
      <c r="J40" s="123"/>
      <c r="K40" s="119">
        <f t="shared" si="0"/>
        <v>0</v>
      </c>
      <c r="L40" s="123"/>
      <c r="M40" s="124"/>
    </row>
    <row r="41" spans="1:13" ht="16.5" customHeight="1" x14ac:dyDescent="0.25">
      <c r="A41" s="99"/>
      <c r="B41" s="93"/>
      <c r="C41" s="121"/>
      <c r="D41" s="120"/>
      <c r="E41" s="119"/>
      <c r="F41" s="120"/>
      <c r="G41" s="119"/>
      <c r="H41" s="120"/>
      <c r="I41" s="119"/>
      <c r="J41" s="120"/>
      <c r="K41" s="119">
        <f t="shared" si="0"/>
        <v>0</v>
      </c>
      <c r="L41" s="338"/>
      <c r="M41" s="124"/>
    </row>
    <row r="42" spans="1:13" ht="20.25" customHeight="1" thickBot="1" x14ac:dyDescent="0.25">
      <c r="A42" s="95" t="s">
        <v>84</v>
      </c>
      <c r="B42" s="95"/>
      <c r="C42" s="122">
        <f>SUM(C34:C41)</f>
        <v>14860.21</v>
      </c>
      <c r="D42" s="120"/>
      <c r="E42" s="122">
        <f>SUM(E34:E41)</f>
        <v>0</v>
      </c>
      <c r="F42" s="120"/>
      <c r="G42" s="122">
        <f>SUM(G34:G41)</f>
        <v>0</v>
      </c>
      <c r="H42" s="120"/>
      <c r="I42" s="122">
        <f>SUM(I34:I41)</f>
        <v>0</v>
      </c>
      <c r="J42" s="120"/>
      <c r="K42" s="122">
        <f>SUM(K34:K41)</f>
        <v>14860.21</v>
      </c>
      <c r="L42" s="338"/>
      <c r="M42" s="122">
        <f>SUM(M34:M41)</f>
        <v>15071</v>
      </c>
    </row>
    <row r="43" spans="1:13" ht="10.5" customHeight="1" x14ac:dyDescent="0.2">
      <c r="A43" s="95"/>
      <c r="B43" s="95"/>
      <c r="C43" s="117"/>
      <c r="D43" s="92"/>
      <c r="E43" s="117"/>
      <c r="F43" s="92"/>
      <c r="G43" s="117"/>
      <c r="H43" s="92"/>
      <c r="I43" s="117"/>
      <c r="J43" s="92"/>
      <c r="K43" s="117"/>
      <c r="L43" s="94"/>
      <c r="M43" s="117"/>
    </row>
    <row r="44" spans="1:13" ht="12.75" customHeight="1" x14ac:dyDescent="0.2">
      <c r="A44" s="12"/>
      <c r="B44" s="12"/>
      <c r="C44" s="58" t="str">
        <f>IF(C42-'R&amp;P Accounts'!B19=0,0,"reference error")</f>
        <v>reference error</v>
      </c>
      <c r="D44" s="12"/>
      <c r="E44" s="58">
        <f>IF(E42-'R&amp;P Accounts'!D19=0,0,"reference error")</f>
        <v>0</v>
      </c>
      <c r="F44" s="58"/>
      <c r="G44" s="58">
        <f>IF(G42-'R&amp;P Accounts'!F19=0,0,"reference error")</f>
        <v>0</v>
      </c>
      <c r="H44" s="58"/>
      <c r="I44" s="58">
        <f>IF(I42-'R&amp;P Accounts'!H19=0,0,"reference error")</f>
        <v>0</v>
      </c>
      <c r="J44" s="58"/>
      <c r="K44" s="58" t="str">
        <f>IF(K42-'R&amp;P Accounts'!J19=0,0,"reference error")</f>
        <v>reference error</v>
      </c>
      <c r="L44" s="58"/>
      <c r="M44" s="58" t="str">
        <f>IF(M42-'R&amp;P Accounts'!L19=0,0,"reference error")</f>
        <v>reference error</v>
      </c>
    </row>
    <row r="45" spans="1:13" ht="12.75" customHeight="1" x14ac:dyDescent="0.2">
      <c r="A45" s="12"/>
      <c r="B45" s="12"/>
      <c r="C45" s="58"/>
      <c r="D45" s="12"/>
      <c r="E45" s="58"/>
      <c r="F45" s="58"/>
      <c r="G45" s="58"/>
      <c r="H45" s="58"/>
      <c r="I45" s="58"/>
      <c r="J45" s="58"/>
      <c r="K45" s="58"/>
      <c r="L45" s="58"/>
      <c r="M45" s="58"/>
    </row>
    <row r="46" spans="1:13" ht="19.5" customHeight="1" x14ac:dyDescent="0.25">
      <c r="A46" s="336" t="s">
        <v>121</v>
      </c>
      <c r="B46" s="336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</row>
    <row r="47" spans="1:13" ht="40.5" customHeight="1" x14ac:dyDescent="0.2">
      <c r="C47" s="72" t="s">
        <v>2</v>
      </c>
      <c r="D47" s="15"/>
      <c r="E47" s="72" t="s">
        <v>3</v>
      </c>
      <c r="F47" s="82"/>
      <c r="G47" s="72" t="s">
        <v>80</v>
      </c>
      <c r="H47" s="82"/>
      <c r="I47" s="72" t="s">
        <v>82</v>
      </c>
      <c r="J47" s="82"/>
      <c r="K47" s="72" t="s">
        <v>76</v>
      </c>
      <c r="L47" s="82"/>
      <c r="M47" s="72" t="s">
        <v>77</v>
      </c>
    </row>
    <row r="48" spans="1:13" ht="20.100000000000001" customHeight="1" x14ac:dyDescent="0.2">
      <c r="A48" s="69"/>
      <c r="B48" s="69"/>
      <c r="C48" s="17" t="s">
        <v>4</v>
      </c>
      <c r="E48" s="17" t="s">
        <v>4</v>
      </c>
      <c r="F48" s="12"/>
      <c r="G48" s="17" t="s">
        <v>4</v>
      </c>
      <c r="H48" s="12"/>
      <c r="I48" s="17" t="s">
        <v>4</v>
      </c>
      <c r="J48" s="12"/>
      <c r="K48" s="17" t="s">
        <v>4</v>
      </c>
      <c r="L48" s="12"/>
      <c r="M48" s="17" t="s">
        <v>4</v>
      </c>
    </row>
    <row r="49" spans="1:13" ht="16.5" customHeight="1" x14ac:dyDescent="0.25">
      <c r="A49" s="98" t="s">
        <v>148</v>
      </c>
      <c r="B49" s="18"/>
      <c r="C49" s="126">
        <v>7229</v>
      </c>
      <c r="D49" s="127"/>
      <c r="E49" s="126"/>
      <c r="F49" s="127"/>
      <c r="G49" s="126"/>
      <c r="H49" s="130"/>
      <c r="I49" s="126"/>
      <c r="J49" s="130"/>
      <c r="K49" s="126">
        <f>SUM(C49:I49)</f>
        <v>7229</v>
      </c>
      <c r="L49" s="127"/>
      <c r="M49" s="131">
        <v>0</v>
      </c>
    </row>
    <row r="50" spans="1:13" ht="16.5" customHeight="1" x14ac:dyDescent="0.25">
      <c r="A50" s="98" t="s">
        <v>137</v>
      </c>
      <c r="B50" s="18"/>
      <c r="C50" s="126">
        <v>9738</v>
      </c>
      <c r="D50" s="127"/>
      <c r="E50" s="126"/>
      <c r="F50" s="127"/>
      <c r="G50" s="126"/>
      <c r="H50" s="130"/>
      <c r="I50" s="126"/>
      <c r="J50" s="130"/>
      <c r="K50" s="126">
        <f t="shared" ref="K50:K55" si="1">SUM(C50:I50)</f>
        <v>9738</v>
      </c>
      <c r="L50" s="127"/>
      <c r="M50" s="131">
        <v>8325</v>
      </c>
    </row>
    <row r="51" spans="1:13" ht="16.5" customHeight="1" x14ac:dyDescent="0.25">
      <c r="A51" s="98" t="s">
        <v>144</v>
      </c>
      <c r="B51" s="18"/>
      <c r="C51" s="126">
        <v>1650</v>
      </c>
      <c r="D51" s="127"/>
      <c r="E51" s="126"/>
      <c r="F51" s="127"/>
      <c r="G51" s="126"/>
      <c r="H51" s="130"/>
      <c r="I51" s="126"/>
      <c r="J51" s="130"/>
      <c r="K51" s="126">
        <f t="shared" si="1"/>
        <v>1650</v>
      </c>
      <c r="L51" s="127"/>
      <c r="M51" s="131">
        <v>1580</v>
      </c>
    </row>
    <row r="52" spans="1:13" ht="16.5" customHeight="1" x14ac:dyDescent="0.25">
      <c r="A52" s="98" t="s">
        <v>149</v>
      </c>
      <c r="B52" s="18"/>
      <c r="C52" s="126">
        <v>1000</v>
      </c>
      <c r="D52" s="127"/>
      <c r="E52" s="126"/>
      <c r="F52" s="127"/>
      <c r="G52" s="126"/>
      <c r="H52" s="130"/>
      <c r="I52" s="126"/>
      <c r="J52" s="130"/>
      <c r="K52" s="126">
        <f t="shared" si="1"/>
        <v>1000</v>
      </c>
      <c r="L52" s="127"/>
      <c r="M52" s="131"/>
    </row>
    <row r="53" spans="1:13" ht="16.5" customHeight="1" x14ac:dyDescent="0.25">
      <c r="A53" s="98" t="s">
        <v>145</v>
      </c>
      <c r="B53" s="18"/>
      <c r="C53" s="126">
        <f>500+100+100.8+120+298.67+26.96+181.75+30.6+6+6</f>
        <v>1370.78</v>
      </c>
      <c r="D53" s="127"/>
      <c r="E53" s="126"/>
      <c r="F53" s="127"/>
      <c r="G53" s="126"/>
      <c r="H53" s="130"/>
      <c r="I53" s="126"/>
      <c r="J53" s="130"/>
      <c r="K53" s="126">
        <f t="shared" si="1"/>
        <v>1370.78</v>
      </c>
      <c r="L53" s="127"/>
      <c r="M53" s="131">
        <v>487</v>
      </c>
    </row>
    <row r="54" spans="1:13" ht="16.5" customHeight="1" x14ac:dyDescent="0.25">
      <c r="A54" s="98" t="s">
        <v>143</v>
      </c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>
        <v>14623</v>
      </c>
    </row>
    <row r="55" spans="1:13" ht="16.5" customHeight="1" x14ac:dyDescent="0.25">
      <c r="A55" s="99"/>
      <c r="B55" s="93"/>
      <c r="C55" s="128"/>
      <c r="D55" s="127"/>
      <c r="E55" s="126"/>
      <c r="F55" s="127"/>
      <c r="G55" s="126"/>
      <c r="H55" s="127"/>
      <c r="I55" s="126"/>
      <c r="J55" s="127"/>
      <c r="K55" s="126">
        <f t="shared" si="1"/>
        <v>0</v>
      </c>
      <c r="L55" s="337"/>
      <c r="M55" s="131"/>
    </row>
    <row r="56" spans="1:13" ht="20.100000000000001" customHeight="1" thickBot="1" x14ac:dyDescent="0.25">
      <c r="A56" s="95" t="s">
        <v>84</v>
      </c>
      <c r="B56" s="95"/>
      <c r="C56" s="129">
        <f>SUM(C49:C55)</f>
        <v>20987.78</v>
      </c>
      <c r="D56" s="127"/>
      <c r="E56" s="129">
        <f>SUM(E49:E55)</f>
        <v>0</v>
      </c>
      <c r="F56" s="127"/>
      <c r="G56" s="129">
        <f>SUM(G49:G55)</f>
        <v>0</v>
      </c>
      <c r="H56" s="127"/>
      <c r="I56" s="129">
        <f>SUM(I49:I55)</f>
        <v>0</v>
      </c>
      <c r="J56" s="127"/>
      <c r="K56" s="129">
        <f>SUM(K49:K55)</f>
        <v>20987.78</v>
      </c>
      <c r="L56" s="337"/>
      <c r="M56" s="129">
        <f>SUM(M49:M55)-1</f>
        <v>25014</v>
      </c>
    </row>
    <row r="57" spans="1:13" ht="9" customHeight="1" x14ac:dyDescent="0.2">
      <c r="A57" s="95"/>
      <c r="B57" s="95"/>
      <c r="C57" s="118"/>
      <c r="D57" s="100"/>
      <c r="E57" s="118"/>
      <c r="F57" s="100"/>
      <c r="G57" s="118"/>
      <c r="H57" s="100"/>
      <c r="I57" s="118"/>
      <c r="J57" s="100"/>
      <c r="K57" s="118"/>
      <c r="L57" s="103"/>
      <c r="M57" s="118"/>
    </row>
    <row r="58" spans="1:13" ht="11.25" customHeight="1" x14ac:dyDescent="0.2">
      <c r="A58" s="70"/>
      <c r="B58" s="70"/>
      <c r="C58" s="58" t="str">
        <f>IF(C56-'R&amp;P Accounts'!B34=0,0,"reference error")</f>
        <v>reference error</v>
      </c>
      <c r="D58" s="38"/>
      <c r="E58" s="58">
        <f>IF(E56-'R&amp;P Accounts'!D34=0,0,"reference error")</f>
        <v>0</v>
      </c>
      <c r="F58" s="58"/>
      <c r="G58" s="58">
        <f>IF(G56-'R&amp;P Accounts'!F34=0,0,"reference error")</f>
        <v>0</v>
      </c>
      <c r="H58" s="58"/>
      <c r="I58" s="58">
        <f>IF(I56-'R&amp;P Accounts'!H34=0,0,"reference error")</f>
        <v>0</v>
      </c>
      <c r="J58" s="58"/>
      <c r="K58" s="58" t="str">
        <f>IF(K56-'R&amp;P Accounts'!J34=0,0,"reference error")</f>
        <v>reference error</v>
      </c>
      <c r="L58" s="58"/>
      <c r="M58" s="58" t="str">
        <f>IF(M56-'R&amp;P Accounts'!L34=0,0,"reference error")</f>
        <v>reference error</v>
      </c>
    </row>
    <row r="59" spans="1:13" ht="11.25" customHeight="1" x14ac:dyDescent="0.2">
      <c r="A59" s="70"/>
      <c r="B59" s="70"/>
      <c r="C59" s="58"/>
      <c r="D59" s="38"/>
      <c r="E59" s="58"/>
      <c r="F59" s="58"/>
      <c r="G59" s="58"/>
      <c r="H59" s="58"/>
      <c r="I59" s="58"/>
      <c r="J59" s="58"/>
      <c r="K59" s="58"/>
      <c r="L59" s="58"/>
      <c r="M59" s="58"/>
    </row>
    <row r="60" spans="1:13" ht="20.100000000000001" customHeight="1" x14ac:dyDescent="0.2">
      <c r="A60" s="70"/>
      <c r="B60" s="70"/>
      <c r="C60" s="38"/>
      <c r="D60" s="38"/>
      <c r="E60" s="38"/>
      <c r="F60" s="38"/>
      <c r="G60" s="38"/>
      <c r="H60" s="38"/>
      <c r="I60" s="38"/>
      <c r="J60" s="12"/>
      <c r="K60" s="84"/>
      <c r="L60" s="84"/>
    </row>
    <row r="61" spans="1:13" ht="20.100000000000001" customHeight="1" x14ac:dyDescent="0.2"/>
    <row r="62" spans="1:13" ht="54" customHeight="1" x14ac:dyDescent="0.2"/>
    <row r="63" spans="1:13" ht="54" customHeight="1" x14ac:dyDescent="0.2"/>
    <row r="64" spans="1:13" ht="19.5" customHeight="1" x14ac:dyDescent="0.2"/>
    <row r="65" ht="17.25" customHeight="1" x14ac:dyDescent="0.2"/>
    <row r="66" ht="17.25" customHeight="1" x14ac:dyDescent="0.2"/>
    <row r="67" ht="18" customHeight="1" x14ac:dyDescent="0.2"/>
    <row r="68" ht="17.25" customHeight="1" x14ac:dyDescent="0.2"/>
    <row r="69" ht="16.5" customHeight="1" x14ac:dyDescent="0.2"/>
    <row r="70" ht="29.25" customHeight="1" x14ac:dyDescent="0.2"/>
    <row r="71" ht="18" customHeight="1" x14ac:dyDescent="0.2"/>
    <row r="72" ht="17.25" customHeight="1" x14ac:dyDescent="0.2"/>
    <row r="73" ht="19.5" customHeight="1" x14ac:dyDescent="0.2"/>
    <row r="74" ht="16.5" customHeight="1" x14ac:dyDescent="0.2"/>
    <row r="75" ht="29.25" customHeight="1" x14ac:dyDescent="0.2"/>
    <row r="76" ht="16.5" customHeight="1" x14ac:dyDescent="0.2"/>
    <row r="77" ht="17.25" customHeight="1" x14ac:dyDescent="0.2"/>
    <row r="78" ht="19.5" customHeight="1" x14ac:dyDescent="0.2"/>
    <row r="79" ht="5.2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7.25" customHeight="1" x14ac:dyDescent="0.2"/>
    <row r="85" ht="16.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8" ht="17.25" customHeight="1" x14ac:dyDescent="0.2"/>
    <row r="99" ht="17.25" customHeight="1" x14ac:dyDescent="0.2"/>
  </sheetData>
  <mergeCells count="10">
    <mergeCell ref="A46:M46"/>
    <mergeCell ref="L55:L56"/>
    <mergeCell ref="M1:N1"/>
    <mergeCell ref="C1:K1"/>
    <mergeCell ref="L41:L42"/>
    <mergeCell ref="A4:L4"/>
    <mergeCell ref="A5:L5"/>
    <mergeCell ref="A31:L31"/>
    <mergeCell ref="A20:M20"/>
    <mergeCell ref="L26:L27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="80" workbookViewId="0">
      <selection activeCell="C32" sqref="C32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9">
        <f>'R&amp;P Accounts'!B2</f>
        <v>0</v>
      </c>
      <c r="D1" s="349"/>
      <c r="E1" s="349"/>
      <c r="F1" s="349"/>
      <c r="G1" s="349"/>
      <c r="H1" s="349"/>
      <c r="I1" s="349"/>
      <c r="J1" s="349"/>
      <c r="K1" s="349"/>
      <c r="L1" s="1"/>
      <c r="M1" s="325" t="str">
        <f>'R&amp;P Accounts'!L2</f>
        <v>SC</v>
      </c>
      <c r="N1" s="325"/>
    </row>
    <row r="2" spans="1:14" x14ac:dyDescent="0.2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</row>
    <row r="3" spans="1:14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26"/>
      <c r="I3" s="326"/>
      <c r="J3" s="326"/>
      <c r="K3" s="326"/>
      <c r="L3" s="81"/>
      <c r="M3" s="183"/>
    </row>
    <row r="5" spans="1:14" ht="15.75" x14ac:dyDescent="0.2">
      <c r="A5" s="339" t="s">
        <v>134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21</v>
      </c>
      <c r="B9" s="1"/>
      <c r="C9" s="155">
        <v>3550</v>
      </c>
      <c r="D9" s="156"/>
      <c r="E9" s="155"/>
      <c r="F9" s="167"/>
      <c r="G9" s="155"/>
      <c r="H9" s="156"/>
      <c r="I9" s="155"/>
      <c r="J9" s="167"/>
      <c r="K9" s="155">
        <f t="shared" ref="K9:K16" si="0">SUM(C9:I9)</f>
        <v>3550</v>
      </c>
      <c r="L9" s="167"/>
      <c r="M9" s="155">
        <v>11580.52</v>
      </c>
    </row>
    <row r="10" spans="1:14" ht="17.25" customHeight="1" x14ac:dyDescent="0.25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23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25">
      <c r="A12" s="85" t="s">
        <v>24</v>
      </c>
      <c r="B12" s="70"/>
      <c r="C12" s="168">
        <v>14860.21</v>
      </c>
      <c r="D12" s="169"/>
      <c r="E12" s="168"/>
      <c r="F12" s="169"/>
      <c r="G12" s="168"/>
      <c r="H12" s="167"/>
      <c r="I12" s="168"/>
      <c r="J12" s="167"/>
      <c r="K12" s="155">
        <f t="shared" si="0"/>
        <v>14860.21</v>
      </c>
      <c r="L12" s="169"/>
      <c r="M12" s="168">
        <v>15070.88</v>
      </c>
    </row>
    <row r="13" spans="1:14" ht="17.25" customHeight="1" x14ac:dyDescent="0.25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5" thickBot="1" x14ac:dyDescent="0.3">
      <c r="A17" s="109" t="s">
        <v>96</v>
      </c>
      <c r="B17" s="97"/>
      <c r="C17" s="173">
        <f>SUM(C9:C16)</f>
        <v>18410.21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18410.21</v>
      </c>
      <c r="L17" s="174"/>
      <c r="M17" s="173">
        <f>SUM(M9:M16)</f>
        <v>26651.4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/>
      <c r="L18" s="96"/>
      <c r="M18" s="1"/>
    </row>
    <row r="19" spans="1:13" ht="16.5" customHeight="1" x14ac:dyDescent="0.2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.5" thickBot="1" x14ac:dyDescent="0.3">
      <c r="A22" s="109" t="s">
        <v>96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5" thickBot="1" x14ac:dyDescent="0.3">
      <c r="A24" s="109" t="s">
        <v>97</v>
      </c>
      <c r="B24" s="1"/>
      <c r="C24" s="166">
        <f>C17+C22</f>
        <v>18410.21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18410.21</v>
      </c>
      <c r="L24" s="160"/>
      <c r="M24" s="166">
        <f>M17+M22</f>
        <v>26651.4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1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29</v>
      </c>
      <c r="B28" s="1"/>
      <c r="C28" s="124">
        <v>13759</v>
      </c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13759</v>
      </c>
      <c r="L28" s="160"/>
      <c r="M28" s="124">
        <v>487</v>
      </c>
    </row>
    <row r="29" spans="1:13" ht="16.5" customHeight="1" x14ac:dyDescent="0.25">
      <c r="A29" s="86" t="s">
        <v>119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25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25">
      <c r="A31" s="86" t="s">
        <v>31</v>
      </c>
      <c r="B31" s="1"/>
      <c r="C31" s="162">
        <v>7229</v>
      </c>
      <c r="D31" s="160"/>
      <c r="E31" s="162"/>
      <c r="F31" s="160"/>
      <c r="G31" s="162"/>
      <c r="H31" s="160"/>
      <c r="I31" s="162"/>
      <c r="J31" s="160"/>
      <c r="K31" s="225">
        <f t="shared" si="1"/>
        <v>7229</v>
      </c>
      <c r="L31" s="160"/>
      <c r="M31" s="162">
        <f>14622.5+8325+180+1400</f>
        <v>24527.5</v>
      </c>
    </row>
    <row r="32" spans="1:13" ht="16.5" customHeight="1" x14ac:dyDescent="0.25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25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25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25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25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5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5.75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">
      <c r="A39" s="13" t="s">
        <v>96</v>
      </c>
      <c r="B39" s="1"/>
      <c r="C39" s="163">
        <f>SUM(C28:C38)</f>
        <v>20988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20988</v>
      </c>
      <c r="L39" s="160"/>
      <c r="M39" s="159">
        <f>SUM(M28:M38)-1</f>
        <v>25013.5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1"/>
      <c r="L40" s="1"/>
      <c r="M40" s="1"/>
    </row>
    <row r="41" spans="1:14" ht="30" customHeight="1" x14ac:dyDescent="0.2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95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20988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20988</v>
      </c>
      <c r="L46" s="160"/>
      <c r="M46" s="159">
        <f>+M44+M39</f>
        <v>25013.5</v>
      </c>
      <c r="N46" s="161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/>
      <c r="L47" s="133"/>
      <c r="M47" s="133"/>
    </row>
    <row r="48" spans="1:14" ht="18.75" customHeight="1" thickBot="1" x14ac:dyDescent="0.3">
      <c r="A48" s="40" t="s">
        <v>110</v>
      </c>
      <c r="B48" s="1"/>
      <c r="C48" s="157">
        <f>+C24-C46</f>
        <v>-2577.7900000000009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-2577.7900000000009</v>
      </c>
      <c r="L48" s="158"/>
      <c r="M48" s="157">
        <f>+M24-M46</f>
        <v>1637.9000000000015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127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42</v>
      </c>
      <c r="B52" s="1"/>
      <c r="C52" s="157">
        <f>C48+C50</f>
        <v>-2577.7900000000009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-2577.7900000000009</v>
      </c>
      <c r="L52" s="158"/>
      <c r="M52" s="157">
        <f>M48+M50</f>
        <v>1637.9000000000015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1"/>
      <c r="L53" s="1"/>
      <c r="M53" s="1"/>
    </row>
    <row r="55" spans="1:13" ht="15.75" x14ac:dyDescent="0.25">
      <c r="A55" s="182" t="s">
        <v>112</v>
      </c>
    </row>
    <row r="56" spans="1:13" x14ac:dyDescent="0.2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2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2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2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2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2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2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2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2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A7" sqref="A7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7">
        <f>'R&amp;P Accounts'!B2</f>
        <v>0</v>
      </c>
      <c r="D1" s="247"/>
      <c r="E1" s="247"/>
      <c r="F1" s="247"/>
      <c r="G1" s="247"/>
      <c r="H1" s="247"/>
      <c r="I1" s="247"/>
      <c r="J1" s="247"/>
      <c r="K1" s="247"/>
      <c r="M1" s="325" t="str">
        <f>'R&amp;P Accounts'!L2</f>
        <v>SC</v>
      </c>
      <c r="N1" s="325"/>
    </row>
    <row r="2" spans="1:14" ht="10.5" customHeight="1" x14ac:dyDescent="0.2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</row>
    <row r="3" spans="1:14" s="46" customFormat="1" ht="26.25" customHeight="1" x14ac:dyDescent="0.2">
      <c r="A3" s="42" t="s">
        <v>116</v>
      </c>
      <c r="B3" s="42"/>
      <c r="C3" s="43"/>
      <c r="D3" s="42"/>
      <c r="E3" s="42"/>
      <c r="F3" s="42"/>
      <c r="G3" s="42"/>
      <c r="H3" s="326"/>
      <c r="I3" s="326"/>
      <c r="J3" s="326"/>
      <c r="K3" s="326"/>
      <c r="L3" s="81"/>
      <c r="M3" s="45"/>
    </row>
    <row r="4" spans="1:14" ht="15" customHeight="1" x14ac:dyDescent="0.2">
      <c r="A4" s="290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</row>
    <row r="5" spans="1:14" ht="20.100000000000001" customHeight="1" x14ac:dyDescent="0.2">
      <c r="A5" s="339" t="s">
        <v>133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25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25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25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3">
      <c r="A17" s="109" t="s">
        <v>96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">
      <c r="A22" s="109" t="s">
        <v>96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">
      <c r="A24" s="109" t="s">
        <v>97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">
      <c r="C25" s="1"/>
      <c r="K25" s="221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119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25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25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25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96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">
      <c r="K40" s="221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95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5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5">
      <c r="K47" s="221">
        <f>IF(K46='R&amp;P Accounts'!D49,0,"cross ref error")</f>
        <v>0</v>
      </c>
    </row>
    <row r="48" spans="1:13" ht="17.25" customHeight="1" thickBot="1" x14ac:dyDescent="0.3">
      <c r="A48" s="40" t="s">
        <v>110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127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K53" s="221">
        <f>IF(K52='R&amp;P Accounts'!D55,0,"cross ref error")</f>
        <v>0</v>
      </c>
    </row>
    <row r="55" spans="1:13" ht="15.75" x14ac:dyDescent="0.25">
      <c r="A55" s="182" t="s">
        <v>112</v>
      </c>
    </row>
    <row r="56" spans="1:13" x14ac:dyDescent="0.2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2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2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2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2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2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2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2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2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6A869F5D-6A08-4D31-9037-AE626A306AE5}"/>
</file>

<file path=customXml/itemProps2.xml><?xml version="1.0" encoding="utf-8"?>
<ds:datastoreItem xmlns:ds="http://schemas.openxmlformats.org/officeDocument/2006/customXml" ds:itemID="{6787449A-C62E-4D97-87BF-2D687F24674E}"/>
</file>

<file path=customXml/itemProps3.xml><?xml version="1.0" encoding="utf-8"?>
<ds:datastoreItem xmlns:ds="http://schemas.openxmlformats.org/officeDocument/2006/customXml" ds:itemID="{A133C0EF-42E0-42C4-A13B-E2D7F73131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Yvonne Logan</cp:lastModifiedBy>
  <cp:lastPrinted>2026-06-18T16:16:35Z</cp:lastPrinted>
  <dcterms:created xsi:type="dcterms:W3CDTF">2007-04-10T16:51:52Z</dcterms:created>
  <dcterms:modified xsi:type="dcterms:W3CDTF">2026-06-26T10:53:27Z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