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C\Working drive downloaded from Toshiba 22 Dec\T4x4R\Reconstruct\2024\"/>
    </mc:Choice>
  </mc:AlternateContent>
  <xr:revisionPtr revIDLastSave="1070" documentId="13_ncr:1_{B20E9669-02A1-4542-B621-1E965D5CC115}" xr6:coauthVersionLast="47" xr6:coauthVersionMax="47" xr10:uidLastSave="{FB333F7D-DD2C-4A90-A683-6EAA8E46ECE8}"/>
  <bookViews>
    <workbookView xWindow="-120" yWindow="-120" windowWidth="19440" windowHeight="15000" firstSheet="4" xr2:uid="{0C36735B-554E-4D45-B01F-7FD9AF279E1F}"/>
  </bookViews>
  <sheets>
    <sheet name="Summary" sheetId="5" r:id="rId1"/>
    <sheet name="Movement of funds" sheetId="6" r:id="rId2"/>
    <sheet name="Download" sheetId="1" r:id="rId3"/>
    <sheet name="Received" sheetId="4" r:id="rId4"/>
    <sheet name="PAid" sheetId="3" r:id="rId5"/>
    <sheet name="Members alpha" sheetId="9" r:id="rId6"/>
    <sheet name="Members" sheetId="8" r:id="rId7"/>
  </sheets>
  <definedNames>
    <definedName name="_xlnm.Print_Titles" localSheetId="5">'Members alpha'!$1:$3</definedName>
    <definedName name="_xlnm.Print_Titles" localSheetId="1">'Movement of funds'!$1:$4</definedName>
    <definedName name="_xlnm.Print_Titles" localSheetId="4">PAid!$2:$2</definedName>
    <definedName name="_xlnm.Print_Titles" localSheetId="3">Received!$2:$2</definedName>
    <definedName name="_xlnm.Print_Titles" localSheetId="0">Summary!$1:$3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4" l="1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D328" i="1"/>
  <c r="C328" i="1"/>
  <c r="D48" i="5"/>
  <c r="B59" i="6"/>
  <c r="B19" i="3"/>
  <c r="B16" i="3"/>
  <c r="B17" i="3"/>
  <c r="B12" i="3"/>
  <c r="B13" i="3"/>
  <c r="B51" i="4"/>
  <c r="B52" i="4"/>
  <c r="B53" i="4"/>
  <c r="D53" i="6"/>
  <c r="C33" i="6"/>
  <c r="B30" i="6"/>
  <c r="D30" i="6"/>
  <c r="B23" i="6"/>
  <c r="D23" i="6"/>
  <c r="B20" i="6"/>
  <c r="D14" i="6"/>
  <c r="B14" i="6"/>
  <c r="E3" i="1"/>
  <c r="E4" i="1"/>
  <c r="E205" i="4"/>
  <c r="K205" i="4"/>
  <c r="L205" i="4"/>
  <c r="M205" i="4"/>
  <c r="N205" i="4"/>
  <c r="O205" i="4"/>
  <c r="P205" i="4"/>
  <c r="Q205" i="4"/>
  <c r="B131" i="4"/>
  <c r="B132" i="4"/>
  <c r="B133" i="4"/>
  <c r="B134" i="4"/>
  <c r="B135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48" i="3"/>
  <c r="J205" i="4"/>
  <c r="B47" i="3"/>
  <c r="H50" i="5"/>
  <c r="H43" i="5"/>
  <c r="H25" i="5"/>
  <c r="H17" i="5"/>
  <c r="H11" i="5"/>
  <c r="H19" i="5"/>
  <c r="H27" i="5"/>
  <c r="L10" i="6"/>
  <c r="L11" i="6"/>
  <c r="L8" i="6"/>
  <c r="L7" i="6"/>
  <c r="J53" i="6"/>
  <c r="K51" i="6"/>
  <c r="K49" i="6"/>
  <c r="K48" i="6"/>
  <c r="K53" i="6"/>
  <c r="L47" i="6"/>
  <c r="L53" i="6"/>
  <c r="K33" i="6"/>
  <c r="L31" i="6"/>
  <c r="L28" i="6"/>
  <c r="L23" i="6"/>
  <c r="L22" i="6"/>
  <c r="L21" i="6"/>
  <c r="L20" i="6"/>
  <c r="J33" i="6"/>
  <c r="J55" i="6"/>
  <c r="L15" i="6"/>
  <c r="L13" i="6"/>
  <c r="L12" i="6"/>
  <c r="K11" i="6"/>
  <c r="K6" i="6"/>
  <c r="J14" i="6"/>
  <c r="J11" i="6"/>
  <c r="P14" i="6"/>
  <c r="N14" i="6"/>
  <c r="O17" i="6"/>
  <c r="P32" i="6"/>
  <c r="P31" i="6"/>
  <c r="P30" i="6"/>
  <c r="P29" i="6"/>
  <c r="P28" i="6"/>
  <c r="P27" i="6"/>
  <c r="P26" i="6"/>
  <c r="P25" i="6"/>
  <c r="P24" i="6"/>
  <c r="P23" i="6"/>
  <c r="P22" i="6"/>
  <c r="P20" i="6"/>
  <c r="N53" i="6"/>
  <c r="P45" i="6"/>
  <c r="O44" i="6"/>
  <c r="O43" i="6"/>
  <c r="O42" i="6"/>
  <c r="P41" i="6"/>
  <c r="P40" i="6"/>
  <c r="P39" i="6"/>
  <c r="P38" i="6"/>
  <c r="P37" i="6"/>
  <c r="P36" i="6"/>
  <c r="N33" i="6"/>
  <c r="N55" i="6"/>
  <c r="P11" i="6"/>
  <c r="N11" i="6"/>
  <c r="K55" i="6"/>
  <c r="K17" i="6"/>
  <c r="K57" i="6"/>
  <c r="L14" i="6"/>
  <c r="L17" i="6"/>
  <c r="J17" i="6"/>
  <c r="J57" i="6"/>
  <c r="J60" i="6"/>
  <c r="L33" i="6"/>
  <c r="L55" i="6"/>
  <c r="P17" i="6"/>
  <c r="O53" i="6"/>
  <c r="P33" i="6"/>
  <c r="P53" i="6"/>
  <c r="O55" i="6"/>
  <c r="N17" i="6"/>
  <c r="N57" i="6"/>
  <c r="N60" i="6"/>
  <c r="P55" i="6"/>
  <c r="L57" i="6"/>
  <c r="L60" i="6"/>
  <c r="K60" i="6"/>
  <c r="P57" i="6"/>
  <c r="P60" i="6"/>
  <c r="O57" i="6"/>
  <c r="O60" i="6"/>
  <c r="J40" i="9"/>
  <c r="G40" i="9"/>
  <c r="D40" i="9"/>
  <c r="I38" i="8"/>
  <c r="F38" i="8"/>
  <c r="C38" i="8"/>
  <c r="B46" i="3"/>
  <c r="B68" i="4"/>
  <c r="B64" i="4"/>
  <c r="B70" i="4"/>
  <c r="B69" i="4"/>
  <c r="B67" i="4"/>
  <c r="B66" i="4"/>
  <c r="B65" i="4"/>
  <c r="B63" i="4"/>
  <c r="B61" i="4"/>
  <c r="B62" i="4"/>
  <c r="B44" i="3"/>
  <c r="B42" i="3"/>
  <c r="B43" i="3"/>
  <c r="B60" i="4"/>
  <c r="B59" i="4"/>
  <c r="B58" i="4"/>
  <c r="B57" i="4"/>
  <c r="B56" i="4"/>
  <c r="B55" i="4"/>
  <c r="B41" i="3"/>
  <c r="B54" i="4"/>
  <c r="B40" i="3"/>
  <c r="B39" i="3"/>
  <c r="B38" i="3"/>
  <c r="B37" i="3"/>
  <c r="B50" i="4"/>
  <c r="B49" i="4"/>
  <c r="B48" i="4"/>
  <c r="B47" i="4"/>
  <c r="B46" i="4"/>
  <c r="B41" i="4"/>
  <c r="B45" i="4"/>
  <c r="B44" i="4"/>
  <c r="B43" i="4"/>
  <c r="B42" i="4"/>
  <c r="B36" i="3"/>
  <c r="T205" i="4"/>
  <c r="S205" i="4"/>
  <c r="B39" i="4"/>
  <c r="B40" i="4"/>
  <c r="B38" i="4"/>
  <c r="B37" i="4"/>
  <c r="B36" i="4"/>
  <c r="B35" i="4"/>
  <c r="B34" i="4"/>
  <c r="B33" i="4"/>
  <c r="B32" i="4"/>
  <c r="B31" i="4"/>
  <c r="B30" i="4"/>
  <c r="B29" i="4"/>
  <c r="B28" i="4"/>
  <c r="B45" i="3"/>
  <c r="B35" i="3"/>
  <c r="R205" i="4"/>
  <c r="B27" i="4"/>
  <c r="B34" i="3"/>
  <c r="B26" i="4"/>
  <c r="B25" i="4"/>
  <c r="B24" i="4"/>
  <c r="B23" i="4"/>
  <c r="F205" i="4"/>
  <c r="B21" i="4"/>
  <c r="B20" i="4"/>
  <c r="B33" i="3"/>
  <c r="B32" i="3"/>
  <c r="B30" i="3"/>
  <c r="K118" i="3"/>
  <c r="B26" i="3"/>
  <c r="B24" i="3"/>
  <c r="B22" i="3"/>
  <c r="B20" i="3"/>
  <c r="B15" i="3"/>
  <c r="B14" i="3"/>
  <c r="B11" i="3"/>
  <c r="B31" i="3"/>
  <c r="B29" i="3"/>
  <c r="B28" i="3"/>
  <c r="B27" i="3"/>
  <c r="B25" i="3"/>
  <c r="B23" i="3"/>
  <c r="B21" i="3"/>
  <c r="B18" i="3"/>
  <c r="I205" i="4"/>
  <c r="H205" i="4"/>
  <c r="B17" i="4"/>
  <c r="B16" i="4"/>
  <c r="B15" i="4"/>
  <c r="B14" i="4"/>
  <c r="B13" i="4"/>
  <c r="B12" i="4"/>
  <c r="B11" i="4"/>
  <c r="B10" i="4"/>
  <c r="B9" i="4"/>
  <c r="B8" i="4"/>
  <c r="G205" i="4"/>
  <c r="S118" i="3"/>
  <c r="Z205" i="4"/>
  <c r="Y205" i="4"/>
  <c r="X205" i="4"/>
  <c r="W205" i="4"/>
  <c r="V205" i="4"/>
  <c r="U205" i="4"/>
  <c r="U2" i="4"/>
  <c r="T2" i="4"/>
  <c r="S2" i="4"/>
  <c r="R2" i="4"/>
  <c r="D7" i="5"/>
  <c r="AU168" i="4"/>
  <c r="AT168" i="4"/>
  <c r="AS168" i="4"/>
  <c r="AS205" i="4"/>
  <c r="AR168" i="4"/>
  <c r="AR3" i="4"/>
  <c r="B7" i="4"/>
  <c r="B18" i="4"/>
  <c r="B19" i="4"/>
  <c r="B22" i="4"/>
  <c r="F2" i="4"/>
  <c r="B7" i="6"/>
  <c r="D7" i="6"/>
  <c r="AI168" i="4"/>
  <c r="AI3" i="4"/>
  <c r="AD168" i="4"/>
  <c r="AD3" i="4"/>
  <c r="AA168" i="4"/>
  <c r="AA3" i="4"/>
  <c r="AO168" i="4"/>
  <c r="AO3" i="4"/>
  <c r="AP168" i="4"/>
  <c r="AP3" i="4"/>
  <c r="AC168" i="4"/>
  <c r="AC3" i="4"/>
  <c r="AF168" i="4"/>
  <c r="AF3" i="4"/>
  <c r="AK168" i="4"/>
  <c r="AK3" i="4"/>
  <c r="AQ168" i="4"/>
  <c r="AQ3" i="4"/>
  <c r="AH168" i="4"/>
  <c r="AH3" i="4"/>
  <c r="AR205" i="4"/>
  <c r="AM168" i="4"/>
  <c r="AJ168" i="4"/>
  <c r="AN168" i="4"/>
  <c r="AL168" i="4"/>
  <c r="AG168" i="4"/>
  <c r="AE168" i="4"/>
  <c r="AB168" i="4"/>
  <c r="Q2" i="4"/>
  <c r="P2" i="4"/>
  <c r="O2" i="4"/>
  <c r="N2" i="4"/>
  <c r="M2" i="4"/>
  <c r="L2" i="4"/>
  <c r="J2" i="4"/>
  <c r="D16" i="5"/>
  <c r="I2" i="4"/>
  <c r="B6" i="6"/>
  <c r="E2" i="4"/>
  <c r="F3" i="1"/>
  <c r="D5" i="5"/>
  <c r="D13" i="5"/>
  <c r="AC205" i="4"/>
  <c r="AI205" i="4"/>
  <c r="AD205" i="4"/>
  <c r="AF205" i="4"/>
  <c r="AO205" i="4"/>
  <c r="AH205" i="4"/>
  <c r="AA205" i="4"/>
  <c r="AK205" i="4"/>
  <c r="AP205" i="4"/>
  <c r="AQ205" i="4"/>
  <c r="AL3" i="4"/>
  <c r="AL205" i="4"/>
  <c r="AB3" i="4"/>
  <c r="AB205" i="4"/>
  <c r="AN3" i="4"/>
  <c r="AN205" i="4"/>
  <c r="AM3" i="4"/>
  <c r="AM205" i="4"/>
  <c r="AG3" i="4"/>
  <c r="AG205" i="4"/>
  <c r="AE3" i="4"/>
  <c r="AE205" i="4"/>
  <c r="AJ3" i="4"/>
  <c r="AJ205" i="4"/>
  <c r="K2" i="4"/>
  <c r="N17" i="5"/>
  <c r="L17" i="5"/>
  <c r="R10" i="6"/>
  <c r="R9" i="6"/>
  <c r="R8" i="6"/>
  <c r="R7" i="6"/>
  <c r="R6" i="6"/>
  <c r="R45" i="6"/>
  <c r="R44" i="6"/>
  <c r="R43" i="6"/>
  <c r="R42" i="6"/>
  <c r="R41" i="6"/>
  <c r="R40" i="6"/>
  <c r="R39" i="6"/>
  <c r="R38" i="6"/>
  <c r="R36" i="6"/>
  <c r="H2" i="4"/>
  <c r="B9" i="6"/>
  <c r="G2" i="4"/>
  <c r="B8" i="6"/>
  <c r="S27" i="6"/>
  <c r="D6" i="5"/>
  <c r="D11" i="5"/>
  <c r="D14" i="5"/>
  <c r="R30" i="6"/>
  <c r="R26" i="6"/>
  <c r="T23" i="6"/>
  <c r="T24" i="6"/>
  <c r="T47" i="6"/>
  <c r="S47" i="6"/>
  <c r="R47" i="6"/>
  <c r="T33" i="6"/>
  <c r="S33" i="6"/>
  <c r="R32" i="6"/>
  <c r="R29" i="6"/>
  <c r="R28" i="6"/>
  <c r="R27" i="6"/>
  <c r="R25" i="6"/>
  <c r="R24" i="6"/>
  <c r="R23" i="6"/>
  <c r="R22" i="6"/>
  <c r="R20" i="6"/>
  <c r="T11" i="6"/>
  <c r="T17" i="6"/>
  <c r="R11" i="6"/>
  <c r="R17" i="6"/>
  <c r="S17" i="6"/>
  <c r="V59" i="6"/>
  <c r="X47" i="6"/>
  <c r="V42" i="6"/>
  <c r="W41" i="6"/>
  <c r="W47" i="6"/>
  <c r="V40" i="6"/>
  <c r="V39" i="6"/>
  <c r="V38" i="6"/>
  <c r="V36" i="6"/>
  <c r="X33" i="6"/>
  <c r="W33" i="6"/>
  <c r="V32" i="6"/>
  <c r="V29" i="6"/>
  <c r="V28" i="6"/>
  <c r="V27" i="6"/>
  <c r="V25" i="6"/>
  <c r="V24" i="6"/>
  <c r="V23" i="6"/>
  <c r="V22" i="6"/>
  <c r="V20" i="6"/>
  <c r="W17" i="6"/>
  <c r="X11" i="6"/>
  <c r="V11" i="6"/>
  <c r="V10" i="6"/>
  <c r="V9" i="6"/>
  <c r="V8" i="6"/>
  <c r="V7" i="6"/>
  <c r="V6" i="6"/>
  <c r="X53" i="6"/>
  <c r="S53" i="6"/>
  <c r="S55" i="6"/>
  <c r="S60" i="6"/>
  <c r="T53" i="6"/>
  <c r="T55" i="6"/>
  <c r="T60" i="6"/>
  <c r="R33" i="6"/>
  <c r="R53" i="6"/>
  <c r="R55" i="6"/>
  <c r="R60" i="6"/>
  <c r="W53" i="6"/>
  <c r="W55" i="6"/>
  <c r="W60" i="6"/>
  <c r="V41" i="6"/>
  <c r="V47" i="6"/>
  <c r="V17" i="6"/>
  <c r="X17" i="6"/>
  <c r="X55" i="6"/>
  <c r="X60" i="6"/>
  <c r="V33" i="6"/>
  <c r="V53" i="6"/>
  <c r="V55" i="6"/>
  <c r="V60" i="6"/>
  <c r="L55" i="5"/>
  <c r="L43" i="5"/>
  <c r="L50" i="5"/>
  <c r="L25" i="5"/>
  <c r="L11" i="5"/>
  <c r="N55" i="5"/>
  <c r="N40" i="5"/>
  <c r="N38" i="5"/>
  <c r="N11" i="5"/>
  <c r="W118" i="3"/>
  <c r="V118" i="3"/>
  <c r="U118" i="3"/>
  <c r="T118" i="3"/>
  <c r="Y118" i="3"/>
  <c r="X118" i="3"/>
  <c r="N43" i="5"/>
  <c r="N22" i="5"/>
  <c r="N25" i="5"/>
  <c r="L19" i="5"/>
  <c r="L27" i="5"/>
  <c r="N19" i="5"/>
  <c r="N27" i="5"/>
  <c r="N49" i="5"/>
  <c r="N50" i="5"/>
  <c r="E5" i="1"/>
  <c r="D57" i="5"/>
  <c r="H58" i="5"/>
  <c r="D8" i="6"/>
  <c r="C6" i="6"/>
  <c r="C17" i="6"/>
  <c r="D9" i="6"/>
  <c r="D20" i="6"/>
  <c r="B205" i="4"/>
  <c r="B3" i="4"/>
  <c r="B49" i="3"/>
  <c r="B50" i="3"/>
  <c r="B51" i="3"/>
  <c r="B52" i="3"/>
  <c r="B53" i="3"/>
  <c r="I118" i="3"/>
  <c r="I2" i="3"/>
  <c r="D37" i="5"/>
  <c r="K2" i="3"/>
  <c r="L118" i="3"/>
  <c r="L2" i="3"/>
  <c r="P118" i="3"/>
  <c r="P2" i="3"/>
  <c r="D31" i="5"/>
  <c r="D17" i="5"/>
  <c r="D19" i="5"/>
  <c r="G3" i="1"/>
  <c r="R118" i="3"/>
  <c r="R2" i="3"/>
  <c r="D38" i="5"/>
  <c r="H118" i="3"/>
  <c r="H2" i="3"/>
  <c r="B10" i="6"/>
  <c r="D30" i="5"/>
  <c r="M118" i="3"/>
  <c r="M2" i="3"/>
  <c r="D33" i="5"/>
  <c r="N118" i="3"/>
  <c r="N2" i="3"/>
  <c r="B22" i="6"/>
  <c r="D34" i="5"/>
  <c r="G118" i="3"/>
  <c r="G2" i="3"/>
  <c r="B46" i="6"/>
  <c r="D36" i="5"/>
  <c r="J118" i="3"/>
  <c r="J2" i="3"/>
  <c r="D40" i="5"/>
  <c r="D53" i="5"/>
  <c r="D54" i="5"/>
  <c r="D55" i="5"/>
  <c r="E118" i="3"/>
  <c r="E2" i="3"/>
  <c r="F4" i="1"/>
  <c r="F5" i="1"/>
  <c r="G5" i="1"/>
  <c r="G4" i="1"/>
  <c r="B118" i="3"/>
  <c r="B2" i="3"/>
  <c r="F118" i="3"/>
  <c r="F2" i="3"/>
  <c r="O118" i="3"/>
  <c r="O2" i="3"/>
  <c r="Q118" i="3"/>
  <c r="Q2" i="3"/>
  <c r="D35" i="5"/>
  <c r="B28" i="6"/>
  <c r="D28" i="6"/>
  <c r="D39" i="5"/>
  <c r="D43" i="5"/>
  <c r="D22" i="5"/>
  <c r="D25" i="5"/>
  <c r="D27" i="5"/>
  <c r="D49" i="5"/>
  <c r="D50" i="5"/>
  <c r="D58" i="5"/>
  <c r="B53" i="6"/>
  <c r="C46" i="6"/>
  <c r="D10" i="6"/>
  <c r="B11" i="6"/>
  <c r="B17" i="6"/>
  <c r="C53" i="6"/>
  <c r="C55" i="6"/>
  <c r="D11" i="6"/>
  <c r="D17" i="6"/>
  <c r="C57" i="6"/>
  <c r="D22" i="6"/>
  <c r="D33" i="6"/>
  <c r="D55" i="6"/>
  <c r="D57" i="6"/>
  <c r="B33" i="6"/>
  <c r="B55" i="6"/>
  <c r="B5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T24" authorId="0" shapeId="0" xr:uid="{CB0405EF-0BE8-488A-9DD7-23A005C4E41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£4.99 is ID badge holders
</t>
        </r>
      </text>
    </comment>
  </commentList>
</comments>
</file>

<file path=xl/sharedStrings.xml><?xml version="1.0" encoding="utf-8"?>
<sst xmlns="http://schemas.openxmlformats.org/spreadsheetml/2006/main" count="769" uniqueCount="449">
  <si>
    <t>Statement of receipts and payments</t>
  </si>
  <si>
    <t>1 Jan to 31 Dec 2025</t>
  </si>
  <si>
    <t>2025</t>
  </si>
  <si>
    <t>2024</t>
  </si>
  <si>
    <t>2023</t>
  </si>
  <si>
    <t>2022</t>
  </si>
  <si>
    <t>2021</t>
  </si>
  <si>
    <t>2020</t>
  </si>
  <si>
    <t>£</t>
  </si>
  <si>
    <t>Voluntary receipts</t>
  </si>
  <si>
    <t xml:space="preserve">   Grants (restricted funds)</t>
  </si>
  <si>
    <t xml:space="preserve">   Donations from members</t>
  </si>
  <si>
    <t xml:space="preserve">   Donations other</t>
  </si>
  <si>
    <t xml:space="preserve">   Income from stalls</t>
  </si>
  <si>
    <t xml:space="preserve">   Fund raising </t>
  </si>
  <si>
    <t xml:space="preserve">   Proceeds of sale of trailer</t>
  </si>
  <si>
    <t>Receipts from voluntary activities</t>
  </si>
  <si>
    <t xml:space="preserve">   Membership fees</t>
  </si>
  <si>
    <t xml:space="preserve">   User services in respect of deployments</t>
  </si>
  <si>
    <t xml:space="preserve">   Income from events</t>
  </si>
  <si>
    <t>Broadnet Refunds</t>
  </si>
  <si>
    <t>Total receipts</t>
  </si>
  <si>
    <t>Total Receipts</t>
  </si>
  <si>
    <t>Payments</t>
  </si>
  <si>
    <r>
      <t xml:space="preserve">   </t>
    </r>
    <r>
      <rPr>
        <sz val="12"/>
        <color theme="1"/>
        <rFont val="Calibri"/>
        <family val="2"/>
        <scheme val="minor"/>
      </rPr>
      <t>Cost of charitable activities</t>
    </r>
  </si>
  <si>
    <t xml:space="preserve">   Governance costs</t>
  </si>
  <si>
    <t xml:space="preserve">   Conversion of donated equipment</t>
  </si>
  <si>
    <t xml:space="preserve">   Total payments</t>
  </si>
  <si>
    <r>
      <rPr>
        <b/>
        <sz val="12"/>
        <color rgb="FFFF0000"/>
        <rFont val="Calibri"/>
        <family val="2"/>
        <scheme val="minor"/>
      </rPr>
      <t>Deficit</t>
    </r>
    <r>
      <rPr>
        <b/>
        <sz val="12"/>
        <color theme="1"/>
        <rFont val="Calibri"/>
        <family val="2"/>
        <scheme val="minor"/>
      </rPr>
      <t xml:space="preserve"> /Surplus for year to date</t>
    </r>
  </si>
  <si>
    <t>4. Cost of Charitable Activities</t>
  </si>
  <si>
    <t xml:space="preserve">   Mileage paid to responders in respect of deployments</t>
  </si>
  <si>
    <t>Mileage &amp; expenses re attendance at events</t>
  </si>
  <si>
    <t xml:space="preserve">   Mileage paid to responders from grant received</t>
  </si>
  <si>
    <t xml:space="preserve">   Room hires</t>
  </si>
  <si>
    <t xml:space="preserve">   Insurance  &amp; sub to National</t>
  </si>
  <si>
    <t xml:space="preserve">   Training courses</t>
  </si>
  <si>
    <t xml:space="preserve">   Operating costs of communications system</t>
  </si>
  <si>
    <t xml:space="preserve">IT and administration </t>
  </si>
  <si>
    <t xml:space="preserve"> Equipment,   PPE and clothing for responders </t>
  </si>
  <si>
    <t xml:space="preserve">   Recruitment and publicity</t>
  </si>
  <si>
    <t xml:space="preserve">  Cost of equipment</t>
  </si>
  <si>
    <t>Statement of balances</t>
  </si>
  <si>
    <t>Cash at bank</t>
  </si>
  <si>
    <t>AT start of year</t>
  </si>
  <si>
    <r>
      <rPr>
        <sz val="12"/>
        <color rgb="FFFF0000"/>
        <rFont val="Calibri"/>
        <family val="2"/>
        <scheme val="minor"/>
      </rPr>
      <t xml:space="preserve">Deficit </t>
    </r>
    <r>
      <rPr>
        <sz val="12"/>
        <color theme="1"/>
        <rFont val="Calibri"/>
        <family val="2"/>
        <scheme val="minor"/>
      </rPr>
      <t>for year to date</t>
    </r>
  </si>
  <si>
    <t xml:space="preserve">Whereof </t>
  </si>
  <si>
    <t xml:space="preserve">  Restricted funds</t>
  </si>
  <si>
    <t xml:space="preserve">  Unrestricted funds</t>
  </si>
  <si>
    <t>Balance per download</t>
  </si>
  <si>
    <t>Difference</t>
  </si>
  <si>
    <t>Movement of funds in year ending  31 Dec 2024</t>
  </si>
  <si>
    <t>Total</t>
  </si>
  <si>
    <t>Restricted</t>
  </si>
  <si>
    <t>Unrestricted</t>
  </si>
  <si>
    <t>Transactions in year</t>
  </si>
  <si>
    <t>Received:</t>
  </si>
  <si>
    <t>Grants</t>
  </si>
  <si>
    <t>Memberships</t>
  </si>
  <si>
    <t xml:space="preserve"> </t>
  </si>
  <si>
    <t>Donations</t>
  </si>
  <si>
    <t>User services for deployments</t>
  </si>
  <si>
    <t>Less: Paid to responders</t>
  </si>
  <si>
    <t>Assistance on events</t>
  </si>
  <si>
    <t>Less:paid to volunteers</t>
  </si>
  <si>
    <t>Stalls income</t>
  </si>
  <si>
    <t>Paid</t>
  </si>
  <si>
    <t>Recurring costs</t>
  </si>
  <si>
    <t>Sims and Broadnet portal monthly charges</t>
  </si>
  <si>
    <t>Starlink monthly charges</t>
  </si>
  <si>
    <t>Insurance &amp; sub to National</t>
  </si>
  <si>
    <t>ID badges, holders &amp; lanyards</t>
  </si>
  <si>
    <t>PPE</t>
  </si>
  <si>
    <t xml:space="preserve">Tuff boxes </t>
  </si>
  <si>
    <t>Feedback cards and boxes</t>
  </si>
  <si>
    <t>Broadnet accessories (incl S4x4R sims)</t>
  </si>
  <si>
    <t>Meetings</t>
  </si>
  <si>
    <t>Trainer gratuity</t>
  </si>
  <si>
    <t>Postage</t>
  </si>
  <si>
    <t>Domain name &amp; IT</t>
  </si>
  <si>
    <t>Radio training</t>
  </si>
  <si>
    <t>One off payments</t>
  </si>
  <si>
    <t>Card payment machine</t>
  </si>
  <si>
    <t>Router</t>
  </si>
  <si>
    <t>Telephone contact system (0300)  and IT</t>
  </si>
  <si>
    <t>Gazebo</t>
  </si>
  <si>
    <t>Artwork, lanyards, collection cans &amp; labels</t>
  </si>
  <si>
    <t>Covid transport</t>
  </si>
  <si>
    <t>Broadnet radio equipment</t>
  </si>
  <si>
    <t>Training: LRE</t>
  </si>
  <si>
    <t>Broadnet phones for controllers</t>
  </si>
  <si>
    <t>Event support signs</t>
  </si>
  <si>
    <t>Communications project</t>
  </si>
  <si>
    <t>Retirement gratuity to founder member</t>
  </si>
  <si>
    <t>Keela: Clothing new recruits</t>
  </si>
  <si>
    <t>Starlink satellite unit</t>
  </si>
  <si>
    <t>Speaker</t>
  </si>
  <si>
    <t>Trailer</t>
  </si>
  <si>
    <t>Containers  (Incl signage  and key safe)</t>
  </si>
  <si>
    <t>Total paid in year</t>
  </si>
  <si>
    <t>Net transactions in year</t>
  </si>
  <si>
    <t>Bank balance at start of year</t>
  </si>
  <si>
    <t>Bank balance at 26/05/2025</t>
  </si>
  <si>
    <t>DOWNLOADS</t>
  </si>
  <si>
    <t>Download</t>
  </si>
  <si>
    <t>CB</t>
  </si>
  <si>
    <t>closing  balance 31/12/2024</t>
  </si>
  <si>
    <t>Received</t>
  </si>
  <si>
    <t>Date</t>
  </si>
  <si>
    <t>Transaction Description</t>
  </si>
  <si>
    <t>Debit Amount</t>
  </si>
  <si>
    <t>Credit Amount</t>
  </si>
  <si>
    <t>Balance</t>
  </si>
  <si>
    <t>MORAG FYFE LOUDON R LOUDON 250101230742430726 874401     30 02JAN25 03:27</t>
  </si>
  <si>
    <t>STRATHCLYDE 4X4 RE</t>
  </si>
  <si>
    <t>J BEATTIE TA81SIMBEATTIE</t>
  </si>
  <si>
    <t>BATHO M C/ROYPREM TA09 SIM 47013105015140000R 834700     30 06JAN25 01:40</t>
  </si>
  <si>
    <t>LAING KA TA90SIMLAING 25013115268260000R 834700     30 06JAN25 01:32</t>
  </si>
  <si>
    <t>ROUSE EHS TA62SIMROUSE RP4672665655949600 205425     30 06JAN25 01:28</t>
  </si>
  <si>
    <t>MR CAMPBELL TA42SIMCAMPBELL 000000000124889325 089286     30 06JAN25 00:54</t>
  </si>
  <si>
    <t>ALEXANDER GREENLEE TA47SIMGREENLEES CBSOX0054397839531 826625     30 06JAN25 00:54</t>
  </si>
  <si>
    <t>ARTHUR DEREK TA44SIMARTHUR FP25005O49919544 070806     30 06JAN25 00:51</t>
  </si>
  <si>
    <t>D O'CONNOR TA84SIMO'CONNOR</t>
  </si>
  <si>
    <t>L REANEY TA68SIMREANEY</t>
  </si>
  <si>
    <t>JIM BUTCHER LIMITE TA91SIMBUTCHER J63EV45DZPQ642OWGP 608371     10 05JAN25 01:45</t>
  </si>
  <si>
    <t>TAYSIDE HEALTH BD</t>
  </si>
  <si>
    <t>DAS SIGNS LTD 200000001488075793 INV-3459 090129     10 16JAN25 08:26</t>
  </si>
  <si>
    <t>CANCER RESEARCH TR CR TRAD - 15012025</t>
  </si>
  <si>
    <t>C BEEDIE COLIN BEEDIE.</t>
  </si>
  <si>
    <t>NICHOLSON MR R/RYT TA36SIMNICHOLSON 42013050017044000R 832516     30 27JAN25 01:44</t>
  </si>
  <si>
    <t>GILLIES DJ TA73SIMGILLIES 13013045517862000R 834700     30 27JAN25 01:32</t>
  </si>
  <si>
    <t>GORDON TAYLOR TA67SIMTAYLOR 00151654632BBKFTXK 090127     30 27JAN25 00:35</t>
  </si>
  <si>
    <t>GOCARDLESS BROADNETCOMM-TC38Q</t>
  </si>
  <si>
    <t>MORAG FYFE LOUDON R LOUDON 250202230914550081 874401     30 03FEB25 08:41</t>
  </si>
  <si>
    <t>LAING KA TA90SIMLAING 56023047538017000R 834700     30 05FEB25 02:39</t>
  </si>
  <si>
    <t>BATHO M C/ROYPREM TA09 SIM 07023042998284000R 834700     30 05FEB25 02:35</t>
  </si>
  <si>
    <t>ROUSE EHS TA62SIMROUSE RP4672665677553700 205425     30 05FEB25 01:18</t>
  </si>
  <si>
    <t>MR CAMPBELL TA42SIMCAMPBELL 000000000125408500 089286     30 05FEB25 01:07</t>
  </si>
  <si>
    <t>JIM BUTCHER LIMITE TA91SIMBUTCHER RD182Y37J81WYN4Y60 608371     30 05FEB25 01:06</t>
  </si>
  <si>
    <t>ALEXANDER GREENLEE TA47SIMGREENLEES CBSOX0049031242503 826625     30 05FEB25 00:49</t>
  </si>
  <si>
    <t>ARTHUR DEREK TA44SIMARTHUR FP25035O57177408 070806     30 05FEB25 00:34</t>
  </si>
  <si>
    <t>EASY FUNDRAISING 36489 QUARTER 4 20</t>
  </si>
  <si>
    <t>SARSTUFF CIC 400000001516380146 608371     10 20FEB25 13:29</t>
  </si>
  <si>
    <t>NICHOLSON MR R/RYT TA36SIMNICHOLSON 08023043761608000R 832516     30 25FEB25 02:39</t>
  </si>
  <si>
    <t>GILLIES DJ TA73SIMGILLIES 36023036686545000R 834700     30 25FEB25 02:39</t>
  </si>
  <si>
    <t>GORDON TAYLOR TA67SIMTAYLOR HUBX779A53844D67BB 090127     30 25FEB25 00:06</t>
  </si>
  <si>
    <t>BRENTWOOD COMMUNIC 100000001506429454 600325     10 27FEB25 18:36</t>
  </si>
  <si>
    <t>MORAG FYFE LOUDON R LOUDON 250302230848185502 874401     30 03MAR25 03:53</t>
  </si>
  <si>
    <t>BATHO M C/ROYPREM TA09 SIM 10023046341475000R 834700     30 05MAR25 02:37</t>
  </si>
  <si>
    <t>ROUSE EHS TA62SIMROUSE RP4672665698598500 205425     30 05MAR25 02:34</t>
  </si>
  <si>
    <t>LAING KA TA90SIMLAING 15023051705327000R 834700     30 05MAR25 02:33</t>
  </si>
  <si>
    <t>ARTHUR DEREK TA44SIMARTHUR FP25063O42754551 070806     30 05MAR25 01:18</t>
  </si>
  <si>
    <t>MR CAMPBELL TA42SIMCAMPBELL 000000000125907306 089286     30 05MAR25 01:12</t>
  </si>
  <si>
    <t>JIM BUTCHER LIMITE TA91SIMBUTCHER EWR02O8G6RPMEN34L1 608371     30 05MAR25 01:06</t>
  </si>
  <si>
    <t>ALEXANDER GREENLEE TA47SIMGREENLEES CBSOX0049135234802 826625     30 05MAR25 00:49</t>
  </si>
  <si>
    <t>NICHOLSON MR R/RYT TA36SIMNICHOLSON 52023050163540000R 832516     30 25MAR25 02:39</t>
  </si>
  <si>
    <t>GILLIES DJ TA73SIMGILLIES 48023048244234000R 834700     30 25MAR25 02:36</t>
  </si>
  <si>
    <t>GORDON TAYLOR TA67SIMTAYLOR HUBXC5F8E5961E86B9 090127     30 25MAR25 00:11</t>
  </si>
  <si>
    <t>MORAG FYFE LOUDON R LOUDON 250331230855957602 874401     30 01APR25 03:07</t>
  </si>
  <si>
    <t>ROUSE EHS TA62SIMROUSE RP4672665721447900 205425     30 07APR25 01:57</t>
  </si>
  <si>
    <t>BATHO M C/ROYPREM TA09 SIM 36013105619506000R 834700     30 07APR25 01:46</t>
  </si>
  <si>
    <t>ARTHUR DEREK TA44SIMARTHUR FP25096O54118716 070806     30 07APR25 01:06</t>
  </si>
  <si>
    <t>ALEXANDER GREENLEE TA47SIMGREENLEES CBSOX0053468432474 826625     30 07APR25 00:53</t>
  </si>
  <si>
    <t>MR CAMPBELL TA42SIMCAMPBELL 000000000126428885 089286     30 07APR25 00:50</t>
  </si>
  <si>
    <t>THE WILL-BURT COMP 500000001540446894 INV 3337 - T4X4R 609242     10 10APR25 20:59</t>
  </si>
  <si>
    <t>DEREK ARTHUR 600000001546081605 BM RECEIPTS 070806     10 22APR25 10:08</t>
  </si>
  <si>
    <t>DEREK ARTHUR 500000001546274882 COSTCO 829-1 070806     10 22APR25 07:56</t>
  </si>
  <si>
    <t>DEREK ARTHUR 400000001551088007 COSTSCO 414-1 070806     10 22APR25 07:54</t>
  </si>
  <si>
    <t>DEREK ARTHUR 100000001537089658 CABLE BOOTS 070806     10 22APR25 07:54</t>
  </si>
  <si>
    <t>DEREK ARTHUR 200000001542234570 CLIPS / CABLES 070806     10 22APR25 07:52</t>
  </si>
  <si>
    <t>DEREK ARTHUR 600000001546007107 E7 / G4 ROUTER 070806     10 22APR25 07:52</t>
  </si>
  <si>
    <t>DEREK ARTHUR 400000001551086197 ECOFLOW 070806     10 22APR25 07:51</t>
  </si>
  <si>
    <t>DEREK ARTHUR 400000001551085848 RHINO CABLES 070806     10 22APR25 07:50</t>
  </si>
  <si>
    <t>DEREK ARTHUR 100000001537087506 AMAZON LABELS MKR 070806     10 22APR25 07:49</t>
  </si>
  <si>
    <t>DEREK ARTHUR 300000001549660283 KG BROWN LTD 070806     10 22APR25 07:48</t>
  </si>
  <si>
    <t>DEREK ARTHUR 600000001546005115 AMAZON STARLINK MT 070806     10 22APR25 07:48</t>
  </si>
  <si>
    <t>DEREK ARTHUR 200000001542231833 NETXL LTD 070806     10 22APR25 07:47</t>
  </si>
  <si>
    <t>DEREK ARTHUR 500000001546270263 UBIQUITI INVOICE 070806     10 22APR25 07:46</t>
  </si>
  <si>
    <t>ARCHIE &amp; ALISON CO 200000001544417072 DUNTRUNE TRAILERS 876811     10 25APR25 15:51</t>
  </si>
  <si>
    <t>GORDON TAYLOR TA67SIMTAYLOR HUBXDF79A64F1BE1A1 090127     30 25APR25 00:15</t>
  </si>
  <si>
    <t>MORAG FYFE LOUDON R LOUDON 250430230831135533 874401     30 01MAY25 03:53</t>
  </si>
  <si>
    <t>ROUSE EHS TA62SIMROUSE RP4672665741948200 205425     30 06MAY25 02:07</t>
  </si>
  <si>
    <t>BATHO M C/ROYPREM TA09 SIM 24013132934627000R 834700     30 06MAY25 01:55</t>
  </si>
  <si>
    <t>MR CAMPBELL TA42SIMCAMPBELL 000000000126906792 089286     30 06MAY25 00:59</t>
  </si>
  <si>
    <t>ALEXANDER GREENLEE TA47SIMGREENLEES CBSOX0057392618636 826625     30 06MAY25 00:57</t>
  </si>
  <si>
    <t>GORDON TAYLOR 600000001556189706 MUCK N MAC FUEL 090127     10 08MAY25 22:14</t>
  </si>
  <si>
    <t>MURRAY DUGUID 200000001552439269 MNM FUEL 070116     10 08MAY25 22:11</t>
  </si>
  <si>
    <t>AIDAN THOMSON 100000001547300045 MNM FUEL 070806     10 08MAY25 22:07</t>
  </si>
  <si>
    <t>DIANA BAINES 300000001559817781 MUCK N MAC STARLNK 800618     10 08MAY25 20:30</t>
  </si>
  <si>
    <t>SCOTT DICKINSON 200000001552392230 LR129 MUCK N MAC 600410     10 08MAY25 20:29</t>
  </si>
  <si>
    <t>KEITH LAING 400000001561244137 MM FUEL 834700     10 08MAY25 20:25</t>
  </si>
  <si>
    <t>KEITH LAING 300000001559814628 MM GEN FUEL 834700     10 08MAY25 20:24</t>
  </si>
  <si>
    <t>JAMES BUTCHER 300000001559814170 MM FUEL 608371     10 08MAY25 20:23</t>
  </si>
  <si>
    <t>ROBIN LOUDON 600000001556138609 CRUK FUEL 874401     10 08MAY25 20:22</t>
  </si>
  <si>
    <t>ROBIN LOUDON 100000001547250470 CRUK HOTEL 874401     10 08MAY25 20:21</t>
  </si>
  <si>
    <t>ROBIN LOUDON 100000001547249840 CRUK HOTEL 874401     10 08MAY25 20:19</t>
  </si>
  <si>
    <t>DEREK ARTHUR 200000001552387056 MM FUEL 070806     10 08MAY25 20:19</t>
  </si>
  <si>
    <t>JAMES B BEATTIE 600000001556022381 MUCK N MAC FUEL 809126     10 08MAY25 17:00</t>
  </si>
  <si>
    <t>BRENTWOOD COMMUNIC 300000001559553300 BREQ21304 600325     10 08MAY25 12:47</t>
  </si>
  <si>
    <t>T'GO CREATIVE LTD 100000001549129916 INV 19874 090128     10 12MAY25 12:22</t>
  </si>
  <si>
    <t>EASY FUNDRAISING 36489 QUARTER 1 20</t>
  </si>
  <si>
    <t>DUNCAN MCINTOSH TR 100000001550511190 BV85 6FT TRAILER 826109     10 14MAY25 23:17</t>
  </si>
  <si>
    <t>OUTSIDER EVENTS LI EVENT SERVICES - M REV476711695751042 040075     10 19MAY25 17:12</t>
  </si>
  <si>
    <t>GORDON TAYLOR TA67SIMTAYLOR HUBXBA8EB50BC8691D 090127     30 27MAY25 00:29</t>
  </si>
  <si>
    <t>DIANA BAINES 500000001569003887 ATHOL STARLNK 800618     10 30MAY25 23:15</t>
  </si>
  <si>
    <t>DEREK ARTHUR 600000001570393718 BLAIR ATHOL FUEL 070806     10 02JUN25 18:46</t>
  </si>
  <si>
    <t>GORDON TAYLOR 600000001570393153 BLAIR ATHOL FUEL 090127     10 02JUN25 18:45</t>
  </si>
  <si>
    <t>KEITH LAING 600000001570320892 BLAIR FUEL 834700     10 02JUN25 16:56</t>
  </si>
  <si>
    <t>KEITH LAING 300000001573997351 BLAIR GEN FUEL 834700     10 02JUN25 16:55</t>
  </si>
  <si>
    <t>SCOTT DICKINSON 200000001566176078 LR129 BLAIR ATHOLL 600410     10 02JUN25 07:38</t>
  </si>
  <si>
    <t>AIDAN THOMSON 200000001566174924 ATHOLL FUEL 070806     10 02JUN25 07:36</t>
  </si>
  <si>
    <t>MORAG FYFE LOUDON R LOUDON 250601230908819977 874401     30 02JUN25 03:36</t>
  </si>
  <si>
    <t>INSTANT IMAGES 200000001566953552 CAR 7162 - T4X4R 804831     10 03JUN25 10:45</t>
  </si>
  <si>
    <t>JAMES B BEATTIE 300000001574371746 BLAIR ATHOLL FUEL 809126     10 03JUN25 10:33</t>
  </si>
  <si>
    <t>GORDON TAYLOR ONE OFF DONATION. 00151654632BBKMHMR 090127     10 03JUN25 10:33</t>
  </si>
  <si>
    <t>JAMES B BEATTIE 500000001570955839 RT BALDOVIE 809126     10 03JUN25 10:33</t>
  </si>
  <si>
    <t>JAMES B BEATTIE 600000001570693749 DAVIDSON FARM 2 809126     10 03JUN25 10:32</t>
  </si>
  <si>
    <t>JAMES B BEATTIE 300000001574370399 DAVIDSON FARM 1 809126     10 03JUN25 10:31</t>
  </si>
  <si>
    <t>MORAG FYFE LOUDON R LOUDON 250605141830431898 874401     10 05JUN25 14:18</t>
  </si>
  <si>
    <t>ROBIN LOUDON 200000001568164836 BLAIR ATHOL FUEL 874401     10 05JUN25 12:38</t>
  </si>
  <si>
    <t>ROBIN LOUDON 100000001563027176 BLAIR ATHOL FUEL 874401     10 05JUN25 12:36</t>
  </si>
  <si>
    <t>BOBBY NICHOLSON 400000001577015402 BLAIR ATHOL FUEL 832516     10 05JUN25 12:31</t>
  </si>
  <si>
    <t>BATHO M C/ROYPREM TA09 SIM 37023051676183000R 834700     30 05JUN25 02:33</t>
  </si>
  <si>
    <t>ROUSE EHS TA62SIMROUSE RP4672665763783700 205425     30 05JUN25 01:13</t>
  </si>
  <si>
    <t>MR CAMPBELL TA42SIMCAMPBELL 000000000127429593 089286     30 05JUN25 01:06</t>
  </si>
  <si>
    <t>ALEXANDER GREENLEE TA47SIMGREENLEES CBSOX0049586245206 826625     30 05JUN25 00:49</t>
  </si>
  <si>
    <t>GORDON TAYLOR TA67SIMTAYLOR HUBXBDF476513F02AF 090127     30 25JUN25 00:13</t>
  </si>
  <si>
    <t>DAN O'CONNOR 500000001583561079 MILEAGE CRUK 804676     10 26JUN25 11:23</t>
  </si>
  <si>
    <t>MORAG FYFE LOUDON R LOUDON 250630231046916832 874401     30 01JUL25 03:01</t>
  </si>
  <si>
    <t>BATHO M C/ROYPREM TA09 SIM 10013051080645000R 834700     30 07JUL25 01:43</t>
  </si>
  <si>
    <t>MR CAMPBELL TA42SIMCAMPBELL 000000000127942440 089286     30 07JUL25 00:54</t>
  </si>
  <si>
    <t>ALEXANDER GREENLEE TA47SIMGREENLEES CBSOX0052470419816 826625     30 07JUL25 00:52</t>
  </si>
  <si>
    <t>ST NINIANS CATHEDR 200000001587305393 APRIL 25 T4X4R 826709     10 08JUL25 20:39</t>
  </si>
  <si>
    <t>LEE GILMOUR 400000001595958706 GRIT FUEL 070436     10 08JUL25 12:41</t>
  </si>
  <si>
    <t>REMCO KIND 500000001591096965 GRIT - FUEL 040004     10 08JUL25 12:33</t>
  </si>
  <si>
    <t>BOBBY NICHOLSON 200000001587033424 GRIT - FUEL 832516     10 08JUL25 12:31</t>
  </si>
  <si>
    <t>JAMES B BEATTIE 600000001590850001 GRIT - FUEL 809126     10 08JUL25 12:30</t>
  </si>
  <si>
    <t>DAN O'CONNOR 100000001581900456 GRIT - FUEL 804676     10 08JUL25 12:29</t>
  </si>
  <si>
    <t>KEITH LAING 600000001590849166 GRIT - FUEL 834700     10 08JUL25 12:28</t>
  </si>
  <si>
    <t>DEREK ARTHUR 100000001581899489 GRIT - FUEL 070806     10 08JUL25 12:28</t>
  </si>
  <si>
    <t>DIANA BAINES 400000001595950175 GRIT STARLNK 800618     10 08JUL25 12:27</t>
  </si>
  <si>
    <t>J BEATTIE GLAMIS RATTLE CANS 500000001594629579 809126     10 14JUL25 22:28</t>
  </si>
  <si>
    <t>DIANA BAINES 300000001597182204 SVVC STARLNK 800618     10 13JUL25 12:07</t>
  </si>
  <si>
    <t>MRS M WENSETH &amp; MR 200000001594443604 KINGUSSIE - FUEL 826310     10 22JUL25 08:36</t>
  </si>
  <si>
    <t>ANTHONY R CAMILLER 100000001589307494 KINGUSSIE - FUEL 873447     10 22JUL25 08:34</t>
  </si>
  <si>
    <t>REMCO KIND 600000001598253516 KINGUSSIE - FUEL 040004     10 22JUL25 08:32</t>
  </si>
  <si>
    <t>JAMES B BEATTIE 100000001589306303 KINGUSSIE - FUEL 809126     10 22JUL25 08:31</t>
  </si>
  <si>
    <t>SCOTT DICKINSON 200000001594441325 LR129 KINGUSSIE 600410     10 22JUL25 08:30</t>
  </si>
  <si>
    <t>JAMES BUTCHER 100000001589305533 KINGUSSIE - FUEL 608371     10 22JUL25 08:29</t>
  </si>
  <si>
    <t>LEE GILMOUR 400000001603275791 KINGUSSIE - FUEL 070436     10 22JUL25 08:28</t>
  </si>
  <si>
    <t>KEITH LAING 100000001589304802 KINGUSSIE - FUEL 834700     10 22JUL25 08:27</t>
  </si>
  <si>
    <t>25/07/2025</t>
  </si>
  <si>
    <t>GORDON TAYLOR TA67SIMTAYLOR HUBX3DB360AE0A20E0 090127     30 25JUL25 00:15</t>
  </si>
  <si>
    <t>29/07/2025</t>
  </si>
  <si>
    <t>OUTSIDER EVENTS LI EVENT SERVICES - G REV537932999685934 040075     10 29JUL25 13:48</t>
  </si>
  <si>
    <t>OUTSIDER EVENTS LI EVENT SERVICES - C REV537904333572343 040075     10 29JUL25 13:00</t>
  </si>
  <si>
    <t>MORAG FYFE LOUDON R LOUDON 250731230955904744 874401     30 01AUG25 03:30</t>
  </si>
  <si>
    <t>BATHO M C/ROYPREM TA09 SIM 40023040420604000R 834700     30 05AUG25 02:39</t>
  </si>
  <si>
    <t>MR CAMPBELL TA42SIMCAMPBELL 000000000128438140 089286     30 05AUG25 01:18</t>
  </si>
  <si>
    <t>ALEXANDER GREENLEE TA47SIMGREENLEES CBSOX0048384412246 826625     30 05AUG25 00:48</t>
  </si>
  <si>
    <t>14/08/2025</t>
  </si>
  <si>
    <t>EASY FUNDRAISING 36489 QUARTER 2 20</t>
  </si>
  <si>
    <t>18/08/2025</t>
  </si>
  <si>
    <t>HIGHLAND OFFROAD 3 300000001617542867 INV 0422 - T4X4R 800657     10 18AUG25 20:49</t>
  </si>
  <si>
    <t>DEREK ARTHUR 300000001617542150 TRAVERSE - FUEL 070806     10 18AUG25 20:48</t>
  </si>
  <si>
    <t>DAN O'CONNOR 300000001617541807 TRAVERSE - FUEL 804676     10 18AUG25 20:47</t>
  </si>
  <si>
    <t>LEE GILMOUR 100000001604971846 TRAVERSE - FUEL 070436     10 18AUG25 20:46</t>
  </si>
  <si>
    <t>JAMES BUTCHER 200000001610120128 TRAVERSE - FUEL 608371     10 18AUG25 20:46</t>
  </si>
  <si>
    <t>DIANA BAINES</t>
  </si>
  <si>
    <t>JAMES B BEATTIE 600000001613190990 TRAVERSE - FUEL 809126     10 17AUG25 14:39</t>
  </si>
  <si>
    <t>KEITH LAING 200000001609424189 TRAVERSE GENE FUEL 834700     10 17AUG25 14:38</t>
  </si>
  <si>
    <t>KEITH LAING 300000001616844403 TRAVERSE- FUEL 834700     10 17AUG25 14:37</t>
  </si>
  <si>
    <t>26/08/2025</t>
  </si>
  <si>
    <t>GORDON TAYLOR TA67SIMTAYLOR HUBXD673C3AF20FB35 090127     30 26AUG25 00:26</t>
  </si>
  <si>
    <t>ROBIN LOUDON 200000001613439110 TRAVERSE FUEL 874401     10 25AUG25 08:17</t>
  </si>
  <si>
    <t>WAID LTD 500000001622248534 4532 090666     10 01SEP25 17:05</t>
  </si>
  <si>
    <t>MORAG FYFE LOUDON R LOUDON 250831230933557962 874401     30 01SEP25 03:41</t>
  </si>
  <si>
    <t>BATHO M C/ROYPREM TA09 SIM 49023117793221000R 834700     30 05SEP25 02:38</t>
  </si>
  <si>
    <t>ALEXANDER GREENLEE TA47SIMGREENLEES CBSOX0051338063989 826625     30 05SEP25 00:51</t>
  </si>
  <si>
    <t>DEREK ARTHUR 500000001626396694 AIRLINE RAILS KIT 070806     10 09SEP25 07:36</t>
  </si>
  <si>
    <t>DEREK ARTHUR 300000001629813659 USB-C CABLING 070806     10 09SEP25 07:35</t>
  </si>
  <si>
    <t>DEREK ARTHUR 400000001631239111 CAT-6 CABLING 070806     10 09SEP25 07:34</t>
  </si>
  <si>
    <t>15/09/2025</t>
  </si>
  <si>
    <t>DIANA BAINES 100000001619700604 STARLNK - STANDBY 800618     10 13SEP25 14:12</t>
  </si>
  <si>
    <t>17/09/2025</t>
  </si>
  <si>
    <t>STRATHCLYDE 4X4 RE 600000001630819714 INV 2383 800993     10 17SEP25 20:12</t>
  </si>
  <si>
    <t>23/09/2025</t>
  </si>
  <si>
    <t>PHILIP WRNEST WHAL 500000001634232335 VAT- BALLATER 404784     10 23SEP25 18:27</t>
  </si>
  <si>
    <t>DIANA BAINES 400000001639032015 STARLNK - BALLATER 800618     10 23SEP25 18:26</t>
  </si>
  <si>
    <t>PHILIP WRNEST WHAL 100000001625014274 LR135 BALLATER 404784     10 23SEP25 16:40</t>
  </si>
  <si>
    <t>PAUL WARNOCK 100000001625012731 TA103 BALLATER 831812     10 23SEP25 16:37</t>
  </si>
  <si>
    <t>DEREK ARTHUR 600000001633898145 BALLATER - FUEL 070806     10 23SEP25 16:35</t>
  </si>
  <si>
    <t>KEITH LAING 100000001625011102 BALLATER - FUEL 834700     10 23SEP25 16:34</t>
  </si>
  <si>
    <t>JAMES BUTCHER 500000001634168134 BALLATER - FUEL 608371     10 23SEP25 16:34</t>
  </si>
  <si>
    <t>SCOTT DICKINSON 600000001633896857 LR129 BALLATER 600410     10 23SEP25 16:33</t>
  </si>
  <si>
    <t>JAMES B BEATTIE 200000001630132778 BALLATER - FUEL 809126     10 23SEP25 16:32</t>
  </si>
  <si>
    <t>25/09/2025</t>
  </si>
  <si>
    <t>GORDON TAYLOR TA67SIMTAYLOR HUBX76ADDD11323928 090127     30 25SEP25 00:10</t>
  </si>
  <si>
    <t>Exp</t>
  </si>
  <si>
    <t>Inc</t>
  </si>
  <si>
    <t>T4x4R Cash book: Receipts</t>
  </si>
  <si>
    <t>SIM RECEIPTS summary at line 200</t>
  </si>
  <si>
    <t>RECEIVED</t>
  </si>
  <si>
    <t>XCHK</t>
  </si>
  <si>
    <t>Details</t>
  </si>
  <si>
    <t>XADD SIMS</t>
  </si>
  <si>
    <t>Members subs</t>
  </si>
  <si>
    <t>Donations from members</t>
  </si>
  <si>
    <t>Deployments</t>
  </si>
  <si>
    <t>Broadnet refund</t>
  </si>
  <si>
    <t>Other</t>
  </si>
  <si>
    <t>Events</t>
  </si>
  <si>
    <t>Comms project</t>
  </si>
  <si>
    <t>Unicorn</t>
  </si>
  <si>
    <t>Wedding driving</t>
  </si>
  <si>
    <t>Tr to restricted funds</t>
  </si>
  <si>
    <t>Donations other</t>
  </si>
  <si>
    <t>C Beedie</t>
  </si>
  <si>
    <t>M Batho</t>
  </si>
  <si>
    <t>J Beattie</t>
  </si>
  <si>
    <t>Derek Arthur</t>
  </si>
  <si>
    <t>Iain Campbell</t>
  </si>
  <si>
    <t>Iain Reid</t>
  </si>
  <si>
    <t>Robin Loudon</t>
  </si>
  <si>
    <t>Gerry Burke</t>
  </si>
  <si>
    <t>Gordon Taylor</t>
  </si>
  <si>
    <t>E Rouse</t>
  </si>
  <si>
    <t>Dan O'Connor</t>
  </si>
  <si>
    <t>Bobby Nicolson</t>
  </si>
  <si>
    <t>Reaney</t>
  </si>
  <si>
    <t>Gillies</t>
  </si>
  <si>
    <t>K Laing</t>
  </si>
  <si>
    <t>Greenlees</t>
  </si>
  <si>
    <t>Jim Butcher</t>
  </si>
  <si>
    <t>SIM XCHK</t>
  </si>
  <si>
    <t>ROBIN LOUDON 100000001547249840 CRUK HOTEL 874401     10 08MAY25 20:19 (REFUND)</t>
  </si>
  <si>
    <t>T4x4R Cash book payments:</t>
  </si>
  <si>
    <t>PAID</t>
  </si>
  <si>
    <t>X CHK</t>
  </si>
  <si>
    <t>V</t>
  </si>
  <si>
    <t>TTNC</t>
  </si>
  <si>
    <t>Comms system</t>
  </si>
  <si>
    <t>IT</t>
  </si>
  <si>
    <t>Equip etc</t>
  </si>
  <si>
    <t>Misc</t>
  </si>
  <si>
    <t>Training</t>
  </si>
  <si>
    <t>Room hires</t>
  </si>
  <si>
    <t>Insurance</t>
  </si>
  <si>
    <t>Radios &amp; phones</t>
  </si>
  <si>
    <t>Events costs</t>
  </si>
  <si>
    <t>Uniform</t>
  </si>
  <si>
    <t>ROBIN LOUDON 100000001547249840 CRUK HOTEL 874401     10 08MAY25 20:19 (ERROR)</t>
  </si>
  <si>
    <t xml:space="preserve">T4x4R subs received </t>
  </si>
  <si>
    <t>31/12/2024 to date</t>
  </si>
  <si>
    <t>Dave</t>
  </si>
  <si>
    <t xml:space="preserve"> Duff</t>
  </si>
  <si>
    <t>DEREK</t>
  </si>
  <si>
    <t>ARTHUR</t>
  </si>
  <si>
    <t>DIANA</t>
  </si>
  <si>
    <t>BAINES</t>
  </si>
  <si>
    <t xml:space="preserve">MARIUS </t>
  </si>
  <si>
    <t>BANEA</t>
  </si>
  <si>
    <t xml:space="preserve">MIKE </t>
  </si>
  <si>
    <t>BATHO  (Cheque)</t>
  </si>
  <si>
    <t xml:space="preserve">JIM </t>
  </si>
  <si>
    <t xml:space="preserve">BEATTIE </t>
  </si>
  <si>
    <t xml:space="preserve"> BEATTIE </t>
  </si>
  <si>
    <t>COLIN</t>
  </si>
  <si>
    <t xml:space="preserve">BEEDIE </t>
  </si>
  <si>
    <t xml:space="preserve">ANDREW </t>
  </si>
  <si>
    <t>BRYCE</t>
  </si>
  <si>
    <t>GERRY</t>
  </si>
  <si>
    <t>BURKE</t>
  </si>
  <si>
    <t xml:space="preserve">BUTCHER </t>
  </si>
  <si>
    <t>IAN</t>
  </si>
  <si>
    <t>CAMPBELL x 2</t>
  </si>
  <si>
    <t>G</t>
  </si>
  <si>
    <t>CROZIER x 2</t>
  </si>
  <si>
    <t>PAMELA</t>
  </si>
  <si>
    <t xml:space="preserve">DEANS </t>
  </si>
  <si>
    <t>DOUG</t>
  </si>
  <si>
    <t>GILLIES</t>
  </si>
  <si>
    <t xml:space="preserve">ALEXANDER </t>
  </si>
  <si>
    <t>GREENLEES</t>
  </si>
  <si>
    <t xml:space="preserve">W </t>
  </si>
  <si>
    <t xml:space="preserve">HOUSTOUN </t>
  </si>
  <si>
    <t>GARY</t>
  </si>
  <si>
    <t>KELL</t>
  </si>
  <si>
    <t xml:space="preserve">BEN </t>
  </si>
  <si>
    <t>KIVLIN</t>
  </si>
  <si>
    <t>KEITH</t>
  </si>
  <si>
    <t xml:space="preserve">LAING </t>
  </si>
  <si>
    <t>ROBIN</t>
  </si>
  <si>
    <t xml:space="preserve">LOUDON </t>
  </si>
  <si>
    <t xml:space="preserve">FRASER </t>
  </si>
  <si>
    <t>MARR</t>
  </si>
  <si>
    <t>JONATHAN</t>
  </si>
  <si>
    <t>MCCREADIE</t>
  </si>
  <si>
    <t>BOB</t>
  </si>
  <si>
    <t>NICHOLSON</t>
  </si>
  <si>
    <t>DAN</t>
  </si>
  <si>
    <t xml:space="preserve">O'Connor </t>
  </si>
  <si>
    <t xml:space="preserve"> M J</t>
  </si>
  <si>
    <t>PITTS</t>
  </si>
  <si>
    <t xml:space="preserve"> LAURA </t>
  </si>
  <si>
    <t>RALTON</t>
  </si>
  <si>
    <t>LYNNE</t>
  </si>
  <si>
    <t xml:space="preserve">REANEY </t>
  </si>
  <si>
    <t xml:space="preserve">IAIN </t>
  </si>
  <si>
    <t xml:space="preserve">REID </t>
  </si>
  <si>
    <t xml:space="preserve">EHS </t>
  </si>
  <si>
    <t xml:space="preserve">ROUSE </t>
  </si>
  <si>
    <t>SIMON</t>
  </si>
  <si>
    <t xml:space="preserve">SIMPSON </t>
  </si>
  <si>
    <t xml:space="preserve">GORDON </t>
  </si>
  <si>
    <t xml:space="preserve">TAYLOR </t>
  </si>
  <si>
    <t>IZZY</t>
  </si>
  <si>
    <t xml:space="preserve">WORGAN-BLAKE </t>
  </si>
  <si>
    <t>T4x4R subs received in year ending 31 Dec 2024</t>
  </si>
  <si>
    <t>J MCCREADIE</t>
  </si>
  <si>
    <t xml:space="preserve">P DEANS </t>
  </si>
  <si>
    <t xml:space="preserve">MR I CAMPBELL &amp; MI IAIN C/NATASHA </t>
  </si>
  <si>
    <t xml:space="preserve">GORDON TAYLOR </t>
  </si>
  <si>
    <t xml:space="preserve">C BEEDIE </t>
  </si>
  <si>
    <t xml:space="preserve">ROUSE EHS </t>
  </si>
  <si>
    <t xml:space="preserve">LAING KA </t>
  </si>
  <si>
    <t xml:space="preserve">MORAG FYFE LOUDON </t>
  </si>
  <si>
    <t>BURKE MR G</t>
  </si>
  <si>
    <t>D BAINES MEMBERSHIP</t>
  </si>
  <si>
    <t xml:space="preserve">JIM BUTCHER </t>
  </si>
  <si>
    <t xml:space="preserve">ARTHUR DEREK </t>
  </si>
  <si>
    <t xml:space="preserve">GILLIES DJ </t>
  </si>
  <si>
    <t xml:space="preserve">L REANEY </t>
  </si>
  <si>
    <t>ANDREW BRYCE</t>
  </si>
  <si>
    <t>ALEXANDER GREENLEES</t>
  </si>
  <si>
    <t>PITTS M J</t>
  </si>
  <si>
    <t>Crozier x 2 subs</t>
  </si>
  <si>
    <t>D O'Connor sub</t>
  </si>
  <si>
    <t>Dave Duff</t>
  </si>
  <si>
    <t xml:space="preserve">IAIN REID </t>
  </si>
  <si>
    <t xml:space="preserve">W HOUSTOUN </t>
  </si>
  <si>
    <t>BATHO CHEQUE  membership</t>
  </si>
  <si>
    <t>G KELL</t>
  </si>
  <si>
    <t xml:space="preserve">I WORGAN-BLAKE </t>
  </si>
  <si>
    <t xml:space="preserve">J BEATTIE </t>
  </si>
  <si>
    <t xml:space="preserve">SIMPSON S&amp;E  </t>
  </si>
  <si>
    <t>FRASER MARR</t>
  </si>
  <si>
    <t>MARIUS BANEA</t>
  </si>
  <si>
    <t xml:space="preserve">RALTON LAURA </t>
  </si>
  <si>
    <t>BEN KIVLIN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</si>
</sst>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#,##0.00_ ;[Red]\-#,##0.00\ "/>
  </numFmts>
  <fonts count="3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Marlett"/>
      <charset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b/>
      <sz val="13"/>
      <color rgb="FFFF0000"/>
      <name val="Calibri"/>
    </font>
    <font>
      <sz val="11"/>
      <color rgb="FF000000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9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0" borderId="0" xfId="0" applyFont="1"/>
    <xf numFmtId="4" fontId="17" fillId="0" borderId="0" xfId="0" applyNumberFormat="1" applyFont="1"/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17" fillId="0" borderId="10" xfId="0" applyNumberFormat="1" applyFont="1" applyBorder="1"/>
    <xf numFmtId="4" fontId="19" fillId="0" borderId="0" xfId="0" applyNumberFormat="1" applyFont="1" applyAlignment="1">
      <alignment horizontal="center" vertical="center"/>
    </xf>
    <xf numFmtId="4" fontId="0" fillId="0" borderId="11" xfId="0" applyNumberFormat="1" applyBorder="1"/>
    <xf numFmtId="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22" fontId="20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4" fontId="17" fillId="33" borderId="0" xfId="0" applyNumberFormat="1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0" fillId="0" borderId="0" xfId="0" quotePrefix="1" applyAlignment="1">
      <alignment horizontal="center"/>
    </xf>
    <xf numFmtId="22" fontId="22" fillId="0" borderId="0" xfId="0" applyNumberFormat="1" applyFont="1" applyAlignment="1">
      <alignment horizontal="left"/>
    </xf>
    <xf numFmtId="22" fontId="23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9" fillId="0" borderId="0" xfId="0" quotePrefix="1" applyFont="1" applyAlignment="1">
      <alignment horizontal="center" vertical="center"/>
    </xf>
    <xf numFmtId="4" fontId="19" fillId="0" borderId="0" xfId="0" quotePrefix="1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4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justify" vertical="center" wrapText="1"/>
    </xf>
    <xf numFmtId="3" fontId="25" fillId="0" borderId="0" xfId="0" applyNumberFormat="1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4" fontId="19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justify" vertical="center"/>
    </xf>
    <xf numFmtId="3" fontId="19" fillId="0" borderId="0" xfId="0" applyNumberFormat="1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4" fontId="25" fillId="0" borderId="11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4" fontId="25" fillId="0" borderId="13" xfId="0" applyNumberFormat="1" applyFont="1" applyBorder="1" applyAlignment="1">
      <alignment horizontal="right" vertic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" fontId="25" fillId="0" borderId="0" xfId="0" applyNumberFormat="1" applyFont="1" applyAlignment="1">
      <alignment horizontal="justify" vertical="center"/>
    </xf>
    <xf numFmtId="4" fontId="19" fillId="0" borderId="0" xfId="0" quotePrefix="1" applyNumberFormat="1" applyFont="1" applyAlignment="1">
      <alignment horizontal="right" vertical="center"/>
    </xf>
    <xf numFmtId="0" fontId="25" fillId="34" borderId="0" xfId="0" applyFont="1" applyFill="1" applyAlignment="1">
      <alignment vertical="center"/>
    </xf>
    <xf numFmtId="4" fontId="25" fillId="34" borderId="0" xfId="0" applyNumberFormat="1" applyFont="1" applyFill="1" applyAlignment="1">
      <alignment horizontal="right" vertical="center"/>
    </xf>
    <xf numFmtId="4" fontId="25" fillId="34" borderId="0" xfId="0" applyNumberFormat="1" applyFont="1" applyFill="1" applyAlignment="1">
      <alignment vertical="center"/>
    </xf>
    <xf numFmtId="0" fontId="28" fillId="0" borderId="0" xfId="0" applyFont="1" applyAlignment="1">
      <alignment vertical="center"/>
    </xf>
    <xf numFmtId="4" fontId="0" fillId="0" borderId="19" xfId="0" applyNumberForma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17" fillId="0" borderId="20" xfId="0" applyNumberFormat="1" applyFont="1" applyBorder="1" applyAlignment="1">
      <alignment vertical="center"/>
    </xf>
    <xf numFmtId="4" fontId="17" fillId="0" borderId="21" xfId="0" applyNumberFormat="1" applyFont="1" applyBorder="1" applyAlignment="1">
      <alignment vertical="center"/>
    </xf>
    <xf numFmtId="4" fontId="17" fillId="0" borderId="22" xfId="0" applyNumberFormat="1" applyFont="1" applyBorder="1" applyAlignment="1">
      <alignment vertical="center"/>
    </xf>
    <xf numFmtId="4" fontId="17" fillId="0" borderId="19" xfId="0" applyNumberFormat="1" applyFont="1" applyBorder="1" applyAlignment="1">
      <alignment vertical="center"/>
    </xf>
    <xf numFmtId="4" fontId="17" fillId="0" borderId="23" xfId="0" applyNumberFormat="1" applyFont="1" applyBorder="1" applyAlignment="1">
      <alignment vertical="center"/>
    </xf>
    <xf numFmtId="4" fontId="0" fillId="0" borderId="24" xfId="0" applyNumberFormat="1" applyBorder="1" applyAlignment="1">
      <alignment vertical="center"/>
    </xf>
    <xf numFmtId="4" fontId="17" fillId="0" borderId="11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4" fontId="0" fillId="0" borderId="27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0" fontId="31" fillId="0" borderId="0" xfId="0" quotePrefix="1" applyFont="1" applyAlignment="1">
      <alignment horizontal="center"/>
    </xf>
    <xf numFmtId="0" fontId="31" fillId="0" borderId="0" xfId="0" applyFont="1" applyAlignment="1">
      <alignment horizontal="center"/>
    </xf>
    <xf numFmtId="22" fontId="20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justify" vertical="center"/>
    </xf>
    <xf numFmtId="164" fontId="27" fillId="0" borderId="0" xfId="0" applyNumberFormat="1" applyFont="1" applyAlignment="1">
      <alignment horizontal="justify" vertical="center"/>
    </xf>
    <xf numFmtId="165" fontId="25" fillId="0" borderId="0" xfId="0" applyNumberFormat="1" applyFont="1" applyAlignment="1">
      <alignment vertical="center"/>
    </xf>
    <xf numFmtId="165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2" fontId="15" fillId="0" borderId="0" xfId="0" applyNumberFormat="1" applyFont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0" xfId="0" applyFill="1" applyAlignment="1">
      <alignment vertical="center"/>
    </xf>
    <xf numFmtId="4" fontId="0" fillId="35" borderId="0" xfId="0" applyNumberFormat="1" applyFill="1" applyAlignment="1">
      <alignment vertical="center"/>
    </xf>
    <xf numFmtId="14" fontId="0" fillId="35" borderId="0" xfId="0" applyNumberFormat="1" applyFill="1" applyAlignment="1">
      <alignment horizontal="center" vertical="center"/>
    </xf>
    <xf numFmtId="2" fontId="0" fillId="35" borderId="0" xfId="0" applyNumberFormat="1" applyFill="1" applyAlignment="1">
      <alignment horizontal="center" vertical="center"/>
    </xf>
    <xf numFmtId="2" fontId="0" fillId="36" borderId="0" xfId="0" applyNumberFormat="1" applyFill="1" applyAlignment="1">
      <alignment horizontal="center"/>
    </xf>
    <xf numFmtId="0" fontId="0" fillId="36" borderId="0" xfId="0" applyFill="1"/>
    <xf numFmtId="0" fontId="0" fillId="36" borderId="0" xfId="0" applyFill="1" applyAlignment="1">
      <alignment horizontal="center"/>
    </xf>
    <xf numFmtId="4" fontId="0" fillId="36" borderId="0" xfId="0" applyNumberFormat="1" applyFill="1"/>
    <xf numFmtId="14" fontId="0" fillId="0" borderId="0" xfId="0" applyNumberFormat="1" applyAlignment="1">
      <alignment vertical="center"/>
    </xf>
    <xf numFmtId="14" fontId="17" fillId="0" borderId="0" xfId="0" applyNumberFormat="1" applyFont="1" applyAlignment="1">
      <alignment vertical="center"/>
    </xf>
    <xf numFmtId="22" fontId="34" fillId="0" borderId="0" xfId="0" applyNumberFormat="1" applyFont="1" applyAlignment="1">
      <alignment vertical="center"/>
    </xf>
    <xf numFmtId="4" fontId="0" fillId="0" borderId="30" xfId="0" applyNumberFormat="1" applyBorder="1" applyAlignment="1">
      <alignment vertical="center"/>
    </xf>
    <xf numFmtId="4" fontId="0" fillId="0" borderId="31" xfId="0" applyNumberFormat="1" applyBorder="1" applyAlignment="1">
      <alignment vertical="center"/>
    </xf>
    <xf numFmtId="4" fontId="0" fillId="0" borderId="33" xfId="0" applyNumberForma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7" xfId="0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4" fontId="17" fillId="0" borderId="35" xfId="0" applyNumberFormat="1" applyFont="1" applyBorder="1" applyAlignment="1">
      <alignment vertical="center"/>
    </xf>
    <xf numFmtId="4" fontId="0" fillId="0" borderId="25" xfId="0" applyNumberFormat="1" applyBorder="1" applyAlignment="1">
      <alignment vertical="center"/>
    </xf>
    <xf numFmtId="4" fontId="0" fillId="0" borderId="26" xfId="0" applyNumberFormat="1" applyBorder="1" applyAlignment="1">
      <alignment vertical="center"/>
    </xf>
    <xf numFmtId="4" fontId="0" fillId="0" borderId="34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4" fontId="0" fillId="0" borderId="36" xfId="0" applyNumberFormat="1" applyBorder="1" applyAlignment="1">
      <alignment vertical="center"/>
    </xf>
    <xf numFmtId="4" fontId="0" fillId="0" borderId="37" xfId="0" applyNumberFormat="1" applyBorder="1" applyAlignment="1">
      <alignment vertical="center"/>
    </xf>
    <xf numFmtId="4" fontId="0" fillId="0" borderId="38" xfId="0" applyNumberForma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9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8" xfId="0" applyBorder="1" applyAlignment="1">
      <alignment vertical="center"/>
    </xf>
    <xf numFmtId="4" fontId="17" fillId="0" borderId="36" xfId="0" applyNumberFormat="1" applyFont="1" applyBorder="1" applyAlignment="1">
      <alignment vertical="center"/>
    </xf>
    <xf numFmtId="4" fontId="17" fillId="0" borderId="39" xfId="0" applyNumberFormat="1" applyFont="1" applyBorder="1" applyAlignment="1">
      <alignment vertical="center"/>
    </xf>
    <xf numFmtId="4" fontId="17" fillId="0" borderId="37" xfId="0" applyNumberFormat="1" applyFont="1" applyBorder="1" applyAlignment="1">
      <alignment vertical="center"/>
    </xf>
    <xf numFmtId="4" fontId="17" fillId="0" borderId="30" xfId="0" applyNumberFormat="1" applyFont="1" applyBorder="1" applyAlignment="1">
      <alignment vertical="center"/>
    </xf>
    <xf numFmtId="4" fontId="17" fillId="0" borderId="34" xfId="0" applyNumberFormat="1" applyFont="1" applyBorder="1" applyAlignment="1">
      <alignment vertical="center"/>
    </xf>
    <xf numFmtId="4" fontId="17" fillId="0" borderId="31" xfId="0" applyNumberFormat="1" applyFont="1" applyBorder="1" applyAlignment="1">
      <alignment vertical="center"/>
    </xf>
    <xf numFmtId="4" fontId="17" fillId="0" borderId="24" xfId="0" applyNumberFormat="1" applyFont="1" applyBorder="1" applyAlignment="1">
      <alignment vertical="center"/>
    </xf>
    <xf numFmtId="4" fontId="17" fillId="0" borderId="38" xfId="0" applyNumberFormat="1" applyFon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0" fontId="19" fillId="0" borderId="0" xfId="0" quotePrefix="1" applyFont="1" applyAlignment="1">
      <alignment horizontal="right" vertical="center"/>
    </xf>
    <xf numFmtId="0" fontId="25" fillId="34" borderId="0" xfId="0" applyFont="1" applyFill="1" applyAlignment="1">
      <alignment horizontal="right" vertical="center"/>
    </xf>
    <xf numFmtId="4" fontId="34" fillId="0" borderId="0" xfId="0" applyNumberFormat="1" applyFont="1" applyAlignment="1">
      <alignment vertical="center"/>
    </xf>
    <xf numFmtId="4" fontId="0" fillId="0" borderId="10" xfId="0" applyNumberFormat="1" applyBorder="1"/>
    <xf numFmtId="0" fontId="0" fillId="0" borderId="36" xfId="0" applyBorder="1" applyAlignment="1">
      <alignment vertical="center"/>
    </xf>
    <xf numFmtId="0" fontId="0" fillId="0" borderId="0" xfId="0" applyAlignment="1">
      <alignment horizontal="right" vertical="center"/>
    </xf>
    <xf numFmtId="0" fontId="35" fillId="0" borderId="0" xfId="0" applyFont="1"/>
    <xf numFmtId="14" fontId="35" fillId="0" borderId="0" xfId="0" applyNumberFormat="1" applyFont="1" applyAlignment="1">
      <alignment horizontal="center" vertical="center"/>
    </xf>
    <xf numFmtId="14" fontId="0" fillId="36" borderId="0" xfId="0" applyNumberForma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2" fontId="35" fillId="0" borderId="0" xfId="0" applyNumberFormat="1" applyFont="1" applyAlignment="1">
      <alignment vertical="center"/>
    </xf>
    <xf numFmtId="4" fontId="17" fillId="0" borderId="10" xfId="0" applyNumberFormat="1" applyFont="1" applyBorder="1" applyAlignment="1">
      <alignment horizontal="center" vertical="center"/>
    </xf>
    <xf numFmtId="4" fontId="0" fillId="36" borderId="0" xfId="0" applyNumberFormat="1" applyFill="1" applyAlignment="1">
      <alignment horizontal="center" vertical="center"/>
    </xf>
    <xf numFmtId="4" fontId="0" fillId="37" borderId="0" xfId="0" applyNumberFormat="1" applyFill="1"/>
    <xf numFmtId="0" fontId="36" fillId="0" borderId="0" xfId="0" applyFont="1"/>
    <xf numFmtId="0" fontId="36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22" fontId="37" fillId="0" borderId="0" xfId="0" applyNumberFormat="1" applyFont="1" applyAlignment="1">
      <alignment horizontal="left"/>
    </xf>
    <xf numFmtId="0" fontId="25" fillId="0" borderId="40" xfId="0" applyFont="1" applyBorder="1" applyAlignment="1">
      <alignment horizontal="center" vertical="center"/>
    </xf>
    <xf numFmtId="4" fontId="0" fillId="0" borderId="40" xfId="0" applyNumberFormat="1" applyBorder="1" applyAlignment="1">
      <alignment vertical="center"/>
    </xf>
    <xf numFmtId="0" fontId="38" fillId="0" borderId="0" xfId="0" applyFont="1"/>
    <xf numFmtId="14" fontId="38" fillId="0" borderId="0" xfId="0" applyNumberFormat="1" applyFont="1"/>
    <xf numFmtId="0" fontId="38" fillId="0" borderId="0" xfId="0" applyFont="1" applyAlignment="1">
      <alignment horizontal="center" vertical="center"/>
    </xf>
    <xf numFmtId="4" fontId="0" fillId="0" borderId="0" xfId="0" applyNumberFormat="1" applyAlignment="1">
      <alignment horizontal="center"/>
    </xf>
    <xf numFmtId="0" fontId="3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14" fontId="38" fillId="0" borderId="0" xfId="0" applyNumberFormat="1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14" fontId="35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14" xfId="0" quotePrefix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" fontId="19" fillId="0" borderId="14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9" fillId="0" borderId="15" xfId="0" quotePrefix="1" applyFont="1" applyBorder="1" applyAlignment="1">
      <alignment horizontal="center" vertical="center"/>
    </xf>
    <xf numFmtId="14" fontId="17" fillId="0" borderId="28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65AA-DC4B-4B6E-BBF9-1F3ADEDE5853}">
  <dimension ref="A1:W59"/>
  <sheetViews>
    <sheetView tabSelected="1" workbookViewId="0">
      <selection activeCell="D58" sqref="D58"/>
    </sheetView>
  </sheetViews>
  <sheetFormatPr defaultColWidth="9.140625" defaultRowHeight="21.95" customHeight="1"/>
  <cols>
    <col min="1" max="1" width="26.42578125" style="28" customWidth="1"/>
    <col min="2" max="2" width="12.85546875" style="28" customWidth="1"/>
    <col min="3" max="3" width="9.140625" style="28" customWidth="1"/>
    <col min="4" max="4" width="12.7109375" style="29" customWidth="1"/>
    <col min="5" max="5" width="5.7109375" style="28" customWidth="1"/>
    <col min="6" max="6" width="10.42578125" style="28" bestFit="1" customWidth="1"/>
    <col min="7" max="7" width="5.7109375" style="28" customWidth="1"/>
    <col min="8" max="8" width="12.7109375" style="35" customWidth="1"/>
    <col min="9" max="9" width="5.7109375" style="28" customWidth="1"/>
    <col min="10" max="10" width="12.7109375" style="29" customWidth="1"/>
    <col min="11" max="11" width="6.140625" style="29" customWidth="1"/>
    <col min="12" max="12" width="12.7109375" style="29" customWidth="1"/>
    <col min="13" max="13" width="6.140625" style="28" customWidth="1"/>
    <col min="14" max="14" width="12.7109375" style="30" customWidth="1"/>
    <col min="15" max="16384" width="9.140625" style="28"/>
  </cols>
  <sheetData>
    <row r="1" spans="1:23" ht="24.95" customHeight="1">
      <c r="A1" s="27" t="s">
        <v>0</v>
      </c>
    </row>
    <row r="2" spans="1:23" ht="24.95" customHeight="1">
      <c r="A2" s="47" t="s">
        <v>1</v>
      </c>
      <c r="D2" s="138" t="s">
        <v>2</v>
      </c>
      <c r="F2" s="138" t="s">
        <v>3</v>
      </c>
      <c r="H2" s="32" t="s">
        <v>4</v>
      </c>
      <c r="J2" s="31" t="s">
        <v>5</v>
      </c>
      <c r="K2" s="31"/>
      <c r="L2" s="56" t="s">
        <v>6</v>
      </c>
      <c r="N2" s="32" t="s">
        <v>7</v>
      </c>
    </row>
    <row r="3" spans="1:23" ht="24.95" customHeight="1">
      <c r="D3" s="138" t="s">
        <v>8</v>
      </c>
      <c r="F3" s="138" t="s">
        <v>8</v>
      </c>
      <c r="H3" s="32" t="s">
        <v>8</v>
      </c>
      <c r="J3" s="31" t="s">
        <v>8</v>
      </c>
      <c r="K3" s="31"/>
      <c r="L3" s="40" t="s">
        <v>8</v>
      </c>
      <c r="M3" s="33"/>
      <c r="N3" s="32" t="s">
        <v>8</v>
      </c>
    </row>
    <row r="4" spans="1:23" ht="24.95" customHeight="1">
      <c r="A4" s="34" t="s">
        <v>9</v>
      </c>
      <c r="F4" s="29"/>
      <c r="J4" s="35"/>
      <c r="K4" s="35"/>
      <c r="L4" s="35"/>
      <c r="M4" s="30"/>
    </row>
    <row r="5" spans="1:23" ht="24.95" customHeight="1">
      <c r="A5" s="36" t="s">
        <v>10</v>
      </c>
      <c r="D5" s="35">
        <f>Received!I2</f>
        <v>14340</v>
      </c>
      <c r="F5" s="35">
        <v>1877.83</v>
      </c>
      <c r="H5" s="35">
        <v>10000</v>
      </c>
      <c r="J5" s="35">
        <v>57500</v>
      </c>
      <c r="K5" s="35"/>
      <c r="L5" s="30">
        <v>9000</v>
      </c>
      <c r="M5" s="30"/>
      <c r="N5" s="35">
        <v>7200</v>
      </c>
      <c r="O5" s="37"/>
      <c r="P5" s="37"/>
    </row>
    <row r="6" spans="1:23" ht="24.95" customHeight="1">
      <c r="A6" s="38" t="s">
        <v>11</v>
      </c>
      <c r="D6" s="35">
        <f>Received!G2</f>
        <v>508</v>
      </c>
      <c r="F6" s="35">
        <v>1170.5</v>
      </c>
      <c r="H6" s="35">
        <v>936</v>
      </c>
      <c r="J6" s="35">
        <v>1258.1600000000001</v>
      </c>
      <c r="K6" s="35"/>
      <c r="L6" s="30">
        <v>662.42000000000007</v>
      </c>
      <c r="M6" s="30"/>
      <c r="N6" s="35">
        <v>35</v>
      </c>
      <c r="O6" s="38"/>
      <c r="Q6" s="38"/>
    </row>
    <row r="7" spans="1:23" ht="24.95" customHeight="1">
      <c r="A7" s="38" t="s">
        <v>12</v>
      </c>
      <c r="D7" s="35">
        <f>Received!R2</f>
        <v>124.6</v>
      </c>
      <c r="F7" s="35">
        <v>978.76</v>
      </c>
      <c r="H7" s="35">
        <v>326.89</v>
      </c>
      <c r="J7" s="35"/>
      <c r="K7" s="35"/>
      <c r="L7" s="30"/>
      <c r="M7" s="30"/>
      <c r="N7" s="35"/>
      <c r="O7" s="38"/>
      <c r="Q7" s="38"/>
    </row>
    <row r="8" spans="1:23" ht="24.95" customHeight="1">
      <c r="A8" s="175" t="s">
        <v>13</v>
      </c>
      <c r="B8" s="174"/>
      <c r="F8" s="29"/>
      <c r="J8" s="35">
        <v>333.65</v>
      </c>
      <c r="K8" s="35"/>
      <c r="L8" s="30">
        <v>0</v>
      </c>
      <c r="M8" s="30"/>
      <c r="N8" s="35">
        <v>0</v>
      </c>
      <c r="O8" s="38"/>
    </row>
    <row r="9" spans="1:23" ht="24.95" customHeight="1">
      <c r="A9" s="38" t="s">
        <v>14</v>
      </c>
      <c r="F9" s="29"/>
      <c r="H9" s="35">
        <v>107.04</v>
      </c>
      <c r="J9" s="35">
        <v>205</v>
      </c>
      <c r="K9" s="35"/>
      <c r="L9" s="30">
        <v>0</v>
      </c>
      <c r="M9" s="30"/>
      <c r="N9" s="35">
        <v>0</v>
      </c>
      <c r="Q9" s="38"/>
    </row>
    <row r="10" spans="1:23" ht="24.95" hidden="1" customHeight="1">
      <c r="A10" s="38" t="s">
        <v>15</v>
      </c>
      <c r="F10" s="29"/>
      <c r="J10" s="35"/>
      <c r="K10" s="35"/>
      <c r="L10" s="30">
        <v>0</v>
      </c>
      <c r="M10" s="30"/>
      <c r="N10" s="35">
        <v>0</v>
      </c>
      <c r="O10" s="39"/>
      <c r="P10" s="39"/>
    </row>
    <row r="11" spans="1:23" ht="24.95" customHeight="1">
      <c r="D11" s="40">
        <f>SUM(D5:D10)</f>
        <v>14972.6</v>
      </c>
      <c r="F11" s="40">
        <v>4027.09</v>
      </c>
      <c r="H11" s="40">
        <f>SUM(H5:H10)</f>
        <v>11369.93</v>
      </c>
      <c r="J11" s="40">
        <v>59296.810000000005</v>
      </c>
      <c r="K11" s="40"/>
      <c r="L11" s="46">
        <f>SUM(L5:L10)</f>
        <v>9662.42</v>
      </c>
      <c r="M11" s="30"/>
      <c r="N11" s="40">
        <f>SUM(N5:N10)</f>
        <v>7235</v>
      </c>
      <c r="Q11" s="37"/>
      <c r="S11" s="41"/>
    </row>
    <row r="12" spans="1:23" ht="24.95" customHeight="1">
      <c r="A12" s="173" t="s">
        <v>16</v>
      </c>
      <c r="B12" s="176"/>
      <c r="F12" s="29"/>
      <c r="J12" s="35"/>
      <c r="K12" s="35"/>
      <c r="L12" s="30"/>
      <c r="M12" s="30"/>
      <c r="N12" s="35"/>
    </row>
    <row r="13" spans="1:23" ht="24.95" customHeight="1">
      <c r="A13" s="38" t="s">
        <v>17</v>
      </c>
      <c r="D13" s="35">
        <f>Received!F2</f>
        <v>121</v>
      </c>
      <c r="F13" s="35">
        <v>580.5</v>
      </c>
      <c r="H13" s="35">
        <v>325</v>
      </c>
      <c r="J13" s="35">
        <v>790</v>
      </c>
      <c r="K13" s="35"/>
      <c r="L13" s="30">
        <v>285</v>
      </c>
      <c r="M13" s="30"/>
      <c r="N13" s="35">
        <v>375</v>
      </c>
      <c r="P13" s="38"/>
    </row>
    <row r="14" spans="1:23" ht="24.95" customHeight="1">
      <c r="A14" s="177" t="s">
        <v>18</v>
      </c>
      <c r="B14" s="177"/>
      <c r="D14" s="35">
        <f>Received!H2</f>
        <v>2271.2400000000002</v>
      </c>
      <c r="F14" s="35">
        <v>4358</v>
      </c>
      <c r="H14" s="35">
        <v>3093</v>
      </c>
      <c r="J14" s="35">
        <v>4405.45</v>
      </c>
      <c r="K14" s="35"/>
      <c r="L14" s="30">
        <v>5074.32</v>
      </c>
      <c r="M14" s="55"/>
      <c r="N14" s="35">
        <v>0</v>
      </c>
      <c r="T14" s="38"/>
      <c r="U14" s="38"/>
      <c r="W14" s="38"/>
    </row>
    <row r="15" spans="1:23" ht="24.95" customHeight="1">
      <c r="A15" s="44" t="s">
        <v>19</v>
      </c>
      <c r="B15" s="44"/>
      <c r="F15" s="29"/>
      <c r="H15" s="35">
        <v>3277.05</v>
      </c>
      <c r="J15" s="35">
        <v>900</v>
      </c>
      <c r="K15" s="35"/>
      <c r="L15" s="30"/>
      <c r="M15" s="55"/>
      <c r="N15" s="35"/>
      <c r="T15" s="38"/>
      <c r="U15" s="38"/>
      <c r="W15" s="38"/>
    </row>
    <row r="16" spans="1:23" ht="24.95" customHeight="1">
      <c r="A16" s="44" t="s">
        <v>20</v>
      </c>
      <c r="B16" s="44"/>
      <c r="D16" s="35">
        <f>Received!J2</f>
        <v>0</v>
      </c>
      <c r="F16" s="35">
        <v>60.23</v>
      </c>
      <c r="J16" s="35"/>
      <c r="K16" s="35"/>
      <c r="L16" s="30"/>
      <c r="M16" s="55"/>
      <c r="N16" s="35"/>
      <c r="T16" s="38"/>
      <c r="U16" s="38"/>
      <c r="W16" s="38"/>
    </row>
    <row r="17" spans="1:18" ht="24.95" customHeight="1">
      <c r="A17" s="34" t="s">
        <v>21</v>
      </c>
      <c r="D17" s="40">
        <f>SUM(D13:D16)</f>
        <v>2392.2400000000002</v>
      </c>
      <c r="F17" s="40">
        <v>4998.7299999999996</v>
      </c>
      <c r="H17" s="40">
        <f>SUM(H13:H15)</f>
        <v>6695.05</v>
      </c>
      <c r="J17" s="40">
        <v>6095.45</v>
      </c>
      <c r="K17" s="40"/>
      <c r="L17" s="40">
        <f>SUM(L13:L15)</f>
        <v>5359.32</v>
      </c>
      <c r="M17" s="30"/>
      <c r="N17" s="40">
        <f>SUM(N13:N15)</f>
        <v>375</v>
      </c>
      <c r="P17" s="42"/>
    </row>
    <row r="18" spans="1:18" ht="9" customHeight="1">
      <c r="A18" s="34"/>
      <c r="F18" s="29"/>
      <c r="J18" s="35"/>
      <c r="K18" s="35"/>
      <c r="L18" s="30"/>
      <c r="M18" s="30"/>
      <c r="N18" s="35"/>
    </row>
    <row r="19" spans="1:18" ht="24.95" customHeight="1">
      <c r="A19" s="34" t="s">
        <v>22</v>
      </c>
      <c r="D19" s="40">
        <f>SUM(D11+D17)</f>
        <v>17364.84</v>
      </c>
      <c r="F19" s="40">
        <v>9025.82</v>
      </c>
      <c r="H19" s="40">
        <f>SUM(H11+H17)</f>
        <v>18064.98</v>
      </c>
      <c r="J19" s="40">
        <v>65392.26</v>
      </c>
      <c r="K19" s="40"/>
      <c r="L19" s="46">
        <f>SUM(L11+L17)</f>
        <v>15021.74</v>
      </c>
      <c r="M19" s="30"/>
      <c r="N19" s="40">
        <f>SUM(N11+N17)</f>
        <v>7610</v>
      </c>
    </row>
    <row r="20" spans="1:18" ht="12" customHeight="1">
      <c r="A20" s="34"/>
      <c r="F20" s="29"/>
      <c r="J20" s="35"/>
      <c r="K20" s="35"/>
      <c r="L20" s="30"/>
      <c r="M20" s="30"/>
      <c r="N20" s="35"/>
    </row>
    <row r="21" spans="1:18" ht="24.95" customHeight="1">
      <c r="A21" s="34" t="s">
        <v>23</v>
      </c>
      <c r="F21" s="29"/>
      <c r="J21" s="35"/>
      <c r="K21" s="35"/>
      <c r="L21" s="30"/>
      <c r="M21" s="30"/>
      <c r="N21" s="35"/>
    </row>
    <row r="22" spans="1:18" ht="24.95" customHeight="1">
      <c r="A22" s="173" t="s">
        <v>24</v>
      </c>
      <c r="B22" s="174"/>
      <c r="D22" s="35">
        <f>D43</f>
        <v>38953.650000000009</v>
      </c>
      <c r="F22" s="35">
        <v>15202.029999999995</v>
      </c>
      <c r="H22" s="35">
        <v>37483.81</v>
      </c>
      <c r="I22" s="38"/>
      <c r="J22" s="35">
        <v>18920.53</v>
      </c>
      <c r="K22" s="35"/>
      <c r="L22" s="30">
        <v>7990.6200000000008</v>
      </c>
      <c r="M22" s="30"/>
      <c r="N22" s="35">
        <f>N43</f>
        <v>8508.09</v>
      </c>
      <c r="P22" s="37"/>
    </row>
    <row r="23" spans="1:18" ht="24.95" customHeight="1">
      <c r="A23" s="38" t="s">
        <v>25</v>
      </c>
      <c r="F23" s="29"/>
      <c r="H23" s="35">
        <v>0</v>
      </c>
      <c r="J23" s="35">
        <v>0</v>
      </c>
      <c r="K23" s="35"/>
      <c r="L23" s="30">
        <v>0</v>
      </c>
      <c r="M23" s="30"/>
      <c r="N23" s="35">
        <v>0</v>
      </c>
      <c r="P23" s="38"/>
      <c r="Q23" s="38"/>
    </row>
    <row r="24" spans="1:18" ht="24.95" hidden="1" customHeight="1">
      <c r="A24" s="175" t="s">
        <v>26</v>
      </c>
      <c r="B24" s="176"/>
      <c r="F24" s="29"/>
      <c r="J24" s="35"/>
      <c r="K24" s="35"/>
      <c r="L24" s="30">
        <v>0</v>
      </c>
      <c r="M24" s="55"/>
      <c r="N24" s="35">
        <v>0</v>
      </c>
      <c r="O24" s="39"/>
    </row>
    <row r="25" spans="1:18" ht="24.95" customHeight="1">
      <c r="A25" s="38" t="s">
        <v>27</v>
      </c>
      <c r="D25" s="40">
        <f>SUM(D22:D24)</f>
        <v>38953.650000000009</v>
      </c>
      <c r="F25" s="40">
        <v>15202.029999999995</v>
      </c>
      <c r="H25" s="40">
        <f>SUM(H22:H24)</f>
        <v>37483.81</v>
      </c>
      <c r="J25" s="40">
        <v>18920.53</v>
      </c>
      <c r="K25" s="40"/>
      <c r="L25" s="46">
        <f>SUM(L22:L24)</f>
        <v>7990.6200000000008</v>
      </c>
      <c r="M25" s="30"/>
      <c r="N25" s="40">
        <f>SUM(N22:N24)</f>
        <v>8508.09</v>
      </c>
      <c r="P25" s="37"/>
    </row>
    <row r="26" spans="1:18" ht="24.95" customHeight="1">
      <c r="A26" s="38"/>
      <c r="F26" s="29"/>
      <c r="I26" s="30"/>
      <c r="J26" s="35"/>
      <c r="K26" s="35"/>
      <c r="L26" s="30"/>
      <c r="M26" s="30"/>
      <c r="N26" s="35"/>
      <c r="O26" s="30"/>
      <c r="P26" s="30"/>
      <c r="Q26" s="30"/>
    </row>
    <row r="27" spans="1:18" ht="24.95" customHeight="1">
      <c r="A27" s="43" t="s">
        <v>28</v>
      </c>
      <c r="D27" s="85">
        <f>D19-D25</f>
        <v>-21588.810000000009</v>
      </c>
      <c r="F27" s="85">
        <v>-6176.2099999999955</v>
      </c>
      <c r="H27" s="40">
        <f>H19-H25</f>
        <v>-19418.829999999998</v>
      </c>
      <c r="I27" s="84"/>
      <c r="J27" s="85">
        <v>46471.73</v>
      </c>
      <c r="K27" s="85"/>
      <c r="L27" s="83">
        <f>L19-L25</f>
        <v>7031.119999999999</v>
      </c>
      <c r="M27" s="86"/>
      <c r="N27" s="85">
        <f>N19-N25</f>
        <v>-898.09000000000015</v>
      </c>
      <c r="O27" s="86"/>
      <c r="P27" s="84"/>
      <c r="Q27" s="87"/>
      <c r="R27" s="84"/>
    </row>
    <row r="28" spans="1:18" s="57" customFormat="1" ht="19.5" customHeight="1">
      <c r="D28" s="139"/>
      <c r="F28" s="139"/>
      <c r="H28" s="35"/>
      <c r="J28" s="58"/>
      <c r="K28" s="58"/>
      <c r="L28" s="59"/>
      <c r="M28" s="59"/>
      <c r="N28" s="59"/>
    </row>
    <row r="29" spans="1:18" ht="24.95" customHeight="1">
      <c r="A29" s="173" t="s">
        <v>29</v>
      </c>
      <c r="B29" s="174"/>
      <c r="C29" s="174"/>
      <c r="D29" s="143"/>
      <c r="E29" s="8"/>
      <c r="F29" s="143"/>
      <c r="G29" s="8"/>
      <c r="H29" s="137"/>
      <c r="J29" s="35"/>
      <c r="K29" s="35"/>
      <c r="L29" s="30"/>
      <c r="M29" s="30"/>
    </row>
    <row r="30" spans="1:18" ht="30" customHeight="1">
      <c r="A30" s="178" t="s">
        <v>30</v>
      </c>
      <c r="B30" s="179"/>
      <c r="C30" s="179"/>
      <c r="D30" s="90">
        <f>PAid!H2</f>
        <v>2558.9899999999998</v>
      </c>
      <c r="E30" s="53"/>
      <c r="F30" s="90">
        <v>2105.6799999999998</v>
      </c>
      <c r="G30" s="53"/>
      <c r="H30" s="90">
        <v>908.34999999999991</v>
      </c>
      <c r="I30" s="8"/>
      <c r="J30" s="35">
        <v>3679.75</v>
      </c>
      <c r="K30" s="35"/>
      <c r="L30" s="30">
        <v>2957.2400000000007</v>
      </c>
      <c r="M30" s="30"/>
      <c r="N30" s="30">
        <v>0</v>
      </c>
    </row>
    <row r="31" spans="1:18" ht="30" customHeight="1">
      <c r="A31" s="177" t="s">
        <v>31</v>
      </c>
      <c r="B31" s="180"/>
      <c r="C31" s="180"/>
      <c r="D31" s="90">
        <f>PAid!P2</f>
        <v>0</v>
      </c>
      <c r="E31" s="54"/>
      <c r="F31" s="90">
        <v>397.82000000000005</v>
      </c>
      <c r="G31" s="54"/>
      <c r="H31" s="90">
        <v>412.25</v>
      </c>
      <c r="I31" s="8"/>
      <c r="J31" s="35">
        <v>721.2299999999999</v>
      </c>
      <c r="K31" s="35"/>
      <c r="L31" s="30"/>
      <c r="M31" s="30"/>
    </row>
    <row r="32" spans="1:18" ht="24.95" customHeight="1">
      <c r="A32" s="44" t="s">
        <v>32</v>
      </c>
      <c r="B32" s="44"/>
      <c r="C32" s="44"/>
      <c r="E32" s="44"/>
      <c r="F32" s="29"/>
      <c r="G32" s="44"/>
      <c r="J32" s="35"/>
      <c r="K32" s="35"/>
      <c r="L32" s="30">
        <v>269.01000000000005</v>
      </c>
      <c r="M32" s="30"/>
      <c r="N32" s="35">
        <v>1187.55</v>
      </c>
    </row>
    <row r="33" spans="1:16" ht="24.95" customHeight="1">
      <c r="A33" s="44" t="s">
        <v>33</v>
      </c>
      <c r="B33" s="44"/>
      <c r="C33" s="44"/>
      <c r="D33" s="35">
        <f>PAid!M2</f>
        <v>20</v>
      </c>
      <c r="E33" s="44"/>
      <c r="F33" s="35">
        <v>80</v>
      </c>
      <c r="G33" s="44"/>
      <c r="H33" s="35">
        <v>74</v>
      </c>
      <c r="J33" s="35">
        <v>138.73000000000002</v>
      </c>
      <c r="K33" s="35"/>
      <c r="L33" s="30">
        <v>30</v>
      </c>
      <c r="M33" s="30"/>
      <c r="N33" s="35">
        <v>40</v>
      </c>
    </row>
    <row r="34" spans="1:16" ht="44.25" customHeight="1">
      <c r="A34" s="178" t="s">
        <v>34</v>
      </c>
      <c r="B34" s="178"/>
      <c r="C34" s="178"/>
      <c r="D34" s="90">
        <f>PAid!N2</f>
        <v>0</v>
      </c>
      <c r="E34" s="52"/>
      <c r="F34" s="90">
        <v>870.41000000000008</v>
      </c>
      <c r="G34" s="52"/>
      <c r="H34" s="90">
        <v>532.81000000000006</v>
      </c>
      <c r="I34" s="45"/>
      <c r="J34" s="35">
        <v>533.57000000000005</v>
      </c>
      <c r="K34" s="35"/>
      <c r="L34" s="30">
        <v>433.41</v>
      </c>
      <c r="M34" s="30"/>
      <c r="N34" s="35">
        <v>379.8</v>
      </c>
    </row>
    <row r="35" spans="1:16" ht="24.95" customHeight="1">
      <c r="A35" s="44" t="s">
        <v>35</v>
      </c>
      <c r="B35" s="44"/>
      <c r="C35" s="44"/>
      <c r="D35" s="35">
        <f>PAid!L2</f>
        <v>2235</v>
      </c>
      <c r="E35" s="44"/>
      <c r="F35" s="35">
        <v>0</v>
      </c>
      <c r="G35" s="44"/>
      <c r="J35" s="35">
        <v>6770</v>
      </c>
      <c r="K35" s="35"/>
      <c r="L35" s="30">
        <v>100</v>
      </c>
      <c r="M35" s="30"/>
      <c r="N35" s="35">
        <v>320</v>
      </c>
      <c r="P35" s="38"/>
    </row>
    <row r="36" spans="1:16" ht="24.95" customHeight="1">
      <c r="A36" s="177" t="s">
        <v>36</v>
      </c>
      <c r="B36" s="177"/>
      <c r="C36" s="180"/>
      <c r="D36" s="35">
        <f>PAid!G2</f>
        <v>23526.06</v>
      </c>
      <c r="E36" s="54"/>
      <c r="F36" s="35">
        <v>3526.1799999999994</v>
      </c>
      <c r="G36" s="54"/>
      <c r="H36" s="35">
        <v>1930</v>
      </c>
      <c r="J36" s="35">
        <v>1247.99</v>
      </c>
      <c r="K36" s="35"/>
      <c r="L36" s="30">
        <v>997.01</v>
      </c>
      <c r="M36" s="55"/>
      <c r="N36" s="35">
        <v>312</v>
      </c>
    </row>
    <row r="37" spans="1:16" ht="24.95" customHeight="1">
      <c r="A37" s="178" t="s">
        <v>37</v>
      </c>
      <c r="B37" s="179"/>
      <c r="C37" s="179"/>
      <c r="D37" s="90">
        <f>PAid!I2</f>
        <v>0</v>
      </c>
      <c r="E37" s="53"/>
      <c r="F37" s="90">
        <v>1169.24</v>
      </c>
      <c r="G37" s="53"/>
      <c r="H37" s="90">
        <v>90.59</v>
      </c>
      <c r="I37" s="38"/>
      <c r="J37" s="35">
        <v>323.71000000000004</v>
      </c>
      <c r="K37" s="35"/>
      <c r="L37" s="30">
        <v>300.79000000000002</v>
      </c>
      <c r="M37" s="55"/>
      <c r="N37" s="35">
        <v>201.55</v>
      </c>
    </row>
    <row r="38" spans="1:16" ht="35.25" customHeight="1">
      <c r="A38" s="178" t="s">
        <v>38</v>
      </c>
      <c r="B38" s="179"/>
      <c r="C38" s="179"/>
      <c r="D38" s="90">
        <f>PAid!R2</f>
        <v>0</v>
      </c>
      <c r="E38" s="53"/>
      <c r="F38" s="90">
        <v>0</v>
      </c>
      <c r="G38" s="53"/>
      <c r="H38" s="90">
        <v>33535.81</v>
      </c>
      <c r="J38" s="35">
        <v>377.54999999999995</v>
      </c>
      <c r="K38" s="35"/>
      <c r="L38" s="30">
        <v>706.62</v>
      </c>
      <c r="M38" s="30"/>
      <c r="N38" s="30">
        <f>1944.9+543.44</f>
        <v>2488.34</v>
      </c>
    </row>
    <row r="39" spans="1:16" ht="24.95" customHeight="1">
      <c r="A39" s="28" t="s">
        <v>39</v>
      </c>
      <c r="D39" s="35">
        <f>PAid!K2</f>
        <v>2078.4</v>
      </c>
      <c r="F39" s="35">
        <v>199.17</v>
      </c>
      <c r="J39" s="35"/>
      <c r="K39" s="35"/>
      <c r="L39" s="30">
        <v>1740.8899999999999</v>
      </c>
      <c r="M39" s="30"/>
      <c r="N39" s="30">
        <v>0</v>
      </c>
    </row>
    <row r="40" spans="1:16" ht="24.95" customHeight="1">
      <c r="A40" s="28" t="s">
        <v>40</v>
      </c>
      <c r="D40" s="35">
        <f>PAid!J2</f>
        <v>8535.2000000000007</v>
      </c>
      <c r="F40" s="35">
        <v>6853.5299999999979</v>
      </c>
      <c r="J40" s="35">
        <v>5128</v>
      </c>
      <c r="K40" s="35"/>
      <c r="L40" s="30">
        <v>455.65</v>
      </c>
      <c r="M40" s="30"/>
      <c r="N40" s="30">
        <f>3385.93+192.92</f>
        <v>3578.85</v>
      </c>
    </row>
    <row r="41" spans="1:16" ht="24.95" hidden="1" customHeight="1">
      <c r="F41" s="29"/>
      <c r="J41" s="35"/>
      <c r="K41" s="35"/>
      <c r="L41" s="30"/>
      <c r="M41" s="30"/>
      <c r="N41" s="35"/>
    </row>
    <row r="42" spans="1:16" ht="24.95" hidden="1" customHeight="1">
      <c r="F42" s="29"/>
      <c r="J42" s="35"/>
      <c r="K42" s="35"/>
      <c r="L42" s="30"/>
      <c r="M42" s="30"/>
      <c r="N42" s="35"/>
    </row>
    <row r="43" spans="1:16" ht="20.100000000000001" customHeight="1">
      <c r="D43" s="40">
        <f>SUM(D30:D42)</f>
        <v>38953.650000000009</v>
      </c>
      <c r="F43" s="40">
        <v>15202.029999999995</v>
      </c>
      <c r="H43" s="40">
        <f>SUM(H30:H42)</f>
        <v>37483.81</v>
      </c>
      <c r="J43" s="40">
        <v>18920.53</v>
      </c>
      <c r="K43" s="40"/>
      <c r="L43" s="46">
        <f>SUM(L30:L42)</f>
        <v>7990.6200000000008</v>
      </c>
      <c r="M43" s="30"/>
      <c r="N43" s="46">
        <f>SUM(N32:N42)</f>
        <v>8508.09</v>
      </c>
    </row>
    <row r="44" spans="1:16" ht="18" customHeight="1">
      <c r="F44" s="29"/>
      <c r="J44" s="35"/>
      <c r="K44" s="35"/>
      <c r="L44" s="30"/>
      <c r="M44" s="30"/>
    </row>
    <row r="45" spans="1:16" ht="18" hidden="1" customHeight="1">
      <c r="F45" s="29"/>
      <c r="J45" s="35"/>
      <c r="K45" s="35"/>
      <c r="L45" s="30"/>
      <c r="M45" s="30"/>
    </row>
    <row r="46" spans="1:16" ht="20.100000000000001" customHeight="1">
      <c r="A46" s="47" t="s">
        <v>41</v>
      </c>
      <c r="F46" s="29"/>
      <c r="J46" s="35"/>
      <c r="K46" s="35"/>
      <c r="L46" s="30"/>
      <c r="M46" s="30"/>
    </row>
    <row r="47" spans="1:16" ht="24.95" customHeight="1">
      <c r="A47" s="28" t="s">
        <v>42</v>
      </c>
      <c r="D47" s="35"/>
      <c r="F47" s="35"/>
      <c r="J47" s="35"/>
      <c r="K47" s="35"/>
      <c r="L47" s="30"/>
      <c r="M47" s="30"/>
    </row>
    <row r="48" spans="1:16" ht="24.95" customHeight="1">
      <c r="A48" s="28" t="s">
        <v>43</v>
      </c>
      <c r="D48" s="35">
        <f>Download!E2</f>
        <v>30726.19</v>
      </c>
      <c r="F48" s="35">
        <v>36812.400000000009</v>
      </c>
      <c r="H48" s="35">
        <v>56231.23</v>
      </c>
      <c r="J48" s="35">
        <v>9759.4999999999982</v>
      </c>
      <c r="K48" s="35"/>
      <c r="L48" s="30">
        <v>2728.3799999999997</v>
      </c>
      <c r="M48" s="30"/>
      <c r="N48" s="30">
        <v>3626.47</v>
      </c>
    </row>
    <row r="49" spans="1:18" s="88" customFormat="1" ht="24.95" customHeight="1">
      <c r="A49" s="88" t="s">
        <v>44</v>
      </c>
      <c r="D49" s="35">
        <f>D27</f>
        <v>-21588.810000000009</v>
      </c>
      <c r="F49" s="35">
        <v>-6176.2099999999955</v>
      </c>
      <c r="H49" s="35">
        <v>-19418.829999999998</v>
      </c>
      <c r="J49" s="89">
        <v>46471.73</v>
      </c>
      <c r="K49" s="89"/>
      <c r="L49" s="88">
        <v>7031.119999999999</v>
      </c>
      <c r="N49" s="88">
        <f>N27</f>
        <v>-898.09000000000015</v>
      </c>
    </row>
    <row r="50" spans="1:18" ht="24.95" customHeight="1">
      <c r="D50" s="48">
        <f>SUM(D48:D49)</f>
        <v>9137.3799999999901</v>
      </c>
      <c r="F50" s="48">
        <v>30726.19</v>
      </c>
      <c r="H50" s="48">
        <f>SUM(H48:H49)</f>
        <v>36812.400000000009</v>
      </c>
      <c r="J50" s="48">
        <v>56231.23</v>
      </c>
      <c r="K50" s="35"/>
      <c r="L50" s="49">
        <f>SUM(L48:L49)</f>
        <v>9759.4999999999982</v>
      </c>
      <c r="M50" s="30"/>
      <c r="N50" s="49">
        <f>SUM(N48:N49)</f>
        <v>2728.3799999999997</v>
      </c>
    </row>
    <row r="51" spans="1:18" ht="14.25" customHeight="1">
      <c r="D51" s="35"/>
      <c r="F51" s="35"/>
      <c r="J51" s="35"/>
      <c r="K51" s="35"/>
      <c r="L51" s="30"/>
      <c r="M51" s="30"/>
    </row>
    <row r="52" spans="1:18" ht="24.95" customHeight="1">
      <c r="A52" s="28" t="s">
        <v>45</v>
      </c>
      <c r="F52" s="29"/>
      <c r="J52" s="35"/>
      <c r="K52" s="35"/>
      <c r="L52" s="30"/>
      <c r="M52" s="30"/>
    </row>
    <row r="53" spans="1:18" ht="24.95" customHeight="1">
      <c r="A53" s="28" t="s">
        <v>46</v>
      </c>
      <c r="D53" s="35">
        <f>'Movement of funds'!G60</f>
        <v>30610.29</v>
      </c>
      <c r="F53" s="35">
        <v>30610.29</v>
      </c>
      <c r="H53" s="35">
        <v>35585.99</v>
      </c>
      <c r="J53" s="35">
        <v>55250.7</v>
      </c>
      <c r="K53" s="35"/>
      <c r="L53" s="35">
        <v>9648.7000000000007</v>
      </c>
      <c r="M53" s="30"/>
      <c r="N53" s="30">
        <v>2101.2600000000002</v>
      </c>
      <c r="R53" s="28">
        <v>2101.2600000000002</v>
      </c>
    </row>
    <row r="54" spans="1:18" ht="24.95" customHeight="1">
      <c r="A54" s="28" t="s">
        <v>47</v>
      </c>
      <c r="D54" s="35">
        <f>'Movement of funds'!H60</f>
        <v>1705.5100000000014</v>
      </c>
      <c r="F54" s="35">
        <v>1705.5100000000014</v>
      </c>
      <c r="H54" s="35">
        <v>1226.4100000000108</v>
      </c>
      <c r="J54" s="35">
        <v>980.53</v>
      </c>
      <c r="K54" s="35"/>
      <c r="L54" s="35">
        <v>110.8</v>
      </c>
      <c r="M54" s="30"/>
      <c r="N54" s="30">
        <v>627.12</v>
      </c>
      <c r="R54" s="28">
        <v>627.12</v>
      </c>
    </row>
    <row r="55" spans="1:18" ht="24.95" customHeight="1">
      <c r="D55" s="48">
        <f>SUM(D53:D54)</f>
        <v>32315.800000000003</v>
      </c>
      <c r="F55" s="48">
        <v>32315.800000000003</v>
      </c>
      <c r="H55" s="48">
        <v>36812.400000000009</v>
      </c>
      <c r="J55" s="48">
        <v>56231.229999999996</v>
      </c>
      <c r="K55" s="35"/>
      <c r="L55" s="49">
        <f>SUM(L53:L54)</f>
        <v>9759.5</v>
      </c>
      <c r="M55" s="30"/>
      <c r="N55" s="49">
        <f>SUM(N53:N54)</f>
        <v>2728.38</v>
      </c>
      <c r="R55" s="28">
        <v>2728.38</v>
      </c>
    </row>
    <row r="56" spans="1:18" ht="24.95" customHeight="1">
      <c r="F56" s="29"/>
      <c r="J56" s="35"/>
      <c r="K56" s="35"/>
      <c r="L56" s="35"/>
      <c r="M56" s="30"/>
    </row>
    <row r="57" spans="1:18" ht="24.95" customHeight="1">
      <c r="A57" s="28" t="s">
        <v>48</v>
      </c>
      <c r="D57" s="50">
        <f>Download!E5</f>
        <v>9137.3799999999974</v>
      </c>
      <c r="F57" s="50">
        <v>30726.190000000002</v>
      </c>
      <c r="H57" s="50">
        <v>36812.400000000009</v>
      </c>
      <c r="J57" s="50">
        <v>56231.229999999996</v>
      </c>
      <c r="K57" s="35"/>
      <c r="L57" s="35"/>
    </row>
    <row r="58" spans="1:18" ht="24.95" customHeight="1">
      <c r="A58" s="28" t="s">
        <v>49</v>
      </c>
      <c r="D58" s="51">
        <f>D50-D57</f>
        <v>0</v>
      </c>
      <c r="F58" s="51">
        <v>0</v>
      </c>
      <c r="H58" s="51">
        <f>H50-H57</f>
        <v>0</v>
      </c>
      <c r="J58" s="51">
        <v>0</v>
      </c>
      <c r="K58" s="35"/>
      <c r="L58" s="35"/>
    </row>
    <row r="59" spans="1:18" ht="24.95" customHeight="1"/>
  </sheetData>
  <mergeCells count="12">
    <mergeCell ref="A30:C30"/>
    <mergeCell ref="A34:C34"/>
    <mergeCell ref="A36:C36"/>
    <mergeCell ref="A37:C37"/>
    <mergeCell ref="A38:C38"/>
    <mergeCell ref="A31:C31"/>
    <mergeCell ref="A29:C29"/>
    <mergeCell ref="A8:B8"/>
    <mergeCell ref="A12:B12"/>
    <mergeCell ref="A14:B14"/>
    <mergeCell ref="A22:B22"/>
    <mergeCell ref="A24:B2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&amp;L&amp;D &amp;T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E817-6281-474F-9557-C59CF5D91308}">
  <dimension ref="A1:Z63"/>
  <sheetViews>
    <sheetView workbookViewId="0">
      <selection activeCell="C6" sqref="C6"/>
    </sheetView>
  </sheetViews>
  <sheetFormatPr defaultColWidth="9.140625" defaultRowHeight="15"/>
  <cols>
    <col min="1" max="1" width="39.85546875" style="8" customWidth="1"/>
    <col min="2" max="2" width="15.7109375" style="8" customWidth="1"/>
    <col min="3" max="3" width="13.42578125" style="8" customWidth="1"/>
    <col min="4" max="4" width="15.140625" style="8" customWidth="1"/>
    <col min="5" max="5" width="4.28515625" style="8" customWidth="1"/>
    <col min="6" max="6" width="10.7109375" style="8" customWidth="1"/>
    <col min="7" max="7" width="12.28515625" style="8" customWidth="1"/>
    <col min="8" max="8" width="13.28515625" style="8" customWidth="1"/>
    <col min="9" max="9" width="4.42578125" style="8" customWidth="1"/>
    <col min="10" max="12" width="12.7109375" style="8" customWidth="1"/>
    <col min="13" max="13" width="3.140625" style="8" customWidth="1"/>
    <col min="14" max="16" width="12.28515625" style="9" customWidth="1"/>
    <col min="17" max="17" width="3.140625" style="9" customWidth="1"/>
    <col min="18" max="20" width="12.28515625" style="8" customWidth="1"/>
    <col min="21" max="21" width="5" style="8" customWidth="1"/>
    <col min="22" max="29" width="12.28515625" style="8" customWidth="1"/>
    <col min="30" max="16384" width="9.140625" style="8"/>
  </cols>
  <sheetData>
    <row r="1" spans="1:24" ht="18.75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4" ht="18.75">
      <c r="A2" s="27"/>
      <c r="B2" s="181" t="s">
        <v>2</v>
      </c>
      <c r="C2" s="182"/>
      <c r="D2" s="182"/>
      <c r="E2" s="161"/>
      <c r="F2" s="189" t="s">
        <v>3</v>
      </c>
      <c r="G2" s="182"/>
      <c r="H2" s="188"/>
      <c r="I2" s="27"/>
      <c r="J2" s="181" t="s">
        <v>4</v>
      </c>
      <c r="K2" s="182"/>
      <c r="L2" s="188"/>
      <c r="M2" s="27"/>
      <c r="N2" s="183" t="s">
        <v>5</v>
      </c>
      <c r="O2" s="184"/>
      <c r="P2" s="185"/>
      <c r="Q2" s="71"/>
      <c r="R2" s="183" t="s">
        <v>6</v>
      </c>
      <c r="S2" s="186"/>
      <c r="T2" s="187"/>
      <c r="V2" s="183" t="s">
        <v>7</v>
      </c>
      <c r="W2" s="186"/>
      <c r="X2" s="187"/>
    </row>
    <row r="3" spans="1:24" ht="22.5" customHeight="1">
      <c r="B3" s="10" t="s">
        <v>51</v>
      </c>
      <c r="C3" s="10" t="s">
        <v>52</v>
      </c>
      <c r="D3" s="10" t="s">
        <v>53</v>
      </c>
      <c r="E3" s="10"/>
      <c r="F3" s="10" t="s">
        <v>51</v>
      </c>
      <c r="G3" s="10" t="s">
        <v>52</v>
      </c>
      <c r="H3" s="10" t="s">
        <v>53</v>
      </c>
      <c r="J3" s="10" t="s">
        <v>51</v>
      </c>
      <c r="K3" s="10" t="s">
        <v>52</v>
      </c>
      <c r="L3" s="10" t="s">
        <v>53</v>
      </c>
      <c r="N3" s="10" t="s">
        <v>51</v>
      </c>
      <c r="O3" s="10" t="s">
        <v>52</v>
      </c>
      <c r="P3" s="10" t="s">
        <v>53</v>
      </c>
      <c r="Q3" s="10"/>
      <c r="R3" s="10" t="s">
        <v>51</v>
      </c>
      <c r="S3" s="10" t="s">
        <v>52</v>
      </c>
      <c r="T3" s="10" t="s">
        <v>53</v>
      </c>
      <c r="V3" s="10" t="s">
        <v>51</v>
      </c>
      <c r="W3" s="10" t="s">
        <v>52</v>
      </c>
      <c r="X3" s="10" t="s">
        <v>53</v>
      </c>
    </row>
    <row r="4" spans="1:24" ht="18">
      <c r="A4" s="60" t="s">
        <v>54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10" t="s">
        <v>8</v>
      </c>
      <c r="O4" s="10" t="s">
        <v>8</v>
      </c>
      <c r="P4" s="10" t="s">
        <v>8</v>
      </c>
      <c r="Q4" s="6"/>
      <c r="R4" s="10" t="s">
        <v>8</v>
      </c>
      <c r="S4" s="10" t="s">
        <v>8</v>
      </c>
      <c r="T4" s="10" t="s">
        <v>8</v>
      </c>
      <c r="V4" s="20"/>
      <c r="W4" s="20"/>
      <c r="X4" s="20"/>
    </row>
    <row r="5" spans="1:24">
      <c r="A5" s="47" t="s">
        <v>55</v>
      </c>
      <c r="B5" s="28"/>
      <c r="C5" s="47"/>
      <c r="D5" s="47"/>
      <c r="E5" s="47"/>
      <c r="F5" s="28"/>
      <c r="G5" s="47"/>
      <c r="H5" s="47"/>
      <c r="I5" s="47"/>
      <c r="J5" s="47"/>
      <c r="K5" s="47"/>
      <c r="L5" s="47"/>
      <c r="M5" s="47"/>
      <c r="V5" s="9"/>
      <c r="W5" s="9"/>
      <c r="X5" s="9"/>
    </row>
    <row r="6" spans="1:24" ht="22.5" customHeight="1">
      <c r="A6" s="8" t="s">
        <v>56</v>
      </c>
      <c r="B6" s="9">
        <f>Received!I2</f>
        <v>14340</v>
      </c>
      <c r="C6" s="9">
        <f>B6</f>
        <v>14340</v>
      </c>
      <c r="F6" s="9">
        <v>1877.83</v>
      </c>
      <c r="G6" s="9">
        <v>1877.83</v>
      </c>
      <c r="J6" s="9">
        <v>10000</v>
      </c>
      <c r="K6" s="9">
        <f>J6</f>
        <v>10000</v>
      </c>
      <c r="N6" s="9">
        <v>57500</v>
      </c>
      <c r="O6" s="9">
        <v>57500</v>
      </c>
      <c r="R6" s="9">
        <f>SUM(S6:T6)</f>
        <v>9000</v>
      </c>
      <c r="S6" s="9">
        <v>9000</v>
      </c>
      <c r="T6" s="9"/>
      <c r="V6" s="9">
        <f>SUM(W6:X6)</f>
        <v>7200</v>
      </c>
      <c r="W6" s="9">
        <v>7200</v>
      </c>
      <c r="X6" s="9"/>
    </row>
    <row r="7" spans="1:24" ht="22.5" customHeight="1">
      <c r="A7" s="8" t="s">
        <v>57</v>
      </c>
      <c r="B7" s="9">
        <f>Received!F2</f>
        <v>121</v>
      </c>
      <c r="C7" s="8" t="s">
        <v>58</v>
      </c>
      <c r="D7" s="9">
        <f>B7</f>
        <v>121</v>
      </c>
      <c r="E7" s="9"/>
      <c r="F7" s="9">
        <v>580.5</v>
      </c>
      <c r="G7" s="8" t="s">
        <v>58</v>
      </c>
      <c r="H7" s="9">
        <v>580.5</v>
      </c>
      <c r="J7" s="9">
        <v>325</v>
      </c>
      <c r="L7" s="9">
        <f>J7</f>
        <v>325</v>
      </c>
      <c r="N7" s="9">
        <v>790</v>
      </c>
      <c r="P7" s="9">
        <v>790</v>
      </c>
      <c r="R7" s="9">
        <f>SUM(S7:T7)</f>
        <v>285</v>
      </c>
      <c r="S7" s="9"/>
      <c r="T7" s="9">
        <v>285</v>
      </c>
      <c r="V7" s="9">
        <f t="shared" ref="V7:X11" si="0">SUM(W7:X7)</f>
        <v>375</v>
      </c>
      <c r="W7" s="9"/>
      <c r="X7" s="9">
        <v>375</v>
      </c>
    </row>
    <row r="8" spans="1:24" ht="22.5" customHeight="1">
      <c r="A8" s="8" t="s">
        <v>59</v>
      </c>
      <c r="B8" s="9">
        <f>Received!G2+Received!O2</f>
        <v>508</v>
      </c>
      <c r="D8" s="9">
        <f>B8</f>
        <v>508</v>
      </c>
      <c r="E8" s="9"/>
      <c r="F8" s="9">
        <v>2149.2600000000002</v>
      </c>
      <c r="H8" s="9">
        <v>2149.2600000000002</v>
      </c>
      <c r="J8" s="9">
        <v>1262.8899999999999</v>
      </c>
      <c r="L8" s="9">
        <f>J8</f>
        <v>1262.8899999999999</v>
      </c>
      <c r="N8" s="9">
        <v>1263.1600000000001</v>
      </c>
      <c r="P8" s="9">
        <v>1263.1600000000001</v>
      </c>
      <c r="R8" s="9">
        <f>SUM(S8:T8)</f>
        <v>662.42</v>
      </c>
      <c r="S8" s="9"/>
      <c r="T8" s="9">
        <v>662.42</v>
      </c>
      <c r="V8" s="9">
        <f t="shared" si="0"/>
        <v>35</v>
      </c>
      <c r="W8" s="9"/>
      <c r="X8" s="9">
        <v>35</v>
      </c>
    </row>
    <row r="9" spans="1:24" ht="22.5" customHeight="1">
      <c r="A9" s="8" t="s">
        <v>60</v>
      </c>
      <c r="B9" s="78">
        <f>Received!H2</f>
        <v>2271.2400000000002</v>
      </c>
      <c r="D9" s="119">
        <f>B9</f>
        <v>2271.2400000000002</v>
      </c>
      <c r="E9" s="162"/>
      <c r="F9" s="120">
        <v>4358</v>
      </c>
      <c r="H9" s="78">
        <v>4358</v>
      </c>
      <c r="J9" s="78">
        <v>3093</v>
      </c>
      <c r="K9" s="119">
        <v>500</v>
      </c>
      <c r="L9" s="120">
        <v>2593</v>
      </c>
      <c r="N9" s="78">
        <v>4405.45</v>
      </c>
      <c r="P9" s="78">
        <v>4405.45</v>
      </c>
      <c r="R9" s="78">
        <f>SUM(S9:T9)</f>
        <v>5074.32</v>
      </c>
      <c r="S9" s="9"/>
      <c r="T9" s="78">
        <v>5074.32</v>
      </c>
      <c r="V9" s="78">
        <f t="shared" si="0"/>
        <v>0</v>
      </c>
      <c r="W9" s="9"/>
      <c r="X9" s="78">
        <v>0</v>
      </c>
    </row>
    <row r="10" spans="1:24" ht="22.5" customHeight="1">
      <c r="A10" s="8" t="s">
        <v>61</v>
      </c>
      <c r="B10" s="79">
        <f>-PAid!H2</f>
        <v>-2558.9899999999998</v>
      </c>
      <c r="D10" s="107">
        <f>B10</f>
        <v>-2558.9899999999998</v>
      </c>
      <c r="E10" s="162"/>
      <c r="F10" s="121">
        <v>-2105.6799999999998</v>
      </c>
      <c r="H10" s="79">
        <v>-2105.6799999999998</v>
      </c>
      <c r="J10" s="79">
        <v>-908.35</v>
      </c>
      <c r="K10" s="107"/>
      <c r="L10" s="121">
        <f>J10</f>
        <v>-908.35</v>
      </c>
      <c r="N10" s="79">
        <v>-3679.75</v>
      </c>
      <c r="P10" s="79">
        <v>-3679.75</v>
      </c>
      <c r="R10" s="79">
        <f>SUM(S10:T10)</f>
        <v>-2957.24</v>
      </c>
      <c r="S10" s="9"/>
      <c r="T10" s="79">
        <v>-2957.24</v>
      </c>
      <c r="V10" s="79">
        <f t="shared" si="0"/>
        <v>0</v>
      </c>
      <c r="W10" s="9"/>
      <c r="X10" s="79">
        <v>0</v>
      </c>
    </row>
    <row r="11" spans="1:24" ht="22.5" customHeight="1">
      <c r="B11" s="9">
        <f>SUBTOTAL(9,B9:B10)</f>
        <v>-287.74999999999955</v>
      </c>
      <c r="D11" s="9">
        <f>SUBTOTAL(9,D9:D10)</f>
        <v>-287.74999999999955</v>
      </c>
      <c r="E11" s="9"/>
      <c r="F11" s="9">
        <v>2252.3200000000002</v>
      </c>
      <c r="H11" s="9">
        <v>2252.3200000000002</v>
      </c>
      <c r="J11" s="9">
        <f>SUBTOTAL(9,J9:J10)</f>
        <v>2184.65</v>
      </c>
      <c r="K11" s="9">
        <f>SUBTOTAL(9,K9:K10)</f>
        <v>500</v>
      </c>
      <c r="L11" s="9">
        <f>SUBTOTAL(9,L9:L10)</f>
        <v>1684.65</v>
      </c>
      <c r="N11" s="9">
        <f>SUBTOTAL(9,N9:N10)</f>
        <v>725.69999999999982</v>
      </c>
      <c r="P11" s="9">
        <f>SUBTOTAL(9,P9:P10)</f>
        <v>725.69999999999982</v>
      </c>
      <c r="R11" s="9">
        <f>SUBTOTAL(9,R9:R10)</f>
        <v>2117.08</v>
      </c>
      <c r="S11" s="9"/>
      <c r="T11" s="9">
        <f>SUBTOTAL(9,T9:T10)</f>
        <v>2117.08</v>
      </c>
      <c r="V11" s="9">
        <f t="shared" si="0"/>
        <v>0</v>
      </c>
      <c r="W11" s="9"/>
      <c r="X11" s="9">
        <f t="shared" si="0"/>
        <v>0</v>
      </c>
    </row>
    <row r="12" spans="1:24" ht="22.5" customHeight="1">
      <c r="A12" s="8" t="s">
        <v>62</v>
      </c>
      <c r="B12" s="117"/>
      <c r="D12" s="117"/>
      <c r="E12" s="117"/>
      <c r="F12" s="117"/>
      <c r="H12" s="117"/>
      <c r="J12" s="117">
        <v>3277.05</v>
      </c>
      <c r="L12" s="117">
        <f>J12</f>
        <v>3277.05</v>
      </c>
      <c r="N12" s="78">
        <v>900</v>
      </c>
      <c r="P12" s="78">
        <v>900</v>
      </c>
    </row>
    <row r="13" spans="1:24" ht="22.5" customHeight="1">
      <c r="A13" s="8" t="s">
        <v>63</v>
      </c>
      <c r="B13" s="118"/>
      <c r="D13" s="118"/>
      <c r="E13" s="118"/>
      <c r="F13" s="118"/>
      <c r="H13" s="118"/>
      <c r="J13" s="118">
        <v>-412.25</v>
      </c>
      <c r="L13" s="118">
        <f>J13</f>
        <v>-412.25</v>
      </c>
      <c r="N13" s="79">
        <v>-386.43</v>
      </c>
      <c r="O13" s="6"/>
      <c r="P13" s="79">
        <v>-386.43</v>
      </c>
      <c r="Q13" s="6"/>
      <c r="R13" s="6"/>
      <c r="S13" s="6"/>
      <c r="T13" s="6"/>
      <c r="V13" s="6"/>
      <c r="W13" s="6"/>
      <c r="X13" s="6"/>
    </row>
    <row r="14" spans="1:24" ht="22.5" customHeight="1">
      <c r="B14" s="9">
        <f>SUBTOTAL(9,B12:B13)</f>
        <v>0</v>
      </c>
      <c r="D14" s="9">
        <f>SUBTOTAL(9,D12:D13)</f>
        <v>0</v>
      </c>
      <c r="E14" s="9"/>
      <c r="F14" s="9">
        <v>0</v>
      </c>
      <c r="H14" s="9">
        <v>0</v>
      </c>
      <c r="J14" s="9">
        <f>SUBTOTAL(9,J12:J13)</f>
        <v>2864.8</v>
      </c>
      <c r="L14" s="9">
        <f>SUBTOTAL(9,L12:L13)</f>
        <v>2864.8</v>
      </c>
      <c r="N14" s="9">
        <f>SUBTOTAL(9,N12:N13)</f>
        <v>513.56999999999994</v>
      </c>
      <c r="O14" s="6"/>
      <c r="P14" s="9">
        <f>SUBTOTAL(9,P12:P13)</f>
        <v>513.56999999999994</v>
      </c>
      <c r="Q14" s="6"/>
      <c r="R14" s="6"/>
      <c r="S14" s="6"/>
      <c r="T14" s="6"/>
      <c r="V14" s="6"/>
      <c r="W14" s="6"/>
      <c r="X14" s="6"/>
    </row>
    <row r="15" spans="1:24" ht="22.5" customHeight="1">
      <c r="A15" s="8" t="s">
        <v>64</v>
      </c>
      <c r="J15" s="8">
        <v>107.04</v>
      </c>
      <c r="L15" s="8">
        <f>J15</f>
        <v>107.04</v>
      </c>
      <c r="N15" s="9">
        <v>333.65</v>
      </c>
      <c r="O15" s="6"/>
      <c r="P15" s="9">
        <v>333.65</v>
      </c>
      <c r="Q15" s="6"/>
      <c r="R15" s="6"/>
      <c r="S15" s="6"/>
      <c r="T15" s="6"/>
      <c r="V15" s="6"/>
      <c r="W15" s="6"/>
      <c r="X15" s="6"/>
    </row>
    <row r="16" spans="1:24" ht="22.5" customHeight="1">
      <c r="N16" s="6"/>
      <c r="O16" s="6"/>
      <c r="Q16" s="6"/>
      <c r="R16" s="6"/>
      <c r="S16" s="6"/>
      <c r="T16" s="6"/>
      <c r="V16" s="6"/>
      <c r="W16" s="6"/>
      <c r="X16" s="6"/>
    </row>
    <row r="17" spans="1:25" ht="22.5" customHeight="1">
      <c r="B17" s="6">
        <f>SUBTOTAL(9,B6:B16)</f>
        <v>14681.250000000002</v>
      </c>
      <c r="C17" s="6">
        <f>SUBTOTAL(9,C6:C16)</f>
        <v>14340</v>
      </c>
      <c r="D17" s="6">
        <f>SUBTOTAL(9,D6:D16)</f>
        <v>341.25000000000045</v>
      </c>
      <c r="E17" s="6"/>
      <c r="F17" s="6">
        <v>6859.91</v>
      </c>
      <c r="G17" s="6">
        <v>1877.83</v>
      </c>
      <c r="H17" s="6">
        <v>4982.08</v>
      </c>
      <c r="J17" s="6">
        <f>SUBTOTAL(9,J6:J16)</f>
        <v>16744.38</v>
      </c>
      <c r="K17" s="6">
        <f>SUBTOTAL(9,K6:K16)</f>
        <v>10500</v>
      </c>
      <c r="L17" s="6">
        <f>SUBTOTAL(9,L6:L16)</f>
        <v>6244.38</v>
      </c>
      <c r="N17" s="6">
        <f>SUBTOTAL(9,N6:N16)</f>
        <v>61126.080000000002</v>
      </c>
      <c r="O17" s="6">
        <f>SUBTOTAL(9,O6:O16)</f>
        <v>57500</v>
      </c>
      <c r="P17" s="6">
        <f>SUBTOTAL(9,P6:P16)</f>
        <v>3626.08</v>
      </c>
      <c r="Q17" s="6"/>
      <c r="R17" s="6">
        <f>SUBTOTAL(9,R6:R11)</f>
        <v>12064.5</v>
      </c>
      <c r="S17" s="6">
        <f>SUBTOTAL(9,S6:S11)</f>
        <v>9000</v>
      </c>
      <c r="T17" s="6">
        <f>SUBTOTAL(9,T6:T11)</f>
        <v>3064.5</v>
      </c>
      <c r="V17" s="6">
        <f>SUBTOTAL(9,V6:V11)</f>
        <v>7610</v>
      </c>
      <c r="W17" s="6">
        <f>SUBTOTAL(9,W6:W11)</f>
        <v>7200</v>
      </c>
      <c r="X17" s="6">
        <f>SUBTOTAL(9,X6:X11)</f>
        <v>410</v>
      </c>
    </row>
    <row r="18" spans="1:25" ht="22.5" customHeight="1">
      <c r="A18" s="47" t="s">
        <v>65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1"/>
      <c r="O18" s="61"/>
      <c r="P18" s="61"/>
      <c r="V18" s="61"/>
      <c r="W18" s="61"/>
      <c r="X18" s="61"/>
    </row>
    <row r="19" spans="1:25" ht="22.5" customHeight="1">
      <c r="A19" s="5" t="s">
        <v>66</v>
      </c>
      <c r="B19" s="142"/>
      <c r="C19" s="123"/>
      <c r="D19" s="124"/>
      <c r="E19" s="123"/>
      <c r="F19" s="142"/>
      <c r="G19" s="123"/>
      <c r="H19" s="124"/>
      <c r="I19" s="5"/>
      <c r="J19" s="129"/>
      <c r="K19" s="130"/>
      <c r="L19" s="131"/>
      <c r="M19" s="5"/>
      <c r="N19" s="62"/>
      <c r="P19" s="63"/>
      <c r="R19" s="72"/>
      <c r="S19" s="73"/>
      <c r="T19" s="77"/>
      <c r="V19" s="62"/>
      <c r="W19" s="9"/>
      <c r="X19" s="63"/>
    </row>
    <row r="20" spans="1:25" ht="22.5" customHeight="1">
      <c r="A20" s="8" t="s">
        <v>67</v>
      </c>
      <c r="B20" s="106">
        <f>PAid!D2</f>
        <v>0</v>
      </c>
      <c r="D20" s="116">
        <f>B20</f>
        <v>0</v>
      </c>
      <c r="E20" s="9"/>
      <c r="F20" s="106">
        <v>3526.1799999999994</v>
      </c>
      <c r="H20" s="116">
        <v>3526.1799999999994</v>
      </c>
      <c r="J20" s="106">
        <v>1325</v>
      </c>
      <c r="K20" s="9"/>
      <c r="L20" s="116">
        <f>SUM(J20:K20)</f>
        <v>1325</v>
      </c>
      <c r="N20" s="62">
        <v>998</v>
      </c>
      <c r="P20" s="63">
        <f>SUM(N20:O20)</f>
        <v>998</v>
      </c>
      <c r="R20" s="62">
        <f t="shared" ref="R20:R32" si="1">SUM(S20:T20)</f>
        <v>1149.51</v>
      </c>
      <c r="S20" s="9">
        <v>152.5</v>
      </c>
      <c r="T20" s="63">
        <v>997.01</v>
      </c>
      <c r="V20" s="62">
        <f t="shared" ref="V20:V32" si="2">SUM(W20:X20)</f>
        <v>312</v>
      </c>
      <c r="W20" s="9"/>
      <c r="X20" s="63">
        <v>312</v>
      </c>
    </row>
    <row r="21" spans="1:25" ht="22.5" customHeight="1">
      <c r="A21" s="8" t="s">
        <v>68</v>
      </c>
      <c r="B21" s="125"/>
      <c r="D21" s="126"/>
      <c r="F21" s="125"/>
      <c r="H21" s="126"/>
      <c r="J21" s="106">
        <v>605</v>
      </c>
      <c r="K21" s="9"/>
      <c r="L21" s="116">
        <f t="shared" ref="L21:L23" si="3">SUM(J21:K21)</f>
        <v>605</v>
      </c>
      <c r="N21" s="62"/>
      <c r="P21" s="63"/>
      <c r="R21" s="62"/>
      <c r="S21" s="9"/>
      <c r="T21" s="63"/>
      <c r="V21" s="62"/>
      <c r="W21" s="9"/>
      <c r="X21" s="63"/>
    </row>
    <row r="22" spans="1:25" ht="22.5" customHeight="1">
      <c r="A22" s="8" t="s">
        <v>69</v>
      </c>
      <c r="B22" s="106">
        <f>PAid!N2</f>
        <v>0</v>
      </c>
      <c r="D22" s="116">
        <f>B22</f>
        <v>0</v>
      </c>
      <c r="E22" s="9"/>
      <c r="F22" s="106">
        <v>870.41000000000008</v>
      </c>
      <c r="H22" s="116">
        <v>870.41000000000008</v>
      </c>
      <c r="J22" s="106">
        <v>532.80999999999995</v>
      </c>
      <c r="K22" s="9"/>
      <c r="L22" s="116">
        <f t="shared" si="3"/>
        <v>532.80999999999995</v>
      </c>
      <c r="N22" s="62">
        <v>583.57000000000005</v>
      </c>
      <c r="P22" s="63">
        <f t="shared" ref="P22:P32" si="4">SUM(N22:O22)</f>
        <v>583.57000000000005</v>
      </c>
      <c r="R22" s="62">
        <f t="shared" si="1"/>
        <v>433.41</v>
      </c>
      <c r="T22" s="63">
        <v>433.41</v>
      </c>
      <c r="V22" s="62">
        <f t="shared" si="2"/>
        <v>379.8</v>
      </c>
      <c r="W22" s="9"/>
      <c r="X22" s="63">
        <v>379.8</v>
      </c>
    </row>
    <row r="23" spans="1:25" ht="22.5" customHeight="1">
      <c r="A23" s="8" t="s">
        <v>70</v>
      </c>
      <c r="B23" s="106">
        <f>PAid!H45</f>
        <v>53.09</v>
      </c>
      <c r="D23" s="116">
        <f>B23</f>
        <v>53.09</v>
      </c>
      <c r="E23" s="9"/>
      <c r="F23" s="106">
        <v>22.2</v>
      </c>
      <c r="H23" s="116">
        <v>22.2</v>
      </c>
      <c r="J23" s="106">
        <v>23.8</v>
      </c>
      <c r="K23" s="9"/>
      <c r="L23" s="116">
        <f t="shared" si="3"/>
        <v>23.8</v>
      </c>
      <c r="N23" s="106">
        <v>377.55</v>
      </c>
      <c r="P23" s="63">
        <f t="shared" si="4"/>
        <v>377.55</v>
      </c>
      <c r="R23" s="62">
        <f t="shared" si="1"/>
        <v>62.99</v>
      </c>
      <c r="T23" s="63">
        <f>58+4.99</f>
        <v>62.99</v>
      </c>
      <c r="V23" s="62">
        <f t="shared" si="2"/>
        <v>0</v>
      </c>
      <c r="W23" s="9"/>
      <c r="X23" s="63"/>
    </row>
    <row r="24" spans="1:25" ht="22.5" customHeight="1">
      <c r="A24" s="8" t="s">
        <v>71</v>
      </c>
      <c r="B24" s="125"/>
      <c r="D24" s="126"/>
      <c r="F24" s="125"/>
      <c r="H24" s="126"/>
      <c r="J24" s="106"/>
      <c r="K24" s="9"/>
      <c r="L24" s="116"/>
      <c r="N24" s="106">
        <v>90.03</v>
      </c>
      <c r="P24" s="63">
        <f t="shared" si="4"/>
        <v>90.03</v>
      </c>
      <c r="R24" s="62">
        <f t="shared" si="1"/>
        <v>108.72</v>
      </c>
      <c r="T24" s="63">
        <f>113.71-4.99</f>
        <v>108.72</v>
      </c>
      <c r="V24" s="62">
        <f t="shared" si="2"/>
        <v>0</v>
      </c>
      <c r="W24" s="9"/>
      <c r="X24" s="63"/>
    </row>
    <row r="25" spans="1:25" ht="22.5" customHeight="1">
      <c r="A25" s="8" t="s">
        <v>72</v>
      </c>
      <c r="B25" s="125"/>
      <c r="D25" s="126"/>
      <c r="F25" s="125"/>
      <c r="H25" s="126"/>
      <c r="J25" s="106"/>
      <c r="K25" s="9"/>
      <c r="L25" s="116"/>
      <c r="N25" s="106">
        <v>0</v>
      </c>
      <c r="P25" s="63">
        <f t="shared" si="4"/>
        <v>0</v>
      </c>
      <c r="R25" s="62">
        <f t="shared" si="1"/>
        <v>113</v>
      </c>
      <c r="T25" s="63">
        <v>113</v>
      </c>
      <c r="V25" s="62">
        <f t="shared" si="2"/>
        <v>86.35</v>
      </c>
      <c r="W25" s="9"/>
      <c r="X25" s="63">
        <v>86.35</v>
      </c>
    </row>
    <row r="26" spans="1:25" ht="22.5" customHeight="1">
      <c r="A26" s="8" t="s">
        <v>73</v>
      </c>
      <c r="B26" s="125"/>
      <c r="D26" s="126"/>
      <c r="F26" s="125"/>
      <c r="H26" s="126"/>
      <c r="J26" s="106"/>
      <c r="K26" s="9"/>
      <c r="L26" s="116"/>
      <c r="N26" s="106">
        <v>-75.2</v>
      </c>
      <c r="P26" s="63">
        <f t="shared" si="4"/>
        <v>-75.2</v>
      </c>
      <c r="R26" s="62">
        <f t="shared" si="1"/>
        <v>0</v>
      </c>
      <c r="T26" s="63"/>
      <c r="V26" s="62"/>
      <c r="W26" s="9"/>
      <c r="X26" s="63"/>
    </row>
    <row r="27" spans="1:25" ht="22.5" customHeight="1">
      <c r="A27" s="8" t="s">
        <v>74</v>
      </c>
      <c r="B27" s="125"/>
      <c r="D27" s="126"/>
      <c r="F27" s="125"/>
      <c r="H27" s="126"/>
      <c r="J27" s="106"/>
      <c r="K27" s="9"/>
      <c r="L27" s="116"/>
      <c r="N27" s="106">
        <v>0</v>
      </c>
      <c r="P27" s="63">
        <f t="shared" si="4"/>
        <v>0</v>
      </c>
      <c r="R27" s="62">
        <f t="shared" si="1"/>
        <v>43.96999999999997</v>
      </c>
      <c r="S27" s="9">
        <f>455.65-259.18-152.5</f>
        <v>43.96999999999997</v>
      </c>
      <c r="T27" s="63"/>
      <c r="V27" s="62">
        <f t="shared" si="2"/>
        <v>0</v>
      </c>
      <c r="W27" s="9"/>
      <c r="X27" s="63"/>
    </row>
    <row r="28" spans="1:25" ht="22.5" customHeight="1">
      <c r="A28" s="8" t="s">
        <v>75</v>
      </c>
      <c r="B28" s="106">
        <f>PAid!L2</f>
        <v>2235</v>
      </c>
      <c r="D28" s="116">
        <f>B28</f>
        <v>2235</v>
      </c>
      <c r="E28" s="9"/>
      <c r="F28" s="106">
        <v>80</v>
      </c>
      <c r="H28" s="116">
        <v>80</v>
      </c>
      <c r="J28" s="106">
        <v>74</v>
      </c>
      <c r="K28" s="9"/>
      <c r="L28" s="116">
        <f>SUM(J28:K28)</f>
        <v>74</v>
      </c>
      <c r="N28" s="106">
        <v>165.28</v>
      </c>
      <c r="P28" s="63">
        <f t="shared" si="4"/>
        <v>165.28</v>
      </c>
      <c r="R28" s="62">
        <f t="shared" si="1"/>
        <v>30</v>
      </c>
      <c r="S28" s="9">
        <v>30</v>
      </c>
      <c r="T28" s="63"/>
      <c r="V28" s="62">
        <f t="shared" si="2"/>
        <v>40</v>
      </c>
      <c r="W28" s="9"/>
      <c r="X28" s="63">
        <v>40</v>
      </c>
    </row>
    <row r="29" spans="1:25" ht="22.5" customHeight="1">
      <c r="A29" s="8" t="s">
        <v>76</v>
      </c>
      <c r="B29" s="125"/>
      <c r="D29" s="126"/>
      <c r="F29" s="125"/>
      <c r="H29" s="126"/>
      <c r="J29" s="106"/>
      <c r="K29" s="9"/>
      <c r="L29" s="116"/>
      <c r="N29" s="106">
        <v>0</v>
      </c>
      <c r="P29" s="63">
        <f t="shared" si="4"/>
        <v>0</v>
      </c>
      <c r="R29" s="62">
        <f t="shared" si="1"/>
        <v>100</v>
      </c>
      <c r="S29" s="9">
        <v>100</v>
      </c>
      <c r="T29" s="63"/>
      <c r="V29" s="62">
        <f t="shared" si="2"/>
        <v>0</v>
      </c>
      <c r="W29" s="9"/>
      <c r="X29" s="63"/>
      <c r="Y29" s="9"/>
    </row>
    <row r="30" spans="1:25" ht="22.5" customHeight="1">
      <c r="A30" s="8" t="s">
        <v>77</v>
      </c>
      <c r="B30" s="106">
        <f>PAid!H28</f>
        <v>0</v>
      </c>
      <c r="D30" s="116">
        <f>B30</f>
        <v>0</v>
      </c>
      <c r="E30" s="9"/>
      <c r="F30" s="106">
        <v>4.1900000000000004</v>
      </c>
      <c r="H30" s="116">
        <v>4.1900000000000004</v>
      </c>
      <c r="J30" s="106"/>
      <c r="K30" s="9"/>
      <c r="L30" s="116"/>
      <c r="N30" s="106">
        <v>8.35</v>
      </c>
      <c r="P30" s="63">
        <f t="shared" si="4"/>
        <v>8.35</v>
      </c>
      <c r="R30" s="62">
        <f t="shared" si="1"/>
        <v>0</v>
      </c>
      <c r="T30" s="63"/>
      <c r="V30" s="62"/>
      <c r="W30" s="9"/>
      <c r="X30" s="63"/>
      <c r="Y30" s="9"/>
    </row>
    <row r="31" spans="1:25" ht="22.5" customHeight="1">
      <c r="A31" s="8" t="s">
        <v>78</v>
      </c>
      <c r="B31" s="125"/>
      <c r="D31" s="126"/>
      <c r="F31" s="125"/>
      <c r="H31" s="126"/>
      <c r="J31" s="106">
        <v>16.79</v>
      </c>
      <c r="K31" s="9"/>
      <c r="L31" s="116">
        <f>SUM(J31:K31)</f>
        <v>16.79</v>
      </c>
      <c r="N31" s="106">
        <v>23.98</v>
      </c>
      <c r="P31" s="63">
        <f t="shared" si="4"/>
        <v>23.98</v>
      </c>
      <c r="R31" s="62"/>
      <c r="T31" s="63"/>
      <c r="V31" s="62"/>
      <c r="W31" s="9"/>
      <c r="X31" s="63"/>
      <c r="Y31" s="9"/>
    </row>
    <row r="32" spans="1:25" ht="22.5" customHeight="1">
      <c r="A32" s="8" t="s">
        <v>79</v>
      </c>
      <c r="B32" s="127"/>
      <c r="C32" s="109"/>
      <c r="D32" s="128"/>
      <c r="E32" s="109"/>
      <c r="F32" s="127"/>
      <c r="G32" s="109"/>
      <c r="H32" s="128"/>
      <c r="J32" s="107"/>
      <c r="K32" s="69"/>
      <c r="L32" s="121"/>
      <c r="N32" s="107">
        <v>0</v>
      </c>
      <c r="O32" s="69"/>
      <c r="P32" s="63">
        <f t="shared" si="4"/>
        <v>0</v>
      </c>
      <c r="R32" s="108">
        <f t="shared" si="1"/>
        <v>0</v>
      </c>
      <c r="S32" s="109"/>
      <c r="T32" s="110"/>
      <c r="V32" s="62">
        <f t="shared" si="2"/>
        <v>320</v>
      </c>
      <c r="W32" s="9"/>
      <c r="X32" s="63">
        <v>320</v>
      </c>
      <c r="Y32" s="9"/>
    </row>
    <row r="33" spans="1:25" ht="22.5" customHeight="1">
      <c r="B33" s="6">
        <f>SUBTOTAL(9,B19:B32)</f>
        <v>2288.09</v>
      </c>
      <c r="C33" s="6">
        <f>SUBTOTAL(9,C19:C32)</f>
        <v>0</v>
      </c>
      <c r="D33" s="6">
        <f>SUBTOTAL(9,D19:D32)</f>
        <v>2288.09</v>
      </c>
      <c r="E33" s="6"/>
      <c r="F33" s="6">
        <v>4502.9799999999987</v>
      </c>
      <c r="G33" s="6">
        <v>0</v>
      </c>
      <c r="H33" s="6">
        <v>4502.9799999999987</v>
      </c>
      <c r="J33" s="6">
        <f>SUBTOTAL(9,J19:J32)</f>
        <v>2577.4</v>
      </c>
      <c r="K33" s="6">
        <f>SUBTOTAL(9,K19:K32)</f>
        <v>0</v>
      </c>
      <c r="L33" s="6">
        <f>SUBTOTAL(9,L19:L32)</f>
        <v>2577.4</v>
      </c>
      <c r="N33" s="6">
        <f>SUBTOTAL(9,N19:N32)</f>
        <v>2171.56</v>
      </c>
      <c r="O33" s="6"/>
      <c r="P33" s="113">
        <f>SUBTOTAL(9,P19:P32)</f>
        <v>2171.56</v>
      </c>
      <c r="Q33" s="6"/>
      <c r="R33" s="6">
        <f t="shared" ref="R33:T33" si="5">SUBTOTAL(9,R20:R32)</f>
        <v>2041.6000000000001</v>
      </c>
      <c r="S33" s="6">
        <f t="shared" si="5"/>
        <v>326.46999999999997</v>
      </c>
      <c r="T33" s="6">
        <f t="shared" si="5"/>
        <v>1715.13</v>
      </c>
      <c r="V33" s="6">
        <f t="shared" ref="V33:X33" si="6">SUBTOTAL(9,V20:V32)</f>
        <v>1138.1500000000001</v>
      </c>
      <c r="W33" s="6">
        <f t="shared" si="6"/>
        <v>0</v>
      </c>
      <c r="X33" s="6">
        <f t="shared" si="6"/>
        <v>1138.1500000000001</v>
      </c>
      <c r="Y33" s="9"/>
    </row>
    <row r="35" spans="1:25" ht="22.5" customHeight="1">
      <c r="A35" s="5" t="s">
        <v>80</v>
      </c>
      <c r="B35" s="122"/>
      <c r="C35" s="123"/>
      <c r="D35" s="124"/>
      <c r="E35" s="123"/>
      <c r="F35" s="122"/>
      <c r="G35" s="123"/>
      <c r="H35" s="124"/>
      <c r="I35" s="5"/>
      <c r="J35" s="122"/>
      <c r="K35" s="123"/>
      <c r="L35" s="124"/>
      <c r="M35" s="5"/>
      <c r="N35" s="114"/>
      <c r="O35" s="115"/>
      <c r="P35" s="77"/>
      <c r="R35" s="72"/>
      <c r="S35" s="73"/>
      <c r="T35" s="111"/>
      <c r="V35" s="62"/>
      <c r="W35" s="9"/>
      <c r="X35" s="63"/>
      <c r="Y35" s="9"/>
    </row>
    <row r="36" spans="1:25" ht="22.5" customHeight="1">
      <c r="A36" s="8" t="s">
        <v>81</v>
      </c>
      <c r="B36" s="125"/>
      <c r="D36" s="126"/>
      <c r="F36" s="125"/>
      <c r="H36" s="126"/>
      <c r="J36" s="125"/>
      <c r="L36" s="126"/>
      <c r="N36" s="106">
        <v>0</v>
      </c>
      <c r="P36" s="116">
        <f t="shared" ref="P36:P41" si="7">$N36</f>
        <v>0</v>
      </c>
      <c r="R36" s="62">
        <f>SUM(S36:T36)</f>
        <v>142.80000000000001</v>
      </c>
      <c r="S36" s="9"/>
      <c r="T36" s="63">
        <v>142.80000000000001</v>
      </c>
      <c r="V36" s="62">
        <f t="shared" ref="V36:V42" si="8">SUM(W36:X36)</f>
        <v>0</v>
      </c>
      <c r="W36" s="9"/>
      <c r="X36" s="63"/>
      <c r="Y36" s="9"/>
    </row>
    <row r="37" spans="1:25" ht="22.5" customHeight="1">
      <c r="A37" s="8" t="s">
        <v>82</v>
      </c>
      <c r="B37" s="125"/>
      <c r="D37" s="126"/>
      <c r="F37" s="125"/>
      <c r="H37" s="126"/>
      <c r="J37" s="125"/>
      <c r="L37" s="126"/>
      <c r="N37" s="106">
        <v>249.99</v>
      </c>
      <c r="P37" s="116">
        <f t="shared" si="7"/>
        <v>249.99</v>
      </c>
      <c r="R37" s="62"/>
      <c r="S37" s="9"/>
      <c r="T37" s="63"/>
      <c r="V37" s="62"/>
      <c r="W37" s="9"/>
      <c r="X37" s="63"/>
      <c r="Y37" s="9"/>
    </row>
    <row r="38" spans="1:25" ht="22.5" customHeight="1">
      <c r="A38" s="8" t="s">
        <v>83</v>
      </c>
      <c r="B38" s="125"/>
      <c r="D38" s="126"/>
      <c r="F38" s="125"/>
      <c r="H38" s="126"/>
      <c r="J38" s="125"/>
      <c r="L38" s="126"/>
      <c r="N38" s="106">
        <v>0</v>
      </c>
      <c r="P38" s="116">
        <f t="shared" si="7"/>
        <v>0</v>
      </c>
      <c r="R38" s="62">
        <f t="shared" ref="R38:R45" si="9">SUM(S38:T38)</f>
        <v>124.8</v>
      </c>
      <c r="S38" s="9"/>
      <c r="T38" s="63">
        <v>124.8</v>
      </c>
      <c r="V38" s="62">
        <f t="shared" si="8"/>
        <v>115.2</v>
      </c>
      <c r="W38" s="9"/>
      <c r="X38" s="63">
        <v>115.2</v>
      </c>
      <c r="Y38" s="9"/>
    </row>
    <row r="39" spans="1:25" ht="22.5" customHeight="1">
      <c r="A39" s="8" t="s">
        <v>84</v>
      </c>
      <c r="B39" s="125"/>
      <c r="D39" s="126"/>
      <c r="F39" s="125"/>
      <c r="H39" s="126"/>
      <c r="J39" s="125"/>
      <c r="L39" s="126"/>
      <c r="N39" s="106">
        <v>0</v>
      </c>
      <c r="P39" s="116">
        <f t="shared" si="7"/>
        <v>0</v>
      </c>
      <c r="R39" s="62">
        <f t="shared" si="9"/>
        <v>965.98</v>
      </c>
      <c r="S39" s="9"/>
      <c r="T39" s="63">
        <v>965.98</v>
      </c>
      <c r="V39" s="62">
        <f t="shared" si="8"/>
        <v>0</v>
      </c>
      <c r="W39" s="9"/>
      <c r="X39" s="63"/>
      <c r="Y39" s="9"/>
    </row>
    <row r="40" spans="1:25" ht="22.5" customHeight="1">
      <c r="A40" s="8" t="s">
        <v>85</v>
      </c>
      <c r="B40" s="125"/>
      <c r="D40" s="126"/>
      <c r="F40" s="125"/>
      <c r="H40" s="126"/>
      <c r="J40" s="125"/>
      <c r="L40" s="126"/>
      <c r="N40" s="106">
        <v>0</v>
      </c>
      <c r="P40" s="116">
        <f t="shared" si="7"/>
        <v>0</v>
      </c>
      <c r="R40" s="62">
        <f t="shared" si="9"/>
        <v>632.11</v>
      </c>
      <c r="S40" s="9"/>
      <c r="T40" s="63">
        <v>632.11</v>
      </c>
      <c r="V40" s="62">
        <f t="shared" si="8"/>
        <v>0</v>
      </c>
      <c r="W40" s="9"/>
      <c r="X40" s="63"/>
      <c r="Y40" s="9"/>
    </row>
    <row r="41" spans="1:25" ht="22.5" customHeight="1">
      <c r="A41" s="8" t="s">
        <v>86</v>
      </c>
      <c r="B41" s="125"/>
      <c r="D41" s="126"/>
      <c r="F41" s="125"/>
      <c r="H41" s="126"/>
      <c r="J41" s="125"/>
      <c r="L41" s="126"/>
      <c r="N41" s="106">
        <v>0</v>
      </c>
      <c r="P41" s="116">
        <f t="shared" si="7"/>
        <v>0</v>
      </c>
      <c r="R41" s="62">
        <f t="shared" si="9"/>
        <v>269.01</v>
      </c>
      <c r="S41" s="9">
        <v>269.01</v>
      </c>
      <c r="T41" s="63"/>
      <c r="V41" s="62">
        <f t="shared" si="8"/>
        <v>1730.99</v>
      </c>
      <c r="W41" s="9">
        <f>1187.55+543.44</f>
        <v>1730.99</v>
      </c>
      <c r="X41" s="63"/>
      <c r="Y41" s="9"/>
    </row>
    <row r="42" spans="1:25" ht="22.5" customHeight="1">
      <c r="A42" s="8" t="s">
        <v>87</v>
      </c>
      <c r="B42" s="125"/>
      <c r="D42" s="126"/>
      <c r="F42" s="125"/>
      <c r="H42" s="126"/>
      <c r="J42" s="125"/>
      <c r="L42" s="126"/>
      <c r="N42" s="106">
        <v>4220.2</v>
      </c>
      <c r="O42" s="9">
        <f>$N42</f>
        <v>4220.2</v>
      </c>
      <c r="R42" s="62">
        <f t="shared" si="9"/>
        <v>0</v>
      </c>
      <c r="S42" s="9"/>
      <c r="T42" s="63"/>
      <c r="V42" s="62">
        <f t="shared" si="8"/>
        <v>3578.85</v>
      </c>
      <c r="W42" s="9">
        <v>3578.85</v>
      </c>
      <c r="X42" s="63"/>
      <c r="Y42" s="9"/>
    </row>
    <row r="43" spans="1:25" ht="22.5" customHeight="1">
      <c r="A43" s="8" t="s">
        <v>88</v>
      </c>
      <c r="B43" s="125"/>
      <c r="D43" s="126"/>
      <c r="F43" s="125"/>
      <c r="H43" s="126"/>
      <c r="J43" s="125"/>
      <c r="L43" s="126"/>
      <c r="N43" s="106">
        <v>6770</v>
      </c>
      <c r="O43" s="9">
        <f>$N43</f>
        <v>6770</v>
      </c>
      <c r="R43" s="62">
        <f t="shared" si="9"/>
        <v>0</v>
      </c>
      <c r="S43" s="9"/>
      <c r="T43" s="63"/>
      <c r="V43" s="62"/>
      <c r="W43" s="9"/>
      <c r="X43" s="63"/>
      <c r="Y43" s="9"/>
    </row>
    <row r="44" spans="1:25" ht="22.5" customHeight="1">
      <c r="A44" s="8" t="s">
        <v>89</v>
      </c>
      <c r="B44" s="125"/>
      <c r="D44" s="126"/>
      <c r="F44" s="125"/>
      <c r="H44" s="126"/>
      <c r="J44" s="125"/>
      <c r="L44" s="126"/>
      <c r="N44" s="106">
        <v>907.8</v>
      </c>
      <c r="O44" s="9">
        <f>$N44</f>
        <v>907.8</v>
      </c>
      <c r="R44" s="62">
        <f t="shared" si="9"/>
        <v>259.18</v>
      </c>
      <c r="S44" s="9">
        <v>259.18</v>
      </c>
      <c r="T44" s="63"/>
      <c r="V44" s="62"/>
      <c r="W44" s="9"/>
      <c r="X44" s="63"/>
      <c r="Y44" s="9"/>
    </row>
    <row r="45" spans="1:25" ht="22.5" customHeight="1">
      <c r="A45" s="8" t="s">
        <v>90</v>
      </c>
      <c r="B45" s="125"/>
      <c r="D45" s="126"/>
      <c r="F45" s="125"/>
      <c r="H45" s="126"/>
      <c r="J45" s="125"/>
      <c r="L45" s="126"/>
      <c r="N45" s="106">
        <v>334.8</v>
      </c>
      <c r="P45" s="116">
        <f>$N45</f>
        <v>334.8</v>
      </c>
      <c r="R45" s="62">
        <f t="shared" si="9"/>
        <v>0</v>
      </c>
      <c r="S45" s="9"/>
      <c r="T45" s="63"/>
      <c r="V45" s="62"/>
      <c r="W45" s="9"/>
      <c r="X45" s="63"/>
      <c r="Y45" s="9"/>
    </row>
    <row r="46" spans="1:25" ht="22.5" customHeight="1">
      <c r="A46" s="8" t="s">
        <v>91</v>
      </c>
      <c r="B46" s="106">
        <f>PAid!G2</f>
        <v>23526.06</v>
      </c>
      <c r="C46" s="9">
        <f>B46</f>
        <v>23526.06</v>
      </c>
      <c r="D46" s="126"/>
      <c r="F46" s="106">
        <v>6853.5299999999979</v>
      </c>
      <c r="G46" s="9">
        <v>6853.5299999999979</v>
      </c>
      <c r="H46" s="126"/>
      <c r="J46" s="125"/>
      <c r="L46" s="126"/>
      <c r="N46" s="106"/>
      <c r="P46" s="63"/>
      <c r="R46" s="62"/>
      <c r="S46" s="9"/>
      <c r="T46" s="63"/>
      <c r="V46" s="62"/>
      <c r="W46" s="9"/>
      <c r="X46" s="63"/>
      <c r="Y46" s="9"/>
    </row>
    <row r="47" spans="1:25" ht="22.5" customHeight="1">
      <c r="A47" s="8" t="s">
        <v>92</v>
      </c>
      <c r="B47" s="125"/>
      <c r="D47" s="126"/>
      <c r="F47" s="125"/>
      <c r="H47" s="126"/>
      <c r="J47" s="106">
        <v>50</v>
      </c>
      <c r="K47" s="9"/>
      <c r="L47" s="116">
        <f>J47</f>
        <v>50</v>
      </c>
      <c r="N47" s="132"/>
      <c r="O47" s="6"/>
      <c r="P47" s="65"/>
      <c r="Q47" s="6"/>
      <c r="R47" s="64">
        <f>SUBTOTAL(9,R36:R46)</f>
        <v>2393.8799999999997</v>
      </c>
      <c r="S47" s="6">
        <f>SUBTOTAL(9,S36:S46)</f>
        <v>528.19000000000005</v>
      </c>
      <c r="T47" s="65">
        <f>SUBTOTAL(9,T36:T46)</f>
        <v>1865.69</v>
      </c>
      <c r="V47" s="64">
        <f>SUBTOTAL(9,V36:V46)</f>
        <v>5425.04</v>
      </c>
      <c r="W47" s="6">
        <f>SUBTOTAL(9,W36:W46)</f>
        <v>5309.84</v>
      </c>
      <c r="X47" s="65">
        <f>SUBTOTAL(9,X36:X46)</f>
        <v>115.2</v>
      </c>
      <c r="Y47" s="9"/>
    </row>
    <row r="48" spans="1:25">
      <c r="A48" s="8" t="s">
        <v>93</v>
      </c>
      <c r="B48" s="125"/>
      <c r="D48" s="126"/>
      <c r="F48" s="125"/>
      <c r="H48" s="126"/>
      <c r="J48" s="106">
        <v>3644.71</v>
      </c>
      <c r="K48" s="9">
        <f>J48</f>
        <v>3644.71</v>
      </c>
      <c r="L48" s="116"/>
      <c r="N48" s="132"/>
      <c r="O48" s="6"/>
      <c r="P48" s="65"/>
      <c r="Q48" s="6"/>
      <c r="R48" s="74"/>
      <c r="S48" s="75"/>
      <c r="T48" s="76"/>
      <c r="V48" s="66"/>
      <c r="W48" s="67"/>
      <c r="X48" s="68"/>
      <c r="Y48" s="9"/>
    </row>
    <row r="49" spans="1:26" ht="24" customHeight="1">
      <c r="A49" s="8" t="s">
        <v>94</v>
      </c>
      <c r="B49" s="125"/>
      <c r="D49" s="126"/>
      <c r="F49" s="125"/>
      <c r="H49" s="126"/>
      <c r="J49" s="106">
        <v>320</v>
      </c>
      <c r="K49" s="9">
        <f t="shared" ref="K49:K51" si="10">J49</f>
        <v>320</v>
      </c>
      <c r="L49" s="116"/>
      <c r="N49" s="132"/>
      <c r="O49" s="6"/>
      <c r="P49" s="133"/>
      <c r="Q49" s="6"/>
      <c r="V49" s="6"/>
      <c r="W49" s="6"/>
      <c r="X49" s="6"/>
      <c r="Y49" s="9"/>
    </row>
    <row r="50" spans="1:26" ht="24" customHeight="1">
      <c r="A50" s="8" t="s">
        <v>95</v>
      </c>
      <c r="B50" s="125"/>
      <c r="D50" s="126"/>
      <c r="F50" s="125"/>
      <c r="H50" s="126"/>
      <c r="J50" s="106">
        <v>100.12</v>
      </c>
      <c r="K50" s="9"/>
      <c r="L50" s="116">
        <v>100.12</v>
      </c>
      <c r="N50" s="132"/>
      <c r="O50" s="6"/>
      <c r="P50" s="133"/>
      <c r="Q50" s="6"/>
      <c r="V50" s="6"/>
      <c r="W50" s="6"/>
      <c r="X50" s="6"/>
      <c r="Y50" s="9"/>
    </row>
    <row r="51" spans="1:26" ht="24" customHeight="1">
      <c r="A51" s="8" t="s">
        <v>96</v>
      </c>
      <c r="B51" s="125"/>
      <c r="D51" s="126"/>
      <c r="F51" s="125"/>
      <c r="H51" s="126"/>
      <c r="J51" s="106">
        <v>16200</v>
      </c>
      <c r="K51" s="9">
        <f t="shared" si="10"/>
        <v>16200</v>
      </c>
      <c r="L51" s="116"/>
      <c r="N51" s="132"/>
      <c r="O51" s="6"/>
      <c r="P51" s="133"/>
      <c r="Q51" s="6"/>
      <c r="V51" s="6"/>
      <c r="W51" s="6"/>
      <c r="X51" s="6"/>
      <c r="Y51" s="9"/>
    </row>
    <row r="52" spans="1:26" ht="24" customHeight="1">
      <c r="A52" s="8" t="s">
        <v>97</v>
      </c>
      <c r="B52" s="127"/>
      <c r="C52" s="109"/>
      <c r="D52" s="128"/>
      <c r="E52" s="109"/>
      <c r="F52" s="127"/>
      <c r="G52" s="109"/>
      <c r="H52" s="128"/>
      <c r="J52" s="107">
        <v>13270.98</v>
      </c>
      <c r="K52" s="69">
        <v>10000</v>
      </c>
      <c r="L52" s="121">
        <v>3270.98</v>
      </c>
      <c r="N52" s="134"/>
      <c r="O52" s="135"/>
      <c r="P52" s="136"/>
      <c r="Q52" s="6"/>
      <c r="V52" s="6"/>
      <c r="W52" s="6"/>
      <c r="X52" s="6"/>
      <c r="Y52" s="9"/>
    </row>
    <row r="53" spans="1:26" s="5" customFormat="1" ht="24" customHeight="1">
      <c r="B53" s="6">
        <f>SUBTOTAL(9,B35:B52)</f>
        <v>23526.06</v>
      </c>
      <c r="C53" s="6">
        <f>SUBTOTAL(9,C35:C52)</f>
        <v>23526.06</v>
      </c>
      <c r="D53" s="6">
        <f>SUBTOTAL(9,D35:D52)</f>
        <v>0</v>
      </c>
      <c r="E53" s="6"/>
      <c r="F53" s="6">
        <v>6853.5299999999979</v>
      </c>
      <c r="G53" s="6">
        <v>6853.5299999999979</v>
      </c>
      <c r="H53" s="6">
        <v>0</v>
      </c>
      <c r="J53" s="6">
        <f>SUBTOTAL(9,J35:J52)</f>
        <v>33585.81</v>
      </c>
      <c r="K53" s="6">
        <f>SUBTOTAL(9,K35:K52)</f>
        <v>30164.71</v>
      </c>
      <c r="L53" s="6">
        <f>SUBTOTAL(9,L35:L52)</f>
        <v>3421.1</v>
      </c>
      <c r="N53" s="6">
        <f>SUBTOTAL(9,N35:N48)</f>
        <v>12482.789999999997</v>
      </c>
      <c r="O53" s="6">
        <f>SUBTOTAL(9,O31:O48)</f>
        <v>11898</v>
      </c>
      <c r="P53" s="6">
        <f>SUBTOTAL(9,P35:P48)</f>
        <v>584.79</v>
      </c>
      <c r="Q53" s="6"/>
      <c r="R53" s="6">
        <f>SUBTOTAL(9,R20:R47)</f>
        <v>4435.4800000000005</v>
      </c>
      <c r="S53" s="6">
        <f>SUBTOTAL(9,S20:S47)</f>
        <v>854.66000000000008</v>
      </c>
      <c r="T53" s="6">
        <f>SUBTOTAL(9,T20:T47)</f>
        <v>3580.82</v>
      </c>
      <c r="V53" s="6">
        <f>SUBTOTAL(9,V20:V47)</f>
        <v>6563.1900000000005</v>
      </c>
      <c r="W53" s="6">
        <f>SUBTOTAL(9,W20:W47)</f>
        <v>5309.84</v>
      </c>
      <c r="X53" s="6">
        <f>SUBTOTAL(9,X20:X47)</f>
        <v>1253.3500000000001</v>
      </c>
      <c r="Y53" s="6"/>
      <c r="Z53" s="6"/>
    </row>
    <row r="55" spans="1:26" ht="24" customHeight="1">
      <c r="A55" s="5" t="s">
        <v>98</v>
      </c>
      <c r="B55" s="112">
        <f>SUBTOTAL(9,B19:B53)</f>
        <v>25814.15</v>
      </c>
      <c r="C55" s="112">
        <f>SUBTOTAL(9,C19:C53)</f>
        <v>23526.06</v>
      </c>
      <c r="D55" s="112">
        <f>SUBTOTAL(9,D19:D53)</f>
        <v>2288.09</v>
      </c>
      <c r="E55" s="112"/>
      <c r="F55" s="112">
        <v>11356.509999999997</v>
      </c>
      <c r="G55" s="112">
        <v>6853.5299999999979</v>
      </c>
      <c r="H55" s="112">
        <v>4502.9799999999987</v>
      </c>
      <c r="I55" s="5"/>
      <c r="J55" s="112">
        <f>SUBTOTAL(9,J19:J53)</f>
        <v>36163.21</v>
      </c>
      <c r="K55" s="112">
        <f>SUBTOTAL(9,K19:K53)</f>
        <v>30164.71</v>
      </c>
      <c r="L55" s="112">
        <f>SUBTOTAL(9,L19:L53)</f>
        <v>5998.5</v>
      </c>
      <c r="M55" s="5"/>
      <c r="N55" s="112">
        <f>SUBTOTAL(9,N19:N48)</f>
        <v>14654.349999999999</v>
      </c>
      <c r="O55" s="112">
        <f>SUBTOTAL(9,O19:O48)</f>
        <v>11898</v>
      </c>
      <c r="P55" s="112">
        <f>SUBTOTAL(9,P19:P48)</f>
        <v>2756.3500000000004</v>
      </c>
      <c r="Q55" s="6"/>
      <c r="R55" s="112">
        <f>R17-R53</f>
        <v>7629.0199999999995</v>
      </c>
      <c r="S55" s="112">
        <f>S17-S53</f>
        <v>8145.34</v>
      </c>
      <c r="T55" s="112">
        <f>T17-T53</f>
        <v>-516.32000000000016</v>
      </c>
      <c r="U55" s="5"/>
      <c r="V55" s="6">
        <f>V17-V53</f>
        <v>1046.8099999999995</v>
      </c>
      <c r="W55" s="6">
        <f>W17-W53</f>
        <v>1890.1599999999999</v>
      </c>
      <c r="X55" s="6">
        <f>X17-X53</f>
        <v>-843.35000000000014</v>
      </c>
      <c r="Y55" s="9"/>
      <c r="Z55" s="9"/>
    </row>
    <row r="57" spans="1:26" ht="22.5" customHeight="1">
      <c r="A57" s="5" t="s">
        <v>99</v>
      </c>
      <c r="B57" s="6">
        <f>B17-B55</f>
        <v>-11132.9</v>
      </c>
      <c r="C57" s="6">
        <f>C17-C55</f>
        <v>-9186.0600000000013</v>
      </c>
      <c r="D57" s="6">
        <f>D17-D55</f>
        <v>-1946.8399999999997</v>
      </c>
      <c r="E57" s="6"/>
      <c r="F57" s="6">
        <v>-4496.5999999999967</v>
      </c>
      <c r="G57" s="6">
        <v>-4975.699999999998</v>
      </c>
      <c r="H57" s="6">
        <v>479.10000000000127</v>
      </c>
      <c r="I57" s="5"/>
      <c r="J57" s="6">
        <f>J17-J55</f>
        <v>-19418.829999999998</v>
      </c>
      <c r="K57" s="6">
        <f>K17-K55</f>
        <v>-19664.71</v>
      </c>
      <c r="L57" s="6">
        <f>L17-L55</f>
        <v>245.88000000000011</v>
      </c>
      <c r="N57" s="9">
        <f>N17-N55</f>
        <v>46471.73</v>
      </c>
      <c r="O57" s="9">
        <f>O17-O55</f>
        <v>45602</v>
      </c>
      <c r="P57" s="9">
        <f>P17-P55</f>
        <v>869.72999999999956</v>
      </c>
      <c r="V57" s="9"/>
      <c r="W57" s="9"/>
      <c r="X57" s="9"/>
      <c r="Y57" s="9"/>
    </row>
    <row r="59" spans="1:26" ht="22.5" customHeight="1">
      <c r="A59" s="5" t="s">
        <v>100</v>
      </c>
      <c r="B59" s="6">
        <f>Download!E2</f>
        <v>30726.19</v>
      </c>
      <c r="C59" s="6"/>
      <c r="D59" s="6"/>
      <c r="E59" s="6"/>
      <c r="F59" s="6">
        <v>36812.400000000001</v>
      </c>
      <c r="G59" s="6">
        <v>35585.99</v>
      </c>
      <c r="H59" s="6">
        <v>1226.4100000000001</v>
      </c>
      <c r="I59" s="5"/>
      <c r="J59" s="6">
        <v>56231.23</v>
      </c>
      <c r="K59" s="6">
        <v>55250.7</v>
      </c>
      <c r="L59" s="6">
        <v>980.53</v>
      </c>
      <c r="M59" s="5"/>
      <c r="N59" s="69">
        <v>9759.5</v>
      </c>
      <c r="O59" s="69">
        <v>9648.7000000000007</v>
      </c>
      <c r="P59" s="69">
        <v>110.8</v>
      </c>
      <c r="R59" s="9">
        <v>2728.38</v>
      </c>
      <c r="S59" s="9">
        <v>2101.2600000000002</v>
      </c>
      <c r="T59" s="9">
        <v>627.12</v>
      </c>
      <c r="V59" s="69">
        <f>SUM(W59:X59)</f>
        <v>3626.4700000000003</v>
      </c>
      <c r="W59" s="69">
        <v>2156</v>
      </c>
      <c r="X59" s="69">
        <v>1470.47</v>
      </c>
      <c r="Y59" s="9"/>
    </row>
    <row r="60" spans="1:26" ht="22.5" customHeight="1">
      <c r="A60" s="5" t="s">
        <v>101</v>
      </c>
      <c r="B60" s="163">
        <v>13978.13</v>
      </c>
      <c r="C60" s="70"/>
      <c r="D60" s="70"/>
      <c r="E60" s="70"/>
      <c r="F60" s="70">
        <v>32315.800000000003</v>
      </c>
      <c r="G60" s="70">
        <v>30610.29</v>
      </c>
      <c r="H60" s="70">
        <v>1705.5100000000014</v>
      </c>
      <c r="I60" s="5"/>
      <c r="J60" s="70">
        <f>SUBTOTAL(9,J55:J59)</f>
        <v>36812.400000000009</v>
      </c>
      <c r="K60" s="70">
        <f>SUBTOTAL(9,K55:K59)</f>
        <v>35585.99</v>
      </c>
      <c r="L60" s="70">
        <f>SUBTOTAL(9,L55:L59)</f>
        <v>1226.4100000000001</v>
      </c>
      <c r="M60" s="5"/>
      <c r="N60" s="70">
        <f>SUBTOTAL(9,N55:N59)</f>
        <v>56231.23</v>
      </c>
      <c r="O60" s="70">
        <f>SUBTOTAL(9,O55:O59)</f>
        <v>55250.7</v>
      </c>
      <c r="P60" s="70">
        <f>SUBTOTAL(9,P55:P59)</f>
        <v>980.52999999999952</v>
      </c>
      <c r="Q60" s="6"/>
      <c r="R60" s="70">
        <f>SUM(R55+R59)</f>
        <v>10357.4</v>
      </c>
      <c r="S60" s="70">
        <f>SUM(S55+S59)</f>
        <v>10246.6</v>
      </c>
      <c r="T60" s="70">
        <f>SUM(T55+T59)</f>
        <v>110.79999999999984</v>
      </c>
      <c r="V60" s="70">
        <f>SUM(V55+V59)</f>
        <v>4673.28</v>
      </c>
      <c r="W60" s="70">
        <f>SUM(W55+W59)</f>
        <v>4046.16</v>
      </c>
      <c r="X60" s="70">
        <f>SUM(X55+X59)</f>
        <v>627.11999999999989</v>
      </c>
      <c r="Y60" s="9"/>
    </row>
    <row r="61" spans="1:26" ht="22.5" customHeight="1">
      <c r="V61" s="9"/>
      <c r="W61" s="9"/>
      <c r="X61" s="9"/>
      <c r="Y61" s="9"/>
    </row>
    <row r="62" spans="1:26" ht="22.5" customHeight="1">
      <c r="R62" s="9"/>
      <c r="V62" s="9"/>
      <c r="W62" s="9"/>
      <c r="X62" s="9"/>
    </row>
    <row r="63" spans="1:26" ht="22.5" customHeight="1">
      <c r="R63" s="9"/>
      <c r="V63" s="9"/>
      <c r="W63" s="9"/>
      <c r="X63" s="9"/>
    </row>
  </sheetData>
  <mergeCells count="6">
    <mergeCell ref="B2:D2"/>
    <mergeCell ref="N2:P2"/>
    <mergeCell ref="V2:X2"/>
    <mergeCell ref="R2:T2"/>
    <mergeCell ref="J2:L2"/>
    <mergeCell ref="F2:H2"/>
  </mergeCells>
  <printOptions gridLines="1"/>
  <pageMargins left="0.70866141732283472" right="0.70866141732283472" top="0.15748031496062992" bottom="0" header="0.31496062992125984" footer="0.31496062992125984"/>
  <pageSetup paperSize="9" orientation="landscape" r:id="rId1"/>
  <headerFooter>
    <oddFooter>&amp;C&amp;D &amp;T</oddFooter>
  </headerFooter>
  <rowBreaks count="2" manualBreakCount="2">
    <brk id="17" max="16383" man="1"/>
    <brk id="3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0"/>
  <sheetViews>
    <sheetView workbookViewId="0">
      <selection activeCell="N205" sqref="N205"/>
    </sheetView>
  </sheetViews>
  <sheetFormatPr defaultRowHeight="21.95" customHeight="1"/>
  <cols>
    <col min="1" max="1" width="17.42578125" style="54" customWidth="1"/>
    <col min="2" max="2" width="87.140625" style="148" bestFit="1" customWidth="1"/>
    <col min="3" max="3" width="11.7109375" style="92" customWidth="1"/>
    <col min="4" max="4" width="10.85546875" style="9" customWidth="1"/>
    <col min="5" max="5" width="11.7109375" style="2" customWidth="1"/>
    <col min="6" max="6" width="11.85546875" customWidth="1"/>
    <col min="7" max="7" width="10.28515625" bestFit="1" customWidth="1"/>
  </cols>
  <sheetData>
    <row r="1" spans="1:7" ht="21.95" customHeight="1">
      <c r="A1" s="168" t="s">
        <v>102</v>
      </c>
      <c r="E1" s="17" t="s">
        <v>103</v>
      </c>
      <c r="F1" s="18" t="s">
        <v>104</v>
      </c>
    </row>
    <row r="2" spans="1:7" ht="21.95" customHeight="1">
      <c r="A2" s="168"/>
      <c r="C2" s="92" t="s">
        <v>105</v>
      </c>
      <c r="E2" s="2">
        <v>30726.19</v>
      </c>
      <c r="F2" s="2">
        <v>30726.19</v>
      </c>
    </row>
    <row r="3" spans="1:7" ht="21.95" customHeight="1">
      <c r="A3" s="168"/>
      <c r="B3" s="25"/>
      <c r="D3" s="9" t="s">
        <v>106</v>
      </c>
      <c r="E3" s="2">
        <f>D328</f>
        <v>17364.84</v>
      </c>
      <c r="F3" s="156">
        <f>Received!E2</f>
        <v>17364.84</v>
      </c>
      <c r="G3" s="2">
        <f>E3-F3</f>
        <v>0</v>
      </c>
    </row>
    <row r="4" spans="1:7" ht="21.95" customHeight="1">
      <c r="A4" s="168"/>
      <c r="B4" s="24"/>
      <c r="D4" s="9" t="s">
        <v>65</v>
      </c>
      <c r="E4" s="2">
        <f>-C328</f>
        <v>-38953.65</v>
      </c>
      <c r="F4" s="156">
        <f>-PAid!E2</f>
        <v>-38953.65</v>
      </c>
      <c r="G4" s="2">
        <f>E4-F4</f>
        <v>0</v>
      </c>
    </row>
    <row r="5" spans="1:7" ht="21.95" customHeight="1">
      <c r="A5" s="168"/>
      <c r="B5" s="160"/>
      <c r="E5" s="16">
        <f>SUM(E2:E4)</f>
        <v>9137.3799999999974</v>
      </c>
      <c r="F5" s="16">
        <f>SUM(F2:F4)</f>
        <v>9137.3799999999974</v>
      </c>
      <c r="G5" s="2">
        <f>E5-F5</f>
        <v>0</v>
      </c>
    </row>
    <row r="6" spans="1:7" ht="21.95" customHeight="1" thickTop="1">
      <c r="A6" s="168"/>
    </row>
    <row r="7" spans="1:7" s="3" customFormat="1" ht="27.75">
      <c r="A7" s="168" t="s">
        <v>107</v>
      </c>
      <c r="B7" s="149" t="s">
        <v>108</v>
      </c>
      <c r="C7" s="151" t="s">
        <v>109</v>
      </c>
      <c r="D7" s="7" t="s">
        <v>110</v>
      </c>
      <c r="E7" s="4" t="s">
        <v>111</v>
      </c>
    </row>
    <row r="8" spans="1:7" ht="21.95" customHeight="1">
      <c r="A8" s="169">
        <v>45659</v>
      </c>
      <c r="B8" s="163" t="s">
        <v>112</v>
      </c>
      <c r="C8" s="163"/>
      <c r="D8" s="163">
        <v>5.5</v>
      </c>
      <c r="E8" s="163">
        <v>30644.69</v>
      </c>
    </row>
    <row r="9" spans="1:7" ht="21.95" customHeight="1">
      <c r="A9" s="169">
        <v>45659</v>
      </c>
      <c r="B9" s="163" t="s">
        <v>113</v>
      </c>
      <c r="C9" s="163">
        <v>87</v>
      </c>
      <c r="D9" s="163"/>
      <c r="E9" s="163">
        <v>30639.19</v>
      </c>
    </row>
    <row r="10" spans="1:7" ht="21.95" customHeight="1">
      <c r="A10" s="169">
        <v>45660</v>
      </c>
      <c r="B10" s="163" t="s">
        <v>114</v>
      </c>
      <c r="C10" s="163"/>
      <c r="D10" s="163">
        <v>5.5</v>
      </c>
      <c r="E10" s="163">
        <v>30650.19</v>
      </c>
    </row>
    <row r="11" spans="1:7" ht="21.95" customHeight="1">
      <c r="A11" s="169">
        <v>45663</v>
      </c>
      <c r="B11" s="163" t="s">
        <v>115</v>
      </c>
      <c r="C11" s="163"/>
      <c r="D11" s="163">
        <v>5.5</v>
      </c>
      <c r="E11" s="163">
        <v>30699.69</v>
      </c>
    </row>
    <row r="12" spans="1:7" ht="21.95" customHeight="1">
      <c r="A12" s="169">
        <v>45663</v>
      </c>
      <c r="B12" s="163" t="s">
        <v>116</v>
      </c>
      <c r="C12" s="163"/>
      <c r="D12" s="163">
        <v>5.5</v>
      </c>
      <c r="E12" s="163">
        <v>30694.19</v>
      </c>
    </row>
    <row r="13" spans="1:7" ht="21.95" customHeight="1">
      <c r="A13" s="169">
        <v>45663</v>
      </c>
      <c r="B13" s="163" t="s">
        <v>117</v>
      </c>
      <c r="C13" s="163"/>
      <c r="D13" s="163">
        <v>5.5</v>
      </c>
      <c r="E13" s="163">
        <v>30688.69</v>
      </c>
    </row>
    <row r="14" spans="1:7" ht="21.95" customHeight="1">
      <c r="A14" s="169">
        <v>45663</v>
      </c>
      <c r="B14" s="163" t="s">
        <v>118</v>
      </c>
      <c r="C14" s="163"/>
      <c r="D14" s="163">
        <v>5.5</v>
      </c>
      <c r="E14" s="163">
        <v>30683.19</v>
      </c>
    </row>
    <row r="15" spans="1:7" ht="21.95" customHeight="1">
      <c r="A15" s="169">
        <v>45663</v>
      </c>
      <c r="B15" s="163" t="s">
        <v>119</v>
      </c>
      <c r="C15" s="163"/>
      <c r="D15" s="163">
        <v>5.5</v>
      </c>
      <c r="E15" s="163">
        <v>30677.69</v>
      </c>
    </row>
    <row r="16" spans="1:7" ht="21.95" customHeight="1">
      <c r="A16" s="169">
        <v>45663</v>
      </c>
      <c r="B16" s="163" t="s">
        <v>120</v>
      </c>
      <c r="C16" s="163"/>
      <c r="D16" s="163">
        <v>5.5</v>
      </c>
      <c r="E16" s="163">
        <v>30672.19</v>
      </c>
    </row>
    <row r="17" spans="1:9" ht="21.95" customHeight="1">
      <c r="A17" s="169">
        <v>45663</v>
      </c>
      <c r="B17" s="163" t="s">
        <v>121</v>
      </c>
      <c r="C17" s="163"/>
      <c r="D17" s="163">
        <v>5.5</v>
      </c>
      <c r="E17" s="163">
        <v>30666.69</v>
      </c>
    </row>
    <row r="18" spans="1:9" ht="21.95" customHeight="1">
      <c r="A18" s="169">
        <v>45663</v>
      </c>
      <c r="B18" s="163" t="s">
        <v>122</v>
      </c>
      <c r="C18" s="163"/>
      <c r="D18" s="163">
        <v>5.5</v>
      </c>
      <c r="E18" s="163">
        <v>30661.19</v>
      </c>
    </row>
    <row r="19" spans="1:9" ht="21.95" customHeight="1">
      <c r="A19" s="169">
        <v>45663</v>
      </c>
      <c r="B19" s="163" t="s">
        <v>123</v>
      </c>
      <c r="C19" s="163"/>
      <c r="D19" s="163">
        <v>5.5</v>
      </c>
      <c r="E19" s="163">
        <v>30655.69</v>
      </c>
    </row>
    <row r="20" spans="1:9" ht="21.95" customHeight="1">
      <c r="A20" s="169">
        <v>45666</v>
      </c>
      <c r="B20" s="163" t="s">
        <v>124</v>
      </c>
      <c r="C20" s="163"/>
      <c r="D20" s="163">
        <v>7170</v>
      </c>
      <c r="E20" s="163">
        <v>37869.69</v>
      </c>
    </row>
    <row r="21" spans="1:9" ht="21.95" customHeight="1">
      <c r="A21" s="169">
        <v>45673</v>
      </c>
      <c r="B21" s="163" t="s">
        <v>125</v>
      </c>
      <c r="C21" s="163">
        <v>784.8</v>
      </c>
      <c r="D21" s="163"/>
      <c r="E21" s="163">
        <v>37084.89</v>
      </c>
    </row>
    <row r="22" spans="1:9" ht="21.95" customHeight="1">
      <c r="A22" s="169">
        <v>45674</v>
      </c>
      <c r="B22" s="163" t="s">
        <v>126</v>
      </c>
      <c r="C22" s="163"/>
      <c r="D22" s="163">
        <v>90</v>
      </c>
      <c r="E22" s="163">
        <v>37174.89</v>
      </c>
    </row>
    <row r="23" spans="1:9" ht="21.95" customHeight="1">
      <c r="A23" s="169">
        <v>45678</v>
      </c>
      <c r="B23" s="163" t="s">
        <v>124</v>
      </c>
      <c r="C23" s="163"/>
      <c r="D23" s="163">
        <v>7170</v>
      </c>
      <c r="E23" s="163">
        <v>44344.89</v>
      </c>
    </row>
    <row r="24" spans="1:9" ht="21.95" customHeight="1">
      <c r="A24" s="169">
        <v>45680</v>
      </c>
      <c r="B24" s="163" t="s">
        <v>127</v>
      </c>
      <c r="C24" s="163"/>
      <c r="D24" s="163">
        <v>6</v>
      </c>
      <c r="E24" s="163">
        <v>44350.89</v>
      </c>
    </row>
    <row r="25" spans="1:9" ht="21.95" customHeight="1">
      <c r="A25" s="169">
        <v>45684</v>
      </c>
      <c r="B25" s="163" t="s">
        <v>128</v>
      </c>
      <c r="C25" s="163"/>
      <c r="D25" s="163">
        <v>5</v>
      </c>
      <c r="E25" s="163">
        <v>44288.89</v>
      </c>
    </row>
    <row r="26" spans="1:9" ht="21.95" customHeight="1">
      <c r="A26" s="169">
        <v>45684</v>
      </c>
      <c r="B26" s="163" t="s">
        <v>129</v>
      </c>
      <c r="C26" s="163"/>
      <c r="D26" s="163">
        <v>5.5</v>
      </c>
      <c r="E26" s="163">
        <v>44283.89</v>
      </c>
    </row>
    <row r="27" spans="1:9" ht="21.95" customHeight="1">
      <c r="A27" s="169">
        <v>45684</v>
      </c>
      <c r="B27" s="163" t="s">
        <v>130</v>
      </c>
      <c r="C27" s="163"/>
      <c r="D27" s="163">
        <v>5.5</v>
      </c>
      <c r="E27" s="163">
        <v>44278.39</v>
      </c>
      <c r="F27" s="2"/>
      <c r="G27" s="2"/>
      <c r="H27" s="2"/>
      <c r="I27" s="2"/>
    </row>
    <row r="28" spans="1:9" ht="21.95" customHeight="1">
      <c r="A28" s="169">
        <v>45684</v>
      </c>
      <c r="B28" s="163" t="s">
        <v>131</v>
      </c>
      <c r="C28" s="163">
        <v>78</v>
      </c>
      <c r="D28" s="163"/>
      <c r="E28" s="163">
        <v>44272.89</v>
      </c>
      <c r="F28" s="2"/>
      <c r="G28" s="2"/>
      <c r="H28" s="2"/>
      <c r="I28" s="2"/>
    </row>
    <row r="29" spans="1:9" ht="21.95" customHeight="1">
      <c r="A29" s="169">
        <v>45691</v>
      </c>
      <c r="B29" s="163" t="s">
        <v>132</v>
      </c>
      <c r="C29" s="163"/>
      <c r="D29" s="163">
        <v>5.5</v>
      </c>
      <c r="E29" s="163">
        <v>44212.89</v>
      </c>
      <c r="F29" s="2"/>
      <c r="G29" s="2"/>
      <c r="H29" s="2"/>
      <c r="I29" s="2"/>
    </row>
    <row r="30" spans="1:9" ht="21.95" customHeight="1">
      <c r="A30" s="169">
        <v>45691</v>
      </c>
      <c r="B30" s="163" t="s">
        <v>113</v>
      </c>
      <c r="C30" s="163">
        <v>87</v>
      </c>
      <c r="D30" s="163"/>
      <c r="E30" s="163">
        <v>44207.39</v>
      </c>
      <c r="F30" s="2"/>
      <c r="G30" s="2"/>
      <c r="H30" s="2"/>
      <c r="I30" s="2"/>
    </row>
    <row r="31" spans="1:9" ht="21.95" customHeight="1">
      <c r="A31" s="169">
        <v>45691</v>
      </c>
      <c r="B31" s="163" t="s">
        <v>114</v>
      </c>
      <c r="C31" s="163"/>
      <c r="D31" s="163">
        <v>5.5</v>
      </c>
      <c r="E31" s="163">
        <v>44294.39</v>
      </c>
      <c r="F31" s="2"/>
      <c r="G31" s="2"/>
      <c r="H31" s="2"/>
      <c r="I31" s="2"/>
    </row>
    <row r="32" spans="1:9" ht="21.95" customHeight="1">
      <c r="A32" s="169">
        <v>45693</v>
      </c>
      <c r="B32" s="163" t="s">
        <v>133</v>
      </c>
      <c r="C32" s="163"/>
      <c r="D32" s="163">
        <v>5.5</v>
      </c>
      <c r="E32" s="163">
        <v>44262.39</v>
      </c>
      <c r="F32" s="2"/>
      <c r="G32" s="2"/>
      <c r="H32" s="2"/>
      <c r="I32" s="2"/>
    </row>
    <row r="33" spans="1:9" ht="21.95" customHeight="1">
      <c r="A33" s="169">
        <v>45693</v>
      </c>
      <c r="B33" s="163" t="s">
        <v>134</v>
      </c>
      <c r="C33" s="163"/>
      <c r="D33" s="163">
        <v>5.5</v>
      </c>
      <c r="E33" s="163">
        <v>44256.89</v>
      </c>
      <c r="F33" s="2"/>
      <c r="G33" s="2"/>
      <c r="H33" s="2"/>
      <c r="I33" s="2"/>
    </row>
    <row r="34" spans="1:9" ht="21.95" customHeight="1">
      <c r="A34" s="169">
        <v>45693</v>
      </c>
      <c r="B34" s="163" t="s">
        <v>135</v>
      </c>
      <c r="C34" s="163"/>
      <c r="D34" s="163">
        <v>5.5</v>
      </c>
      <c r="E34" s="163">
        <v>44251.39</v>
      </c>
      <c r="F34" s="2"/>
      <c r="G34" s="2"/>
      <c r="H34" s="2"/>
      <c r="I34" s="2"/>
    </row>
    <row r="35" spans="1:9" ht="21.95" customHeight="1">
      <c r="A35" s="169">
        <v>45693</v>
      </c>
      <c r="B35" s="163" t="s">
        <v>136</v>
      </c>
      <c r="C35" s="163"/>
      <c r="D35" s="163">
        <v>5.5</v>
      </c>
      <c r="E35" s="163">
        <v>44245.89</v>
      </c>
      <c r="F35" s="2"/>
      <c r="G35" s="2"/>
      <c r="H35" s="2"/>
      <c r="I35" s="2"/>
    </row>
    <row r="36" spans="1:9" ht="21.95" customHeight="1">
      <c r="A36" s="169">
        <v>45693</v>
      </c>
      <c r="B36" s="163" t="s">
        <v>137</v>
      </c>
      <c r="C36" s="163"/>
      <c r="D36" s="163">
        <v>5.5</v>
      </c>
      <c r="E36" s="163">
        <v>44240.39</v>
      </c>
      <c r="F36" s="2"/>
      <c r="G36" s="2"/>
      <c r="H36" s="2"/>
      <c r="I36" s="2"/>
    </row>
    <row r="37" spans="1:9" ht="21.95" customHeight="1">
      <c r="A37" s="169">
        <v>45693</v>
      </c>
      <c r="B37" s="163" t="s">
        <v>138</v>
      </c>
      <c r="C37" s="163"/>
      <c r="D37" s="163">
        <v>5.5</v>
      </c>
      <c r="E37" s="163">
        <v>44234.89</v>
      </c>
      <c r="F37" s="2"/>
      <c r="G37" s="2"/>
      <c r="H37" s="2"/>
      <c r="I37" s="2"/>
    </row>
    <row r="38" spans="1:9" ht="21.95" customHeight="1">
      <c r="A38" s="169">
        <v>45693</v>
      </c>
      <c r="B38" s="163" t="s">
        <v>139</v>
      </c>
      <c r="C38" s="163"/>
      <c r="D38" s="163">
        <v>5.5</v>
      </c>
      <c r="E38" s="163">
        <v>44229.39</v>
      </c>
    </row>
    <row r="39" spans="1:9" ht="21.95" customHeight="1">
      <c r="A39" s="169">
        <v>45693</v>
      </c>
      <c r="B39" s="163" t="s">
        <v>121</v>
      </c>
      <c r="C39" s="163"/>
      <c r="D39" s="163">
        <v>5.5</v>
      </c>
      <c r="E39" s="163">
        <v>44223.89</v>
      </c>
      <c r="F39" s="2"/>
      <c r="G39" s="2"/>
      <c r="H39" s="2"/>
      <c r="I39" s="2"/>
    </row>
    <row r="40" spans="1:9" ht="21.95" customHeight="1">
      <c r="A40" s="169">
        <v>45693</v>
      </c>
      <c r="B40" s="163" t="s">
        <v>122</v>
      </c>
      <c r="C40" s="163"/>
      <c r="D40" s="163">
        <v>5.5</v>
      </c>
      <c r="E40" s="163">
        <v>44218.39</v>
      </c>
      <c r="F40" s="2"/>
      <c r="G40" s="2"/>
      <c r="H40" s="2"/>
      <c r="I40" s="2"/>
    </row>
    <row r="41" spans="1:9" ht="21.95" customHeight="1">
      <c r="A41" s="169">
        <v>45699</v>
      </c>
      <c r="B41" s="163" t="s">
        <v>140</v>
      </c>
      <c r="C41" s="163"/>
      <c r="D41" s="163">
        <v>43.24</v>
      </c>
      <c r="E41" s="163">
        <v>44305.63</v>
      </c>
      <c r="F41" s="2"/>
      <c r="G41" s="2"/>
      <c r="H41" s="2"/>
      <c r="I41" s="2"/>
    </row>
    <row r="42" spans="1:9" ht="21.95" customHeight="1">
      <c r="A42" s="169">
        <v>45708</v>
      </c>
      <c r="B42" s="163" t="s">
        <v>141</v>
      </c>
      <c r="C42" s="163">
        <v>1584</v>
      </c>
      <c r="D42" s="163"/>
      <c r="E42" s="163">
        <v>42721.63</v>
      </c>
      <c r="F42" s="2"/>
      <c r="G42" s="2"/>
      <c r="H42" s="2"/>
      <c r="I42" s="2"/>
    </row>
    <row r="43" spans="1:9" ht="21.95" customHeight="1">
      <c r="A43" s="169">
        <v>45713</v>
      </c>
      <c r="B43" s="163" t="s">
        <v>142</v>
      </c>
      <c r="C43" s="163"/>
      <c r="D43" s="163">
        <v>5</v>
      </c>
      <c r="E43" s="163">
        <v>42737.63</v>
      </c>
      <c r="F43" s="2"/>
      <c r="G43" s="2"/>
      <c r="H43" s="2"/>
      <c r="I43" s="2"/>
    </row>
    <row r="44" spans="1:9" ht="21.95" customHeight="1">
      <c r="A44" s="169">
        <v>45713</v>
      </c>
      <c r="B44" s="163" t="s">
        <v>143</v>
      </c>
      <c r="C44" s="163"/>
      <c r="D44" s="163">
        <v>5.5</v>
      </c>
      <c r="E44" s="163">
        <v>42732.63</v>
      </c>
      <c r="F44" s="2"/>
      <c r="G44" s="2"/>
      <c r="H44" s="2"/>
      <c r="I44" s="2"/>
    </row>
    <row r="45" spans="1:9" ht="21.95" customHeight="1">
      <c r="A45" s="169">
        <v>45713</v>
      </c>
      <c r="B45" s="163" t="s">
        <v>144</v>
      </c>
      <c r="C45" s="163"/>
      <c r="D45" s="163">
        <v>5.5</v>
      </c>
      <c r="E45" s="163">
        <v>42727.13</v>
      </c>
      <c r="F45" s="2"/>
      <c r="G45" s="2"/>
      <c r="H45" s="2"/>
      <c r="I45" s="2"/>
    </row>
    <row r="46" spans="1:9" ht="21.95" customHeight="1">
      <c r="A46" s="169">
        <v>45714</v>
      </c>
      <c r="B46" s="163" t="s">
        <v>131</v>
      </c>
      <c r="C46" s="163">
        <v>78</v>
      </c>
      <c r="D46" s="163"/>
      <c r="E46" s="163">
        <v>42659.63</v>
      </c>
      <c r="F46" s="2"/>
      <c r="G46" s="2"/>
      <c r="H46" s="2"/>
      <c r="I46" s="2"/>
    </row>
    <row r="47" spans="1:9" ht="21.95" customHeight="1">
      <c r="A47" s="169">
        <v>45715</v>
      </c>
      <c r="B47" s="163" t="s">
        <v>145</v>
      </c>
      <c r="C47" s="163">
        <v>5205</v>
      </c>
      <c r="D47" s="163"/>
      <c r="E47" s="163">
        <v>37454.629999999997</v>
      </c>
      <c r="F47" s="2"/>
      <c r="G47" s="2"/>
      <c r="H47" s="2"/>
      <c r="I47" s="2"/>
    </row>
    <row r="48" spans="1:9" ht="21.95" customHeight="1">
      <c r="A48" s="169">
        <v>45719</v>
      </c>
      <c r="B48" s="163" t="s">
        <v>146</v>
      </c>
      <c r="C48" s="163"/>
      <c r="D48" s="163">
        <v>5.5</v>
      </c>
      <c r="E48" s="163">
        <v>37378.629999999997</v>
      </c>
      <c r="F48" s="2"/>
      <c r="G48" s="2"/>
      <c r="H48" s="2"/>
      <c r="I48" s="2"/>
    </row>
    <row r="49" spans="1:9" ht="21.95" customHeight="1">
      <c r="A49" s="169">
        <v>45719</v>
      </c>
      <c r="B49" s="163" t="s">
        <v>113</v>
      </c>
      <c r="C49" s="163">
        <v>87</v>
      </c>
      <c r="D49" s="163"/>
      <c r="E49" s="163">
        <v>37373.129999999997</v>
      </c>
      <c r="F49" s="2"/>
      <c r="G49" s="2"/>
      <c r="H49" s="2"/>
      <c r="I49" s="2"/>
    </row>
    <row r="50" spans="1:9" ht="21.95" customHeight="1">
      <c r="A50" s="169">
        <v>45719</v>
      </c>
      <c r="B50" s="163" t="s">
        <v>114</v>
      </c>
      <c r="C50" s="163"/>
      <c r="D50" s="163">
        <v>5.5</v>
      </c>
      <c r="E50" s="163">
        <v>37460.129999999997</v>
      </c>
      <c r="F50" s="2"/>
      <c r="G50" s="2"/>
      <c r="H50" s="2"/>
      <c r="I50" s="2"/>
    </row>
    <row r="51" spans="1:9" ht="21.95" customHeight="1">
      <c r="A51" s="169">
        <v>45721</v>
      </c>
      <c r="B51" s="163" t="s">
        <v>147</v>
      </c>
      <c r="C51" s="163"/>
      <c r="D51" s="163">
        <v>5.5</v>
      </c>
      <c r="E51" s="163">
        <v>37428.129999999997</v>
      </c>
      <c r="F51" s="2"/>
      <c r="G51" s="2"/>
      <c r="H51" s="2"/>
      <c r="I51" s="2"/>
    </row>
    <row r="52" spans="1:9" ht="21.95" customHeight="1">
      <c r="A52" s="169">
        <v>45721</v>
      </c>
      <c r="B52" s="163" t="s">
        <v>148</v>
      </c>
      <c r="C52" s="163"/>
      <c r="D52" s="163">
        <v>5.5</v>
      </c>
      <c r="E52" s="163">
        <v>37422.629999999997</v>
      </c>
      <c r="F52" s="2"/>
      <c r="G52" s="2"/>
      <c r="H52" s="2"/>
      <c r="I52" s="2"/>
    </row>
    <row r="53" spans="1:9" ht="21.95" customHeight="1">
      <c r="A53" s="169">
        <v>45721</v>
      </c>
      <c r="B53" s="163" t="s">
        <v>149</v>
      </c>
      <c r="C53" s="163"/>
      <c r="D53" s="163">
        <v>5.5</v>
      </c>
      <c r="E53" s="163">
        <v>37417.129999999997</v>
      </c>
      <c r="F53" s="2"/>
      <c r="G53" s="2"/>
      <c r="H53" s="2"/>
      <c r="I53" s="2"/>
    </row>
    <row r="54" spans="1:9" ht="21.95" customHeight="1">
      <c r="A54" s="169">
        <v>45721</v>
      </c>
      <c r="B54" s="163" t="s">
        <v>150</v>
      </c>
      <c r="C54" s="163"/>
      <c r="D54" s="163">
        <v>5.5</v>
      </c>
      <c r="E54" s="163">
        <v>37411.629999999997</v>
      </c>
      <c r="F54" s="2"/>
      <c r="G54" s="2"/>
      <c r="H54" s="2"/>
      <c r="I54" s="2"/>
    </row>
    <row r="55" spans="1:9" ht="21.95" customHeight="1">
      <c r="A55" s="169">
        <v>45721</v>
      </c>
      <c r="B55" s="163" t="s">
        <v>151</v>
      </c>
      <c r="C55" s="163"/>
      <c r="D55" s="163">
        <v>5.5</v>
      </c>
      <c r="E55" s="163">
        <v>37406.129999999997</v>
      </c>
      <c r="F55" s="2"/>
      <c r="G55" s="2"/>
      <c r="H55" s="2"/>
      <c r="I55" s="2"/>
    </row>
    <row r="56" spans="1:9" ht="21.95" customHeight="1">
      <c r="A56" s="169">
        <v>45721</v>
      </c>
      <c r="B56" s="163" t="s">
        <v>152</v>
      </c>
      <c r="C56" s="163"/>
      <c r="D56" s="163">
        <v>5.5</v>
      </c>
      <c r="E56" s="163">
        <v>37400.629999999997</v>
      </c>
      <c r="F56" s="2"/>
      <c r="G56" s="2"/>
      <c r="H56" s="2"/>
      <c r="I56" s="2"/>
    </row>
    <row r="57" spans="1:9" ht="21.95" customHeight="1">
      <c r="A57" s="169">
        <v>45721</v>
      </c>
      <c r="B57" s="163" t="s">
        <v>153</v>
      </c>
      <c r="C57" s="163"/>
      <c r="D57" s="163">
        <v>5.5</v>
      </c>
      <c r="E57" s="163">
        <v>37395.129999999997</v>
      </c>
      <c r="F57" s="2"/>
      <c r="G57" s="2"/>
      <c r="H57" s="2"/>
      <c r="I57" s="2"/>
    </row>
    <row r="58" spans="1:9" ht="21.95" customHeight="1">
      <c r="A58" s="169">
        <v>45721</v>
      </c>
      <c r="B58" s="163" t="s">
        <v>121</v>
      </c>
      <c r="C58" s="163"/>
      <c r="D58" s="163">
        <v>5.5</v>
      </c>
      <c r="E58" s="163">
        <v>37389.629999999997</v>
      </c>
      <c r="F58" s="2"/>
      <c r="G58" s="2"/>
      <c r="H58" s="2"/>
      <c r="I58" s="2"/>
    </row>
    <row r="59" spans="1:9" ht="21.95" customHeight="1">
      <c r="A59" s="169">
        <v>45721</v>
      </c>
      <c r="B59" s="163" t="s">
        <v>122</v>
      </c>
      <c r="C59" s="163"/>
      <c r="D59" s="163">
        <v>5.5</v>
      </c>
      <c r="E59" s="163">
        <v>37384.129999999997</v>
      </c>
      <c r="F59" s="2"/>
      <c r="G59" s="2"/>
      <c r="H59" s="2"/>
      <c r="I59" s="2"/>
    </row>
    <row r="60" spans="1:9" ht="21.95" customHeight="1">
      <c r="A60" s="169">
        <v>45741</v>
      </c>
      <c r="B60" s="163" t="s">
        <v>154</v>
      </c>
      <c r="C60" s="163"/>
      <c r="D60" s="163">
        <v>5</v>
      </c>
      <c r="E60" s="163">
        <v>37444.129999999997</v>
      </c>
      <c r="F60" s="2"/>
      <c r="G60" s="2"/>
      <c r="H60" s="2"/>
      <c r="I60" s="2"/>
    </row>
    <row r="61" spans="1:9" ht="21.95" customHeight="1">
      <c r="A61" s="169">
        <v>45741</v>
      </c>
      <c r="B61" s="163" t="s">
        <v>155</v>
      </c>
      <c r="C61" s="163"/>
      <c r="D61" s="163">
        <v>5.5</v>
      </c>
      <c r="E61" s="163">
        <v>37439.129999999997</v>
      </c>
      <c r="F61" s="2"/>
      <c r="G61" s="2"/>
      <c r="H61" s="2"/>
      <c r="I61" s="2"/>
    </row>
    <row r="62" spans="1:9" ht="21.95" customHeight="1">
      <c r="A62" s="169">
        <v>45741</v>
      </c>
      <c r="B62" s="163" t="s">
        <v>156</v>
      </c>
      <c r="C62" s="163"/>
      <c r="D62" s="163">
        <v>5.5</v>
      </c>
      <c r="E62" s="163">
        <v>37433.629999999997</v>
      </c>
      <c r="F62" s="2"/>
      <c r="G62" s="2"/>
      <c r="H62" s="2"/>
      <c r="I62" s="2"/>
    </row>
    <row r="63" spans="1:9" ht="21.95" customHeight="1">
      <c r="A63" s="169">
        <v>45742</v>
      </c>
      <c r="B63" s="163" t="s">
        <v>131</v>
      </c>
      <c r="C63" s="163">
        <v>78</v>
      </c>
      <c r="D63" s="163"/>
      <c r="E63" s="163">
        <v>37366.129999999997</v>
      </c>
      <c r="F63" s="2"/>
      <c r="G63" s="2"/>
      <c r="H63" s="2"/>
      <c r="I63" s="2"/>
    </row>
    <row r="64" spans="1:9" ht="21.95" customHeight="1">
      <c r="A64" s="169">
        <v>45748</v>
      </c>
      <c r="B64" s="163" t="s">
        <v>157</v>
      </c>
      <c r="C64" s="163"/>
      <c r="D64" s="163">
        <v>5.5</v>
      </c>
      <c r="E64" s="163">
        <v>37284.629999999997</v>
      </c>
      <c r="F64" s="2"/>
      <c r="G64" s="2"/>
      <c r="H64" s="2"/>
      <c r="I64" s="2"/>
    </row>
    <row r="65" spans="1:9" ht="21.95" customHeight="1">
      <c r="A65" s="169">
        <v>45748</v>
      </c>
      <c r="B65" s="163" t="s">
        <v>113</v>
      </c>
      <c r="C65" s="163">
        <v>87</v>
      </c>
      <c r="D65" s="163"/>
      <c r="E65" s="163">
        <v>37279.129999999997</v>
      </c>
      <c r="F65" s="2"/>
      <c r="G65" s="2"/>
      <c r="H65" s="2"/>
      <c r="I65" s="2"/>
    </row>
    <row r="66" spans="1:9" ht="21.95" customHeight="1">
      <c r="A66" s="169">
        <v>45750</v>
      </c>
      <c r="B66" s="163" t="s">
        <v>114</v>
      </c>
      <c r="C66" s="163"/>
      <c r="D66" s="163">
        <v>5.5</v>
      </c>
      <c r="E66" s="163">
        <v>37290.129999999997</v>
      </c>
      <c r="F66" s="2"/>
      <c r="G66" s="2"/>
      <c r="H66" s="2"/>
      <c r="I66" s="2"/>
    </row>
    <row r="67" spans="1:9" ht="21.95" customHeight="1">
      <c r="A67" s="169">
        <v>45754</v>
      </c>
      <c r="B67" s="163" t="s">
        <v>158</v>
      </c>
      <c r="C67" s="163"/>
      <c r="D67" s="163">
        <v>5.5</v>
      </c>
      <c r="E67" s="163">
        <v>37317.629999999997</v>
      </c>
      <c r="F67" s="2"/>
      <c r="G67" s="2"/>
      <c r="H67" s="2"/>
      <c r="I67" s="2"/>
    </row>
    <row r="68" spans="1:9" ht="21.95" customHeight="1">
      <c r="A68" s="169">
        <v>45754</v>
      </c>
      <c r="B68" s="163" t="s">
        <v>159</v>
      </c>
      <c r="C68" s="163"/>
      <c r="D68" s="163">
        <v>5.5</v>
      </c>
      <c r="E68" s="163">
        <v>37312.129999999997</v>
      </c>
      <c r="F68" s="2"/>
      <c r="G68" s="2"/>
      <c r="H68" s="2"/>
      <c r="I68" s="2"/>
    </row>
    <row r="69" spans="1:9" ht="21.95" customHeight="1">
      <c r="A69" s="169">
        <v>45754</v>
      </c>
      <c r="B69" s="163" t="s">
        <v>160</v>
      </c>
      <c r="C69" s="163"/>
      <c r="D69" s="163">
        <v>5.5</v>
      </c>
      <c r="E69" s="163">
        <v>37306.629999999997</v>
      </c>
      <c r="F69" s="2"/>
      <c r="G69" s="2"/>
      <c r="H69" s="2"/>
      <c r="I69" s="2"/>
    </row>
    <row r="70" spans="1:9" ht="21.95" customHeight="1">
      <c r="A70" s="169">
        <v>45754</v>
      </c>
      <c r="B70" s="163" t="s">
        <v>161</v>
      </c>
      <c r="C70" s="163"/>
      <c r="D70" s="163">
        <v>5.5</v>
      </c>
      <c r="E70" s="163">
        <v>37301.129999999997</v>
      </c>
      <c r="F70" s="2"/>
      <c r="G70" s="2"/>
      <c r="H70" s="2"/>
      <c r="I70" s="2"/>
    </row>
    <row r="71" spans="1:9" ht="21.95" customHeight="1">
      <c r="A71" s="169">
        <v>45754</v>
      </c>
      <c r="B71" s="163" t="s">
        <v>162</v>
      </c>
      <c r="C71" s="163"/>
      <c r="D71" s="163">
        <v>5.5</v>
      </c>
      <c r="E71" s="163">
        <v>37295.629999999997</v>
      </c>
      <c r="F71" s="2"/>
      <c r="G71" s="2"/>
      <c r="H71" s="2"/>
      <c r="I71" s="2"/>
    </row>
    <row r="72" spans="1:9" ht="21.95" customHeight="1">
      <c r="A72" s="169">
        <v>45757</v>
      </c>
      <c r="B72" s="163" t="s">
        <v>163</v>
      </c>
      <c r="C72" s="163">
        <v>11116.8</v>
      </c>
      <c r="D72" s="163"/>
      <c r="E72" s="163">
        <v>26200.83</v>
      </c>
      <c r="F72" s="2"/>
      <c r="G72" s="2"/>
      <c r="H72" s="2"/>
      <c r="I72" s="2"/>
    </row>
    <row r="73" spans="1:9" ht="21.95" customHeight="1">
      <c r="A73" s="169">
        <v>45769</v>
      </c>
      <c r="B73" s="163" t="s">
        <v>164</v>
      </c>
      <c r="C73" s="163">
        <v>56</v>
      </c>
      <c r="D73" s="163"/>
      <c r="E73" s="163">
        <v>23694.05</v>
      </c>
      <c r="F73" s="2"/>
      <c r="G73" s="2"/>
      <c r="H73" s="2"/>
      <c r="I73" s="2"/>
    </row>
    <row r="74" spans="1:9" ht="21.95" customHeight="1">
      <c r="A74" s="169">
        <v>45769</v>
      </c>
      <c r="B74" s="163" t="s">
        <v>165</v>
      </c>
      <c r="C74" s="163">
        <v>539.98</v>
      </c>
      <c r="D74" s="163"/>
      <c r="E74" s="163">
        <v>23750.05</v>
      </c>
      <c r="F74" s="2"/>
      <c r="G74" s="2"/>
      <c r="H74" s="2"/>
      <c r="I74" s="2"/>
    </row>
    <row r="75" spans="1:9" ht="21.95" customHeight="1">
      <c r="A75" s="169">
        <v>45769</v>
      </c>
      <c r="B75" s="163" t="s">
        <v>166</v>
      </c>
      <c r="C75" s="163">
        <v>539.98</v>
      </c>
      <c r="D75" s="163"/>
      <c r="E75" s="163">
        <v>24290.03</v>
      </c>
      <c r="F75" s="2"/>
      <c r="G75" s="2"/>
      <c r="H75" s="2"/>
      <c r="I75" s="2"/>
    </row>
    <row r="76" spans="1:9" ht="21.95" customHeight="1">
      <c r="A76" s="169">
        <v>45769</v>
      </c>
      <c r="B76" s="163" t="s">
        <v>167</v>
      </c>
      <c r="C76" s="163">
        <v>10.99</v>
      </c>
      <c r="D76" s="163"/>
      <c r="E76" s="163">
        <v>24830.01</v>
      </c>
      <c r="F76" s="2"/>
      <c r="G76" s="2"/>
      <c r="H76" s="2"/>
      <c r="I76" s="2"/>
    </row>
    <row r="77" spans="1:9" ht="21.95" customHeight="1">
      <c r="A77" s="169">
        <v>45769</v>
      </c>
      <c r="B77" s="163" t="s">
        <v>168</v>
      </c>
      <c r="C77" s="163">
        <v>9.99</v>
      </c>
      <c r="D77" s="163"/>
      <c r="E77" s="163">
        <v>24841</v>
      </c>
      <c r="F77" s="2"/>
      <c r="G77" s="2"/>
      <c r="H77" s="2"/>
      <c r="I77" s="2"/>
    </row>
    <row r="78" spans="1:9" ht="21.95" customHeight="1">
      <c r="A78" s="169">
        <v>45769</v>
      </c>
      <c r="B78" s="163" t="s">
        <v>169</v>
      </c>
      <c r="C78" s="163">
        <v>584.4</v>
      </c>
      <c r="D78" s="163"/>
      <c r="E78" s="163">
        <v>24850.99</v>
      </c>
      <c r="F78" s="2"/>
      <c r="G78" s="2"/>
      <c r="H78" s="2"/>
      <c r="I78" s="2"/>
    </row>
    <row r="79" spans="1:9" ht="21.95" customHeight="1">
      <c r="A79" s="169">
        <v>45769</v>
      </c>
      <c r="B79" s="163" t="s">
        <v>170</v>
      </c>
      <c r="C79" s="163">
        <v>126</v>
      </c>
      <c r="D79" s="163"/>
      <c r="E79" s="163">
        <v>25435.39</v>
      </c>
    </row>
    <row r="80" spans="1:9" ht="21.95" customHeight="1">
      <c r="A80" s="169">
        <v>45769</v>
      </c>
      <c r="B80" s="163" t="s">
        <v>171</v>
      </c>
      <c r="C80" s="163">
        <v>10.99</v>
      </c>
      <c r="D80" s="163"/>
      <c r="E80" s="163">
        <v>25561.39</v>
      </c>
    </row>
    <row r="81" spans="1:5" ht="21.95" customHeight="1">
      <c r="A81" s="169">
        <v>45769</v>
      </c>
      <c r="B81" s="163" t="s">
        <v>172</v>
      </c>
      <c r="C81" s="163">
        <v>39.99</v>
      </c>
      <c r="D81" s="163"/>
      <c r="E81" s="163">
        <v>25572.38</v>
      </c>
    </row>
    <row r="82" spans="1:5" ht="21.95" customHeight="1">
      <c r="A82" s="169">
        <v>45769</v>
      </c>
      <c r="B82" s="163" t="s">
        <v>173</v>
      </c>
      <c r="C82" s="163">
        <v>17.61</v>
      </c>
      <c r="D82" s="163"/>
      <c r="E82" s="163">
        <v>25612.37</v>
      </c>
    </row>
    <row r="83" spans="1:5" ht="21.95" customHeight="1">
      <c r="A83" s="169">
        <v>45769</v>
      </c>
      <c r="B83" s="163" t="s">
        <v>174</v>
      </c>
      <c r="C83" s="163">
        <v>9.99</v>
      </c>
      <c r="D83" s="163"/>
      <c r="E83" s="163">
        <v>25629.98</v>
      </c>
    </row>
    <row r="84" spans="1:5" ht="21.95" customHeight="1">
      <c r="A84" s="169">
        <v>45769</v>
      </c>
      <c r="B84" s="163" t="s">
        <v>175</v>
      </c>
      <c r="C84" s="163">
        <v>358.06</v>
      </c>
      <c r="D84" s="163"/>
      <c r="E84" s="163">
        <v>25639.97</v>
      </c>
    </row>
    <row r="85" spans="1:5" ht="21.95" customHeight="1">
      <c r="A85" s="169">
        <v>45769</v>
      </c>
      <c r="B85" s="163" t="s">
        <v>176</v>
      </c>
      <c r="C85" s="163">
        <v>202.8</v>
      </c>
      <c r="D85" s="163"/>
      <c r="E85" s="163">
        <v>25998.03</v>
      </c>
    </row>
    <row r="86" spans="1:5" ht="21.95" customHeight="1">
      <c r="A86" s="169">
        <v>45772</v>
      </c>
      <c r="B86" s="163" t="s">
        <v>177</v>
      </c>
      <c r="C86" s="163">
        <v>179.5</v>
      </c>
      <c r="D86" s="163"/>
      <c r="E86" s="163">
        <v>23520.05</v>
      </c>
    </row>
    <row r="87" spans="1:5" ht="21.95" customHeight="1">
      <c r="A87" s="169">
        <v>45772</v>
      </c>
      <c r="B87" s="163" t="s">
        <v>178</v>
      </c>
      <c r="C87" s="163"/>
      <c r="D87" s="163">
        <v>5.5</v>
      </c>
      <c r="E87" s="163">
        <v>23699.55</v>
      </c>
    </row>
    <row r="88" spans="1:5" ht="21.95" customHeight="1">
      <c r="A88" s="169">
        <v>45775</v>
      </c>
      <c r="B88" s="163" t="s">
        <v>131</v>
      </c>
      <c r="C88" s="163">
        <v>78</v>
      </c>
      <c r="D88" s="163"/>
      <c r="E88" s="163">
        <v>23442.05</v>
      </c>
    </row>
    <row r="89" spans="1:5" ht="21.95" customHeight="1">
      <c r="A89" s="169">
        <v>45778</v>
      </c>
      <c r="B89" s="163" t="s">
        <v>179</v>
      </c>
      <c r="C89" s="163"/>
      <c r="D89" s="163">
        <v>5.5</v>
      </c>
      <c r="E89" s="163">
        <v>23360.55</v>
      </c>
    </row>
    <row r="90" spans="1:5" ht="21.95" customHeight="1">
      <c r="A90" s="169">
        <v>45778</v>
      </c>
      <c r="B90" s="163" t="s">
        <v>113</v>
      </c>
      <c r="C90" s="163">
        <v>87</v>
      </c>
      <c r="D90" s="163"/>
      <c r="E90" s="163">
        <v>23355.05</v>
      </c>
    </row>
    <row r="91" spans="1:5" ht="21.95" customHeight="1">
      <c r="A91" s="169">
        <v>45783</v>
      </c>
      <c r="B91" s="163" t="s">
        <v>180</v>
      </c>
      <c r="C91" s="163"/>
      <c r="D91" s="163">
        <v>5.5</v>
      </c>
      <c r="E91" s="163">
        <v>23388.05</v>
      </c>
    </row>
    <row r="92" spans="1:5" ht="21.95" customHeight="1">
      <c r="A92" s="169">
        <v>45783</v>
      </c>
      <c r="B92" s="163" t="s">
        <v>181</v>
      </c>
      <c r="C92" s="163"/>
      <c r="D92" s="163">
        <v>5.5</v>
      </c>
      <c r="E92" s="163">
        <v>23382.55</v>
      </c>
    </row>
    <row r="93" spans="1:5" ht="21.95" customHeight="1">
      <c r="A93" s="169">
        <v>45783</v>
      </c>
      <c r="B93" s="163" t="s">
        <v>182</v>
      </c>
      <c r="C93" s="163"/>
      <c r="D93" s="163">
        <v>5.5</v>
      </c>
      <c r="E93" s="163">
        <v>23377.05</v>
      </c>
    </row>
    <row r="94" spans="1:5" ht="21.95" customHeight="1">
      <c r="A94" s="169">
        <v>45783</v>
      </c>
      <c r="B94" s="163" t="s">
        <v>183</v>
      </c>
      <c r="C94" s="163"/>
      <c r="D94" s="163">
        <v>5.5</v>
      </c>
      <c r="E94" s="163">
        <v>23371.55</v>
      </c>
    </row>
    <row r="95" spans="1:5" ht="21.95" customHeight="1">
      <c r="A95" s="169">
        <v>45783</v>
      </c>
      <c r="B95" s="163" t="s">
        <v>114</v>
      </c>
      <c r="C95" s="163"/>
      <c r="D95" s="163">
        <v>5.5</v>
      </c>
      <c r="E95" s="163">
        <v>23366.05</v>
      </c>
    </row>
    <row r="96" spans="1:5" ht="21.95" customHeight="1">
      <c r="A96" s="169">
        <v>45785</v>
      </c>
      <c r="B96" s="163" t="s">
        <v>184</v>
      </c>
      <c r="C96" s="163">
        <v>92.35</v>
      </c>
      <c r="D96" s="163"/>
      <c r="E96" s="163">
        <v>19166.3</v>
      </c>
    </row>
    <row r="97" spans="1:5" ht="21.95" customHeight="1">
      <c r="A97" s="169">
        <v>45785</v>
      </c>
      <c r="B97" s="163" t="s">
        <v>185</v>
      </c>
      <c r="C97" s="163">
        <v>62.76</v>
      </c>
      <c r="D97" s="163"/>
      <c r="E97" s="163">
        <v>19258.650000000001</v>
      </c>
    </row>
    <row r="98" spans="1:5" ht="21.95" customHeight="1">
      <c r="A98" s="169">
        <v>45785</v>
      </c>
      <c r="B98" s="163" t="s">
        <v>186</v>
      </c>
      <c r="C98" s="163">
        <v>45.84</v>
      </c>
      <c r="D98" s="163"/>
      <c r="E98" s="163">
        <v>19321.41</v>
      </c>
    </row>
    <row r="99" spans="1:5" ht="21.95" customHeight="1">
      <c r="A99" s="169">
        <v>45785</v>
      </c>
      <c r="B99" s="163" t="s">
        <v>187</v>
      </c>
      <c r="C99" s="163">
        <v>31.1</v>
      </c>
      <c r="D99" s="163"/>
      <c r="E99" s="163">
        <v>19367.25</v>
      </c>
    </row>
    <row r="100" spans="1:5" ht="21.95" customHeight="1">
      <c r="A100" s="169">
        <v>45785</v>
      </c>
      <c r="B100" s="163" t="s">
        <v>188</v>
      </c>
      <c r="C100" s="163">
        <v>34.24</v>
      </c>
      <c r="D100" s="163"/>
      <c r="E100" s="163">
        <v>19398.349999999999</v>
      </c>
    </row>
    <row r="101" spans="1:5" ht="21.95" customHeight="1">
      <c r="A101" s="169">
        <v>45785</v>
      </c>
      <c r="B101" s="163" t="s">
        <v>189</v>
      </c>
      <c r="C101" s="163">
        <v>70.16</v>
      </c>
      <c r="D101" s="163"/>
      <c r="E101" s="163">
        <v>19432.59</v>
      </c>
    </row>
    <row r="102" spans="1:5" ht="21.95" customHeight="1">
      <c r="A102" s="169">
        <v>45785</v>
      </c>
      <c r="B102" s="163" t="s">
        <v>190</v>
      </c>
      <c r="C102" s="163">
        <v>17.920000000000002</v>
      </c>
      <c r="D102" s="163"/>
      <c r="E102" s="163">
        <v>19502.75</v>
      </c>
    </row>
    <row r="103" spans="1:5" ht="21.95" customHeight="1">
      <c r="A103" s="169">
        <v>45785</v>
      </c>
      <c r="B103" s="163" t="s">
        <v>191</v>
      </c>
      <c r="C103" s="163">
        <v>53.09</v>
      </c>
      <c r="D103" s="163"/>
      <c r="E103" s="163">
        <v>19520.669999999998</v>
      </c>
    </row>
    <row r="104" spans="1:5" ht="21.95" customHeight="1">
      <c r="A104" s="169">
        <v>45785</v>
      </c>
      <c r="B104" s="163" t="s">
        <v>192</v>
      </c>
      <c r="C104" s="163">
        <v>81</v>
      </c>
      <c r="D104" s="163"/>
      <c r="E104" s="163">
        <v>19573.759999999998</v>
      </c>
    </row>
    <row r="105" spans="1:5" ht="21.95" customHeight="1">
      <c r="A105" s="169">
        <v>45785</v>
      </c>
      <c r="B105" s="163" t="s">
        <v>193</v>
      </c>
      <c r="C105" s="163">
        <v>93.5</v>
      </c>
      <c r="D105" s="163"/>
      <c r="E105" s="163">
        <v>19654.759999999998</v>
      </c>
    </row>
    <row r="106" spans="1:5" ht="21.95" customHeight="1">
      <c r="A106" s="169">
        <v>45785</v>
      </c>
      <c r="B106" s="163" t="s">
        <v>194</v>
      </c>
      <c r="C106" s="163"/>
      <c r="D106" s="163">
        <v>93.5</v>
      </c>
      <c r="E106" s="163">
        <v>19748.259999999998</v>
      </c>
    </row>
    <row r="107" spans="1:5" ht="21.95" customHeight="1">
      <c r="A107" s="169">
        <v>45785</v>
      </c>
      <c r="B107" s="163" t="s">
        <v>194</v>
      </c>
      <c r="C107" s="163">
        <v>93.5</v>
      </c>
      <c r="D107" s="163"/>
      <c r="E107" s="163">
        <v>19654.759999999998</v>
      </c>
    </row>
    <row r="108" spans="1:5" ht="21.95" customHeight="1">
      <c r="A108" s="169">
        <v>45785</v>
      </c>
      <c r="B108" s="163" t="s">
        <v>195</v>
      </c>
      <c r="C108" s="163">
        <v>74.97</v>
      </c>
      <c r="D108" s="163"/>
      <c r="E108" s="163">
        <v>19748.259999999998</v>
      </c>
    </row>
    <row r="109" spans="1:5" ht="21.95" customHeight="1">
      <c r="A109" s="169">
        <v>45785</v>
      </c>
      <c r="B109" s="163" t="s">
        <v>196</v>
      </c>
      <c r="C109" s="163">
        <v>69.819999999999993</v>
      </c>
      <c r="D109" s="163"/>
      <c r="E109" s="163">
        <v>19823.23</v>
      </c>
    </row>
    <row r="110" spans="1:5" ht="21.95" customHeight="1">
      <c r="A110" s="169">
        <v>45785</v>
      </c>
      <c r="B110" s="163" t="s">
        <v>197</v>
      </c>
      <c r="C110" s="163">
        <v>3495</v>
      </c>
      <c r="D110" s="163"/>
      <c r="E110" s="163">
        <v>19893.05</v>
      </c>
    </row>
    <row r="111" spans="1:5" ht="21.95" customHeight="1">
      <c r="A111" s="169">
        <v>45789</v>
      </c>
      <c r="B111" s="163" t="s">
        <v>198</v>
      </c>
      <c r="C111" s="163">
        <v>472.8</v>
      </c>
      <c r="D111" s="163"/>
      <c r="E111" s="163">
        <v>18693.5</v>
      </c>
    </row>
    <row r="112" spans="1:5" ht="21.95" customHeight="1">
      <c r="A112" s="169">
        <v>45790</v>
      </c>
      <c r="B112" s="163" t="s">
        <v>199</v>
      </c>
      <c r="C112" s="163"/>
      <c r="D112" s="163">
        <v>28.39</v>
      </c>
      <c r="E112" s="163">
        <v>18721.89</v>
      </c>
    </row>
    <row r="113" spans="1:8" ht="21.95" customHeight="1">
      <c r="A113" s="169">
        <v>45791</v>
      </c>
      <c r="B113" s="163" t="s">
        <v>200</v>
      </c>
      <c r="C113" s="163">
        <v>5478</v>
      </c>
      <c r="D113" s="163"/>
      <c r="E113" s="163">
        <v>13243.89</v>
      </c>
      <c r="F113" s="2"/>
      <c r="G113" s="2"/>
      <c r="H113" s="2"/>
    </row>
    <row r="114" spans="1:8" ht="21.95" customHeight="1">
      <c r="A114" s="169">
        <v>45796</v>
      </c>
      <c r="B114" s="163" t="s">
        <v>201</v>
      </c>
      <c r="C114" s="163"/>
      <c r="D114" s="163">
        <v>734.24</v>
      </c>
      <c r="E114" s="163">
        <v>13978.13</v>
      </c>
      <c r="F114" s="2"/>
      <c r="G114" s="2"/>
      <c r="H114" s="2"/>
    </row>
    <row r="115" spans="1:8" ht="21.95" customHeight="1">
      <c r="A115" s="169">
        <v>45804</v>
      </c>
      <c r="B115" s="163" t="s">
        <v>202</v>
      </c>
      <c r="C115" s="163"/>
      <c r="D115" s="163">
        <v>5.5</v>
      </c>
      <c r="E115" s="163">
        <v>13905.63</v>
      </c>
      <c r="F115" s="2"/>
      <c r="G115" s="2"/>
      <c r="H115" s="2"/>
    </row>
    <row r="116" spans="1:8" ht="21.95" customHeight="1">
      <c r="A116" s="169">
        <v>45804</v>
      </c>
      <c r="B116" s="163" t="s">
        <v>131</v>
      </c>
      <c r="C116" s="163">
        <v>78</v>
      </c>
      <c r="D116" s="163"/>
      <c r="E116" s="163">
        <v>13900.13</v>
      </c>
    </row>
    <row r="117" spans="1:8" ht="21.95" customHeight="1">
      <c r="A117" s="169">
        <v>45807</v>
      </c>
      <c r="B117" s="163" t="s">
        <v>203</v>
      </c>
      <c r="C117" s="163">
        <v>42.04</v>
      </c>
      <c r="D117" s="163"/>
      <c r="E117" s="163">
        <v>13863.59</v>
      </c>
    </row>
    <row r="118" spans="1:8" ht="21.95" customHeight="1">
      <c r="A118" s="169">
        <v>45810</v>
      </c>
      <c r="B118" s="163" t="s">
        <v>204</v>
      </c>
      <c r="C118" s="163">
        <v>99.27</v>
      </c>
      <c r="D118" s="163"/>
      <c r="E118" s="163">
        <v>13457.12</v>
      </c>
      <c r="F118" s="2"/>
      <c r="G118" s="2"/>
      <c r="H118" s="2"/>
    </row>
    <row r="119" spans="1:8" ht="21.95" customHeight="1">
      <c r="A119" s="169">
        <v>45810</v>
      </c>
      <c r="B119" s="163" t="s">
        <v>205</v>
      </c>
      <c r="C119" s="163">
        <v>81.12</v>
      </c>
      <c r="D119" s="163"/>
      <c r="E119" s="163">
        <v>13556.39</v>
      </c>
      <c r="F119" s="2"/>
      <c r="G119" s="2"/>
      <c r="H119" s="2"/>
    </row>
    <row r="120" spans="1:8" ht="21.95" customHeight="1">
      <c r="A120" s="169">
        <v>45810</v>
      </c>
      <c r="B120" s="163" t="s">
        <v>206</v>
      </c>
      <c r="C120" s="163">
        <v>41.07</v>
      </c>
      <c r="D120" s="163"/>
      <c r="E120" s="163">
        <v>13637.51</v>
      </c>
      <c r="F120" s="2"/>
      <c r="G120" s="2"/>
      <c r="H120" s="2"/>
    </row>
    <row r="121" spans="1:8" ht="21.95" customHeight="1">
      <c r="A121" s="169">
        <v>45810</v>
      </c>
      <c r="B121" s="163" t="s">
        <v>207</v>
      </c>
      <c r="C121" s="163">
        <v>10.6</v>
      </c>
      <c r="D121" s="163"/>
      <c r="E121" s="163">
        <v>13678.58</v>
      </c>
      <c r="F121" s="2"/>
      <c r="G121" s="2"/>
      <c r="H121" s="2"/>
    </row>
    <row r="122" spans="1:8" ht="21.95" customHeight="1">
      <c r="A122" s="169">
        <v>45810</v>
      </c>
      <c r="B122" s="163" t="s">
        <v>208</v>
      </c>
      <c r="C122" s="163">
        <v>71.69</v>
      </c>
      <c r="D122" s="163"/>
      <c r="E122" s="163">
        <v>13689.18</v>
      </c>
      <c r="F122" s="2"/>
      <c r="G122" s="2"/>
      <c r="H122" s="2"/>
    </row>
    <row r="123" spans="1:8" ht="21.95" customHeight="1">
      <c r="A123" s="169">
        <v>45810</v>
      </c>
      <c r="B123" s="163" t="s">
        <v>209</v>
      </c>
      <c r="C123" s="163">
        <v>21.22</v>
      </c>
      <c r="D123" s="163"/>
      <c r="E123" s="163">
        <v>13760.87</v>
      </c>
      <c r="F123" s="2"/>
      <c r="G123" s="2"/>
      <c r="H123" s="2"/>
    </row>
    <row r="124" spans="1:8" ht="21.95" customHeight="1">
      <c r="A124" s="169">
        <v>45810</v>
      </c>
      <c r="B124" s="163" t="s">
        <v>210</v>
      </c>
      <c r="C124" s="163"/>
      <c r="D124" s="163">
        <v>5.5</v>
      </c>
      <c r="E124" s="163">
        <v>13782.09</v>
      </c>
      <c r="F124" s="2"/>
      <c r="G124" s="2"/>
      <c r="H124" s="2"/>
    </row>
    <row r="125" spans="1:8" ht="21.95" customHeight="1">
      <c r="A125" s="169">
        <v>45810</v>
      </c>
      <c r="B125" s="163" t="s">
        <v>113</v>
      </c>
      <c r="C125" s="163">
        <v>87</v>
      </c>
      <c r="D125" s="163"/>
      <c r="E125" s="163">
        <v>13776.59</v>
      </c>
      <c r="F125" s="2"/>
      <c r="G125" s="2"/>
      <c r="H125" s="2"/>
    </row>
    <row r="126" spans="1:8" ht="21.95" customHeight="1">
      <c r="A126" s="169">
        <v>45811</v>
      </c>
      <c r="B126" s="163" t="s">
        <v>211</v>
      </c>
      <c r="C126" s="163">
        <v>756</v>
      </c>
      <c r="D126" s="163"/>
      <c r="E126" s="163">
        <v>12437.92</v>
      </c>
      <c r="F126" s="2"/>
      <c r="G126" s="2"/>
      <c r="H126" s="2"/>
    </row>
    <row r="127" spans="1:8" ht="21.95" customHeight="1">
      <c r="A127" s="169">
        <v>45811</v>
      </c>
      <c r="B127" s="163" t="s">
        <v>212</v>
      </c>
      <c r="C127" s="163">
        <v>70.7</v>
      </c>
      <c r="D127" s="163"/>
      <c r="E127" s="163">
        <v>13193.92</v>
      </c>
      <c r="F127" s="2"/>
      <c r="G127" s="2"/>
      <c r="H127" s="2"/>
    </row>
    <row r="128" spans="1:8" ht="21.95" customHeight="1">
      <c r="A128" s="169">
        <v>45811</v>
      </c>
      <c r="B128" s="163" t="s">
        <v>213</v>
      </c>
      <c r="C128" s="163"/>
      <c r="D128" s="163">
        <v>60</v>
      </c>
      <c r="E128" s="163">
        <v>13264.62</v>
      </c>
      <c r="F128" s="2"/>
      <c r="G128" s="2"/>
      <c r="H128" s="2"/>
    </row>
    <row r="129" spans="1:8" ht="21.95" customHeight="1">
      <c r="A129" s="169">
        <v>45811</v>
      </c>
      <c r="B129" s="163" t="s">
        <v>214</v>
      </c>
      <c r="C129" s="163">
        <v>193.2</v>
      </c>
      <c r="D129" s="163"/>
      <c r="E129" s="163">
        <v>13204.62</v>
      </c>
      <c r="F129" s="2"/>
      <c r="G129" s="2"/>
      <c r="H129" s="2"/>
    </row>
    <row r="130" spans="1:8" ht="21.95" customHeight="1">
      <c r="A130" s="169">
        <v>45811</v>
      </c>
      <c r="B130" s="163" t="s">
        <v>215</v>
      </c>
      <c r="C130" s="163">
        <v>32.4</v>
      </c>
      <c r="D130" s="163"/>
      <c r="E130" s="163">
        <v>13397.82</v>
      </c>
      <c r="F130" s="2"/>
      <c r="G130" s="2"/>
      <c r="H130" s="2"/>
    </row>
    <row r="131" spans="1:8" ht="21.95" customHeight="1">
      <c r="A131" s="169">
        <v>45811</v>
      </c>
      <c r="B131" s="163" t="s">
        <v>216</v>
      </c>
      <c r="C131" s="163">
        <v>32.4</v>
      </c>
      <c r="D131" s="163"/>
      <c r="E131" s="163">
        <v>13430.22</v>
      </c>
      <c r="F131" s="2"/>
      <c r="G131" s="2"/>
      <c r="H131" s="2"/>
    </row>
    <row r="132" spans="1:8" ht="21.95" customHeight="1">
      <c r="A132" s="169">
        <v>45811</v>
      </c>
      <c r="B132" s="163" t="s">
        <v>114</v>
      </c>
      <c r="C132" s="163"/>
      <c r="D132" s="163">
        <v>5.5</v>
      </c>
      <c r="E132" s="163">
        <v>13462.62</v>
      </c>
      <c r="F132" s="2"/>
      <c r="G132" s="2"/>
      <c r="H132" s="2"/>
    </row>
    <row r="133" spans="1:8" ht="21.95" customHeight="1">
      <c r="A133" s="169">
        <v>45813</v>
      </c>
      <c r="B133" s="163" t="s">
        <v>217</v>
      </c>
      <c r="C133" s="163"/>
      <c r="D133" s="163">
        <v>42</v>
      </c>
      <c r="E133" s="163">
        <v>12357.92</v>
      </c>
      <c r="F133" s="2"/>
      <c r="G133" s="2"/>
      <c r="H133" s="2"/>
    </row>
    <row r="134" spans="1:8" ht="21.95" customHeight="1">
      <c r="A134" s="169">
        <v>45813</v>
      </c>
      <c r="B134" s="163" t="s">
        <v>218</v>
      </c>
      <c r="C134" s="163">
        <v>42</v>
      </c>
      <c r="D134" s="163"/>
      <c r="E134" s="163">
        <v>12315.92</v>
      </c>
      <c r="F134" s="2"/>
      <c r="G134" s="2"/>
      <c r="H134" s="2"/>
    </row>
    <row r="135" spans="1:8" ht="21.95" customHeight="1">
      <c r="A135" s="169">
        <v>45813</v>
      </c>
      <c r="B135" s="163" t="s">
        <v>219</v>
      </c>
      <c r="C135" s="163">
        <v>42</v>
      </c>
      <c r="D135" s="163"/>
      <c r="E135" s="163">
        <v>12357.92</v>
      </c>
      <c r="F135" s="2"/>
      <c r="G135" s="2"/>
      <c r="H135" s="2"/>
    </row>
    <row r="136" spans="1:8" ht="21.95" customHeight="1">
      <c r="A136" s="169">
        <v>45813</v>
      </c>
      <c r="B136" s="163" t="s">
        <v>220</v>
      </c>
      <c r="C136" s="163">
        <v>60</v>
      </c>
      <c r="D136" s="163"/>
      <c r="E136" s="163">
        <v>12399.92</v>
      </c>
      <c r="F136" s="2"/>
      <c r="G136" s="2"/>
      <c r="H136" s="2"/>
    </row>
    <row r="137" spans="1:8" ht="21.95" customHeight="1">
      <c r="A137" s="169">
        <v>45813</v>
      </c>
      <c r="B137" s="163" t="s">
        <v>221</v>
      </c>
      <c r="C137" s="163"/>
      <c r="D137" s="163">
        <v>5.5</v>
      </c>
      <c r="E137" s="163">
        <v>12459.92</v>
      </c>
      <c r="F137" s="2"/>
      <c r="G137" s="2"/>
      <c r="H137" s="2"/>
    </row>
    <row r="138" spans="1:8" ht="21.95" customHeight="1">
      <c r="A138" s="169">
        <v>45813</v>
      </c>
      <c r="B138" s="163" t="s">
        <v>222</v>
      </c>
      <c r="C138" s="163"/>
      <c r="D138" s="163">
        <v>5.5</v>
      </c>
      <c r="E138" s="163">
        <v>12454.42</v>
      </c>
      <c r="F138" s="2"/>
      <c r="G138" s="2"/>
      <c r="H138" s="2"/>
    </row>
    <row r="139" spans="1:8" ht="21.95" customHeight="1">
      <c r="A139" s="169">
        <v>45813</v>
      </c>
      <c r="B139" s="163" t="s">
        <v>223</v>
      </c>
      <c r="C139" s="163"/>
      <c r="D139" s="163">
        <v>5.5</v>
      </c>
      <c r="E139" s="163">
        <v>12448.92</v>
      </c>
      <c r="F139" s="2"/>
      <c r="G139" s="2"/>
      <c r="H139" s="2"/>
    </row>
    <row r="140" spans="1:8" ht="21.95" customHeight="1">
      <c r="A140" s="169">
        <v>45813</v>
      </c>
      <c r="B140" s="163" t="s">
        <v>224</v>
      </c>
      <c r="C140" s="163"/>
      <c r="D140" s="163">
        <v>5.5</v>
      </c>
      <c r="E140" s="163">
        <v>12443.42</v>
      </c>
      <c r="F140" s="2"/>
      <c r="G140" s="2"/>
      <c r="H140" s="2"/>
    </row>
    <row r="141" spans="1:8" ht="21.95" customHeight="1">
      <c r="A141" s="169">
        <v>45827</v>
      </c>
      <c r="B141" s="163" t="s">
        <v>124</v>
      </c>
      <c r="C141" s="163"/>
      <c r="D141" s="163">
        <v>198.07</v>
      </c>
      <c r="E141" s="163">
        <v>12555.99</v>
      </c>
      <c r="F141" s="2"/>
      <c r="G141" s="2"/>
      <c r="H141" s="2"/>
    </row>
    <row r="142" spans="1:8" ht="21.95" customHeight="1">
      <c r="A142" s="169">
        <v>45833</v>
      </c>
      <c r="B142" s="163" t="s">
        <v>225</v>
      </c>
      <c r="C142" s="163"/>
      <c r="D142" s="163">
        <v>5.5</v>
      </c>
      <c r="E142" s="163">
        <v>12561.49</v>
      </c>
      <c r="F142" s="2"/>
      <c r="G142" s="2"/>
      <c r="H142" s="2"/>
    </row>
    <row r="143" spans="1:8" ht="21.95" customHeight="1">
      <c r="A143" s="169">
        <v>45834</v>
      </c>
      <c r="B143" s="163" t="s">
        <v>226</v>
      </c>
      <c r="C143" s="163">
        <v>21</v>
      </c>
      <c r="D143" s="163"/>
      <c r="E143" s="163">
        <v>12540.49</v>
      </c>
      <c r="F143" s="2"/>
      <c r="G143" s="2"/>
      <c r="H143" s="2"/>
    </row>
    <row r="144" spans="1:8" ht="21.95" customHeight="1">
      <c r="A144" s="169">
        <v>45839</v>
      </c>
      <c r="B144" s="163" t="s">
        <v>227</v>
      </c>
      <c r="C144" s="163"/>
      <c r="D144" s="163">
        <v>5.5</v>
      </c>
      <c r="E144" s="163">
        <v>12413.99</v>
      </c>
      <c r="F144" s="2"/>
      <c r="G144" s="2"/>
      <c r="H144" s="2"/>
    </row>
    <row r="145" spans="1:8" ht="21.95" customHeight="1">
      <c r="A145" s="169">
        <v>45839</v>
      </c>
      <c r="B145" s="163" t="s">
        <v>113</v>
      </c>
      <c r="C145" s="163">
        <v>132</v>
      </c>
      <c r="D145" s="163"/>
      <c r="E145" s="163">
        <v>12408.49</v>
      </c>
      <c r="F145" s="2"/>
      <c r="G145" s="2"/>
      <c r="H145" s="2"/>
    </row>
    <row r="146" spans="1:8" ht="21.95" customHeight="1">
      <c r="A146" s="169">
        <v>45845</v>
      </c>
      <c r="B146" s="163" t="s">
        <v>228</v>
      </c>
      <c r="C146" s="163"/>
      <c r="D146" s="163">
        <v>5.5</v>
      </c>
      <c r="E146" s="163">
        <v>12430.49</v>
      </c>
      <c r="F146" s="2"/>
      <c r="G146" s="2"/>
      <c r="H146" s="2"/>
    </row>
    <row r="147" spans="1:8" ht="21.95" customHeight="1">
      <c r="A147" s="169">
        <v>45845</v>
      </c>
      <c r="B147" s="163" t="s">
        <v>229</v>
      </c>
      <c r="C147" s="163"/>
      <c r="D147" s="163">
        <v>5.5</v>
      </c>
      <c r="E147" s="163">
        <v>12424.99</v>
      </c>
      <c r="F147" s="2"/>
      <c r="G147" s="2"/>
      <c r="H147" s="2"/>
    </row>
    <row r="148" spans="1:8" ht="21.95" customHeight="1">
      <c r="A148" s="169">
        <v>45845</v>
      </c>
      <c r="B148" s="163" t="s">
        <v>230</v>
      </c>
      <c r="C148" s="163"/>
      <c r="D148" s="163">
        <v>5.5</v>
      </c>
      <c r="E148" s="163">
        <v>12419.49</v>
      </c>
      <c r="F148" s="2"/>
      <c r="G148" s="2"/>
      <c r="H148" s="2"/>
    </row>
    <row r="149" spans="1:8" ht="21.95" customHeight="1">
      <c r="A149" s="169">
        <v>45846</v>
      </c>
      <c r="B149" s="163" t="s">
        <v>231</v>
      </c>
      <c r="C149" s="163">
        <v>20</v>
      </c>
      <c r="D149" s="163"/>
      <c r="E149" s="163">
        <v>12072.08</v>
      </c>
      <c r="F149" s="2"/>
      <c r="G149" s="2"/>
      <c r="H149" s="2"/>
    </row>
    <row r="150" spans="1:8" ht="21.95" customHeight="1">
      <c r="A150" s="169">
        <v>45846</v>
      </c>
      <c r="B150" s="163" t="s">
        <v>232</v>
      </c>
      <c r="C150" s="163">
        <v>33.76</v>
      </c>
      <c r="D150" s="163"/>
      <c r="E150" s="163">
        <v>12092.08</v>
      </c>
      <c r="F150" s="2"/>
      <c r="G150" s="2"/>
      <c r="H150" s="2"/>
    </row>
    <row r="151" spans="1:8" ht="21.95" customHeight="1">
      <c r="A151" s="169">
        <v>45846</v>
      </c>
      <c r="B151" s="163" t="s">
        <v>233</v>
      </c>
      <c r="C151" s="163">
        <v>16.420000000000002</v>
      </c>
      <c r="D151" s="163"/>
      <c r="E151" s="163">
        <v>12125.84</v>
      </c>
      <c r="F151" s="2"/>
      <c r="G151" s="2"/>
      <c r="H151" s="2"/>
    </row>
    <row r="152" spans="1:8" ht="21.95" customHeight="1">
      <c r="A152" s="169">
        <v>45846</v>
      </c>
      <c r="B152" s="163" t="s">
        <v>234</v>
      </c>
      <c r="C152" s="163">
        <v>86.56</v>
      </c>
      <c r="D152" s="163"/>
      <c r="E152" s="163">
        <v>12142.26</v>
      </c>
      <c r="F152" s="2"/>
      <c r="G152" s="2"/>
      <c r="H152" s="2"/>
    </row>
    <row r="153" spans="1:8" ht="21.95" customHeight="1">
      <c r="A153" s="169">
        <v>45846</v>
      </c>
      <c r="B153" s="163" t="s">
        <v>235</v>
      </c>
      <c r="C153" s="163">
        <v>56.46</v>
      </c>
      <c r="D153" s="163"/>
      <c r="E153" s="163">
        <v>12228.82</v>
      </c>
      <c r="F153" s="2"/>
      <c r="G153" s="2"/>
      <c r="H153" s="2"/>
    </row>
    <row r="154" spans="1:8" ht="21.95" customHeight="1">
      <c r="A154" s="169">
        <v>45846</v>
      </c>
      <c r="B154" s="163" t="s">
        <v>236</v>
      </c>
      <c r="C154" s="163">
        <v>54</v>
      </c>
      <c r="D154" s="163"/>
      <c r="E154" s="163">
        <v>12285.28</v>
      </c>
      <c r="F154" s="2"/>
      <c r="G154" s="2"/>
      <c r="H154" s="2"/>
    </row>
    <row r="155" spans="1:8" ht="21.95" customHeight="1">
      <c r="A155" s="169">
        <v>45846</v>
      </c>
      <c r="B155" s="163" t="s">
        <v>237</v>
      </c>
      <c r="C155" s="163">
        <v>36.840000000000003</v>
      </c>
      <c r="D155" s="163"/>
      <c r="E155" s="163">
        <v>12339.28</v>
      </c>
      <c r="F155" s="2"/>
      <c r="G155" s="2"/>
      <c r="H155" s="2"/>
    </row>
    <row r="156" spans="1:8" ht="21.95" customHeight="1">
      <c r="A156" s="169">
        <v>45846</v>
      </c>
      <c r="B156" s="163" t="s">
        <v>238</v>
      </c>
      <c r="C156" s="163">
        <v>27.32</v>
      </c>
      <c r="D156" s="163"/>
      <c r="E156" s="163">
        <v>12376.12</v>
      </c>
      <c r="F156" s="2"/>
      <c r="G156" s="2"/>
      <c r="H156" s="2"/>
    </row>
    <row r="157" spans="1:8" ht="21.95" customHeight="1">
      <c r="A157" s="169">
        <v>45846</v>
      </c>
      <c r="B157" s="163" t="s">
        <v>239</v>
      </c>
      <c r="C157" s="163">
        <v>27.05</v>
      </c>
      <c r="D157" s="163"/>
      <c r="E157" s="163">
        <v>12403.44</v>
      </c>
      <c r="F157" s="2"/>
      <c r="G157" s="2"/>
      <c r="H157" s="2"/>
    </row>
    <row r="158" spans="1:8" ht="21.95" customHeight="1">
      <c r="A158" s="169">
        <v>45852</v>
      </c>
      <c r="B158" s="163" t="s">
        <v>240</v>
      </c>
      <c r="C158" s="163"/>
      <c r="D158" s="163">
        <v>27.04</v>
      </c>
      <c r="E158" s="163">
        <v>12004.21</v>
      </c>
      <c r="F158" s="2"/>
      <c r="G158" s="2"/>
      <c r="H158" s="2"/>
    </row>
    <row r="159" spans="1:8" ht="21.95" customHeight="1">
      <c r="A159" s="169">
        <v>45852</v>
      </c>
      <c r="B159" s="163" t="s">
        <v>241</v>
      </c>
      <c r="C159" s="163">
        <v>94.91</v>
      </c>
      <c r="D159" s="163"/>
      <c r="E159" s="163">
        <v>11977.17</v>
      </c>
      <c r="F159" s="2"/>
      <c r="G159" s="2"/>
      <c r="H159" s="2"/>
    </row>
    <row r="160" spans="1:8" ht="21.95" customHeight="1">
      <c r="A160" s="169">
        <v>45860</v>
      </c>
      <c r="B160" s="163" t="s">
        <v>242</v>
      </c>
      <c r="C160" s="163">
        <v>71.349999999999994</v>
      </c>
      <c r="D160" s="163"/>
      <c r="E160" s="163">
        <v>11556.97</v>
      </c>
      <c r="F160" s="2"/>
      <c r="G160" s="2"/>
      <c r="H160" s="2"/>
    </row>
    <row r="161" spans="1:8" ht="21.95" customHeight="1">
      <c r="A161" s="169">
        <v>45860</v>
      </c>
      <c r="B161" s="163" t="s">
        <v>243</v>
      </c>
      <c r="C161" s="163">
        <v>58.27</v>
      </c>
      <c r="D161" s="163"/>
      <c r="E161" s="163">
        <v>11628.32</v>
      </c>
      <c r="F161" s="2"/>
      <c r="G161" s="2"/>
      <c r="H161" s="2"/>
    </row>
    <row r="162" spans="1:8" ht="21.95" customHeight="1">
      <c r="A162" s="169">
        <v>45860</v>
      </c>
      <c r="B162" s="163" t="s">
        <v>244</v>
      </c>
      <c r="C162" s="163">
        <v>62.8</v>
      </c>
      <c r="D162" s="163"/>
      <c r="E162" s="163">
        <v>11686.59</v>
      </c>
      <c r="F162" s="2"/>
      <c r="G162" s="2"/>
      <c r="H162" s="2"/>
    </row>
    <row r="163" spans="1:8" ht="21.95" customHeight="1">
      <c r="A163" s="169">
        <v>45860</v>
      </c>
      <c r="B163" s="163" t="s">
        <v>245</v>
      </c>
      <c r="C163" s="163">
        <v>38.68</v>
      </c>
      <c r="D163" s="163"/>
      <c r="E163" s="163">
        <v>11749.39</v>
      </c>
      <c r="F163" s="2"/>
      <c r="G163" s="2"/>
      <c r="H163" s="2"/>
    </row>
    <row r="164" spans="1:8" ht="21.95" customHeight="1">
      <c r="A164" s="169">
        <v>45860</v>
      </c>
      <c r="B164" s="163" t="s">
        <v>246</v>
      </c>
      <c r="C164" s="163">
        <v>73.400000000000006</v>
      </c>
      <c r="D164" s="163"/>
      <c r="E164" s="163">
        <v>11788.07</v>
      </c>
      <c r="F164" s="2"/>
      <c r="G164" s="2"/>
      <c r="H164" s="2"/>
    </row>
    <row r="165" spans="1:8" ht="21.95" customHeight="1">
      <c r="A165" s="169">
        <v>45860</v>
      </c>
      <c r="B165" s="163" t="s">
        <v>247</v>
      </c>
      <c r="C165" s="163">
        <v>55.96</v>
      </c>
      <c r="D165" s="163"/>
      <c r="E165" s="163">
        <v>11861.47</v>
      </c>
      <c r="F165" s="2"/>
      <c r="G165" s="2"/>
      <c r="H165" s="2"/>
    </row>
    <row r="166" spans="1:8" ht="21.95" customHeight="1">
      <c r="A166" s="169">
        <v>45860</v>
      </c>
      <c r="B166" s="163" t="s">
        <v>248</v>
      </c>
      <c r="C166" s="163">
        <v>55.96</v>
      </c>
      <c r="D166" s="163"/>
      <c r="E166" s="163">
        <v>11917.43</v>
      </c>
      <c r="F166" s="2"/>
      <c r="G166" s="2"/>
      <c r="H166" s="2"/>
    </row>
    <row r="167" spans="1:8" ht="21.95" customHeight="1">
      <c r="A167" s="169">
        <v>45860</v>
      </c>
      <c r="B167" s="163" t="s">
        <v>249</v>
      </c>
      <c r="C167" s="163">
        <v>30.82</v>
      </c>
      <c r="D167" s="163"/>
      <c r="E167" s="163">
        <v>11973.39</v>
      </c>
      <c r="F167" s="2"/>
      <c r="G167" s="2"/>
      <c r="H167" s="2"/>
    </row>
    <row r="168" spans="1:8" ht="21.95" customHeight="1">
      <c r="A168" s="170" t="s">
        <v>250</v>
      </c>
      <c r="B168" s="163" t="s">
        <v>251</v>
      </c>
      <c r="C168" s="163"/>
      <c r="D168" s="163">
        <v>5.5</v>
      </c>
      <c r="E168" s="163">
        <v>11562.47</v>
      </c>
      <c r="F168" s="2"/>
      <c r="G168" s="2"/>
      <c r="H168" s="2"/>
    </row>
    <row r="169" spans="1:8" ht="21.95" customHeight="1">
      <c r="A169" s="170" t="s">
        <v>252</v>
      </c>
      <c r="B169" s="163" t="s">
        <v>253</v>
      </c>
      <c r="C169" s="163"/>
      <c r="D169" s="163">
        <v>687.57</v>
      </c>
      <c r="E169" s="163">
        <v>12811.4</v>
      </c>
      <c r="F169" s="2"/>
      <c r="G169" s="2"/>
      <c r="H169" s="2"/>
    </row>
    <row r="170" spans="1:8" ht="21.95" customHeight="1">
      <c r="A170" s="170" t="s">
        <v>252</v>
      </c>
      <c r="B170" s="163" t="s">
        <v>254</v>
      </c>
      <c r="C170" s="163"/>
      <c r="D170" s="163">
        <v>561.36</v>
      </c>
      <c r="E170" s="163">
        <v>12123.83</v>
      </c>
      <c r="F170" s="2"/>
      <c r="G170" s="2"/>
      <c r="H170" s="2"/>
    </row>
    <row r="171" spans="1:8" ht="21.95" customHeight="1">
      <c r="A171" s="169">
        <v>45665</v>
      </c>
      <c r="B171" s="163" t="s">
        <v>255</v>
      </c>
      <c r="C171" s="163"/>
      <c r="D171" s="163">
        <v>5.5</v>
      </c>
      <c r="E171" s="163">
        <v>12684.9</v>
      </c>
      <c r="F171" s="2"/>
      <c r="G171" s="2"/>
      <c r="H171" s="2"/>
    </row>
    <row r="172" spans="1:8" ht="21.95" customHeight="1">
      <c r="A172" s="169">
        <v>45665</v>
      </c>
      <c r="B172" s="163" t="s">
        <v>113</v>
      </c>
      <c r="C172" s="163">
        <v>132</v>
      </c>
      <c r="D172" s="163"/>
      <c r="E172" s="163">
        <v>12679.4</v>
      </c>
      <c r="F172" s="2"/>
      <c r="G172" s="2"/>
      <c r="H172" s="2"/>
    </row>
    <row r="173" spans="1:8" ht="21.95" customHeight="1">
      <c r="A173" s="169">
        <v>45785</v>
      </c>
      <c r="B173" s="163" t="s">
        <v>256</v>
      </c>
      <c r="C173" s="163"/>
      <c r="D173" s="163">
        <v>5.5</v>
      </c>
      <c r="E173" s="163">
        <v>12701.4</v>
      </c>
      <c r="F173" s="2"/>
      <c r="G173" s="2"/>
      <c r="H173" s="2"/>
    </row>
    <row r="174" spans="1:8" ht="21.95" customHeight="1">
      <c r="A174" s="169">
        <v>45785</v>
      </c>
      <c r="B174" s="163" t="s">
        <v>257</v>
      </c>
      <c r="C174" s="163"/>
      <c r="D174" s="163">
        <v>5.5</v>
      </c>
      <c r="E174" s="163">
        <v>12695.9</v>
      </c>
      <c r="F174" s="2"/>
      <c r="G174" s="2"/>
      <c r="H174" s="2"/>
    </row>
    <row r="175" spans="1:8" ht="21.95" customHeight="1">
      <c r="A175" s="169">
        <v>45785</v>
      </c>
      <c r="B175" s="163" t="s">
        <v>258</v>
      </c>
      <c r="C175" s="163"/>
      <c r="D175" s="163">
        <v>5.5</v>
      </c>
      <c r="E175" s="163">
        <v>12690.4</v>
      </c>
      <c r="F175" s="2"/>
      <c r="G175" s="2"/>
      <c r="H175" s="2"/>
    </row>
    <row r="176" spans="1:8" ht="21.95" customHeight="1">
      <c r="A176" s="170" t="s">
        <v>259</v>
      </c>
      <c r="B176" s="163" t="s">
        <v>260</v>
      </c>
      <c r="C176" s="163"/>
      <c r="D176" s="163">
        <v>25.93</v>
      </c>
      <c r="E176" s="163">
        <v>12727.33</v>
      </c>
      <c r="F176" s="2"/>
      <c r="G176" s="2"/>
      <c r="H176" s="2"/>
    </row>
    <row r="177" spans="1:8" ht="21.95" customHeight="1">
      <c r="A177" s="170" t="s">
        <v>261</v>
      </c>
      <c r="B177" s="163" t="s">
        <v>262</v>
      </c>
      <c r="C177" s="163">
        <v>2235</v>
      </c>
      <c r="D177" s="163"/>
      <c r="E177" s="163">
        <v>10084.27</v>
      </c>
      <c r="F177" s="2"/>
      <c r="G177" s="2"/>
      <c r="H177" s="2"/>
    </row>
    <row r="178" spans="1:8" ht="21.95" customHeight="1">
      <c r="A178" s="170" t="s">
        <v>261</v>
      </c>
      <c r="B178" s="163" t="s">
        <v>263</v>
      </c>
      <c r="C178" s="163">
        <v>55.57</v>
      </c>
      <c r="D178" s="163"/>
      <c r="E178" s="163">
        <v>12319.27</v>
      </c>
      <c r="F178" s="2"/>
      <c r="G178" s="2"/>
      <c r="H178" s="2"/>
    </row>
    <row r="179" spans="1:8" ht="21.95" customHeight="1">
      <c r="A179" s="170" t="s">
        <v>261</v>
      </c>
      <c r="B179" s="163" t="s">
        <v>264</v>
      </c>
      <c r="C179" s="163">
        <v>63</v>
      </c>
      <c r="D179" s="163"/>
      <c r="E179" s="163">
        <v>12374.84</v>
      </c>
      <c r="F179" s="2"/>
      <c r="G179" s="2"/>
      <c r="H179" s="2"/>
    </row>
    <row r="180" spans="1:8" ht="21.95" customHeight="1">
      <c r="A180" s="170" t="s">
        <v>261</v>
      </c>
      <c r="B180" s="163" t="s">
        <v>265</v>
      </c>
      <c r="C180" s="163">
        <v>40.75</v>
      </c>
      <c r="D180" s="163"/>
      <c r="E180" s="163">
        <v>12437.84</v>
      </c>
      <c r="F180" s="2"/>
      <c r="G180" s="2"/>
      <c r="H180" s="2"/>
    </row>
    <row r="181" spans="1:8" ht="21.95" customHeight="1">
      <c r="A181" s="170" t="s">
        <v>261</v>
      </c>
      <c r="B181" s="163" t="s">
        <v>266</v>
      </c>
      <c r="C181" s="163">
        <v>38</v>
      </c>
      <c r="D181" s="163"/>
      <c r="E181" s="163">
        <v>12478.59</v>
      </c>
      <c r="F181" s="2"/>
      <c r="G181" s="2"/>
      <c r="H181" s="2"/>
    </row>
    <row r="182" spans="1:8" ht="21.95" customHeight="1">
      <c r="A182" s="170" t="s">
        <v>261</v>
      </c>
      <c r="B182" s="163" t="s">
        <v>267</v>
      </c>
      <c r="C182" s="163">
        <v>88.19</v>
      </c>
      <c r="D182" s="163"/>
      <c r="E182" s="163">
        <v>12516.59</v>
      </c>
      <c r="F182" s="2"/>
      <c r="G182" s="2"/>
      <c r="H182" s="2"/>
    </row>
    <row r="183" spans="1:8" ht="21.95" customHeight="1">
      <c r="A183" s="170" t="s">
        <v>261</v>
      </c>
      <c r="B183" s="163" t="s">
        <v>268</v>
      </c>
      <c r="C183" s="163">
        <v>36.979999999999997</v>
      </c>
      <c r="D183" s="163"/>
      <c r="E183" s="163">
        <v>12604.78</v>
      </c>
      <c r="F183" s="2"/>
      <c r="G183" s="2"/>
      <c r="H183" s="2"/>
    </row>
    <row r="184" spans="1:8" ht="21.95" customHeight="1">
      <c r="A184" s="170" t="s">
        <v>261</v>
      </c>
      <c r="B184" s="163" t="s">
        <v>269</v>
      </c>
      <c r="C184" s="163">
        <v>20.100000000000001</v>
      </c>
      <c r="D184" s="163"/>
      <c r="E184" s="163">
        <v>12641.76</v>
      </c>
      <c r="F184" s="2"/>
      <c r="G184" s="2"/>
      <c r="H184" s="2"/>
    </row>
    <row r="185" spans="1:8" ht="21.95" customHeight="1">
      <c r="A185" s="170" t="s">
        <v>261</v>
      </c>
      <c r="B185" s="163" t="s">
        <v>270</v>
      </c>
      <c r="C185" s="163">
        <v>65.47</v>
      </c>
      <c r="D185" s="163"/>
      <c r="E185" s="163">
        <v>12661.86</v>
      </c>
      <c r="F185" s="2"/>
      <c r="G185" s="2"/>
      <c r="H185" s="2"/>
    </row>
    <row r="186" spans="1:8" ht="21.95" customHeight="1">
      <c r="A186" s="170" t="s">
        <v>271</v>
      </c>
      <c r="B186" s="163" t="s">
        <v>272</v>
      </c>
      <c r="C186" s="163"/>
      <c r="D186" s="163">
        <v>5.5</v>
      </c>
      <c r="E186" s="163">
        <v>10035.77</v>
      </c>
      <c r="F186" s="2"/>
      <c r="G186" s="2"/>
      <c r="H186" s="2"/>
    </row>
    <row r="187" spans="1:8" ht="21.95" customHeight="1">
      <c r="A187" s="170" t="s">
        <v>271</v>
      </c>
      <c r="B187" s="163" t="s">
        <v>273</v>
      </c>
      <c r="C187" s="163">
        <v>54</v>
      </c>
      <c r="D187" s="163"/>
      <c r="E187" s="163">
        <v>10030.27</v>
      </c>
      <c r="F187" s="2"/>
      <c r="G187" s="2"/>
      <c r="H187" s="2"/>
    </row>
    <row r="188" spans="1:8" ht="21.95" customHeight="1">
      <c r="A188" s="169">
        <v>45666</v>
      </c>
      <c r="B188" s="163" t="s">
        <v>274</v>
      </c>
      <c r="C188" s="163">
        <v>45.6</v>
      </c>
      <c r="D188" s="163"/>
      <c r="E188" s="163">
        <v>9863.67</v>
      </c>
      <c r="F188" s="2"/>
      <c r="G188" s="2"/>
      <c r="H188" s="2"/>
    </row>
    <row r="189" spans="1:8" ht="21.95" customHeight="1">
      <c r="A189" s="169">
        <v>45666</v>
      </c>
      <c r="B189" s="163" t="s">
        <v>275</v>
      </c>
      <c r="C189" s="163"/>
      <c r="D189" s="163">
        <v>5.5</v>
      </c>
      <c r="E189" s="163">
        <v>9909.27</v>
      </c>
      <c r="F189" s="2"/>
      <c r="G189" s="2"/>
      <c r="H189" s="2"/>
    </row>
    <row r="190" spans="1:8" ht="21.95" customHeight="1">
      <c r="A190" s="169">
        <v>45666</v>
      </c>
      <c r="B190" s="163" t="s">
        <v>113</v>
      </c>
      <c r="C190" s="163">
        <v>132</v>
      </c>
      <c r="D190" s="163"/>
      <c r="E190" s="163">
        <v>9903.77</v>
      </c>
      <c r="F190" s="2"/>
      <c r="G190" s="2"/>
      <c r="H190" s="2"/>
    </row>
    <row r="191" spans="1:8" ht="21.95" customHeight="1">
      <c r="A191" s="169">
        <v>45786</v>
      </c>
      <c r="B191" s="163" t="s">
        <v>276</v>
      </c>
      <c r="C191" s="163"/>
      <c r="D191" s="163">
        <v>5.5</v>
      </c>
      <c r="E191" s="163">
        <v>9874.67</v>
      </c>
      <c r="F191" s="2"/>
      <c r="G191" s="2"/>
      <c r="H191" s="2"/>
    </row>
    <row r="192" spans="1:8" ht="21.95" customHeight="1">
      <c r="A192" s="169">
        <v>45786</v>
      </c>
      <c r="B192" s="163" t="s">
        <v>277</v>
      </c>
      <c r="C192" s="163"/>
      <c r="D192" s="163">
        <v>5.5</v>
      </c>
      <c r="E192" s="163">
        <v>9869.17</v>
      </c>
      <c r="F192" s="2"/>
      <c r="G192" s="2"/>
      <c r="H192" s="2"/>
    </row>
    <row r="193" spans="1:8" ht="21.95" customHeight="1">
      <c r="A193" s="169">
        <v>45909</v>
      </c>
      <c r="B193" s="163" t="s">
        <v>278</v>
      </c>
      <c r="C193" s="163">
        <v>70.66</v>
      </c>
      <c r="D193" s="163"/>
      <c r="E193" s="163">
        <v>9696.9500000000007</v>
      </c>
      <c r="F193" s="2"/>
      <c r="G193" s="2"/>
      <c r="H193" s="2"/>
    </row>
    <row r="194" spans="1:8" ht="21.95" customHeight="1">
      <c r="A194" s="169">
        <v>45909</v>
      </c>
      <c r="B194" s="163" t="s">
        <v>279</v>
      </c>
      <c r="C194" s="163">
        <v>61.22</v>
      </c>
      <c r="D194" s="163"/>
      <c r="E194" s="163">
        <v>9767.61</v>
      </c>
      <c r="F194" s="2"/>
      <c r="G194" s="2"/>
      <c r="H194" s="2"/>
    </row>
    <row r="195" spans="1:8" ht="21.95" customHeight="1">
      <c r="A195" s="169">
        <v>45909</v>
      </c>
      <c r="B195" s="163" t="s">
        <v>280</v>
      </c>
      <c r="C195" s="163">
        <v>45.84</v>
      </c>
      <c r="D195" s="163"/>
      <c r="E195" s="163">
        <v>9828.83</v>
      </c>
      <c r="F195" s="2"/>
      <c r="G195" s="2"/>
      <c r="H195" s="2"/>
    </row>
    <row r="196" spans="1:8" ht="21.95" customHeight="1">
      <c r="A196" s="170" t="s">
        <v>281</v>
      </c>
      <c r="B196" s="163" t="s">
        <v>282</v>
      </c>
      <c r="C196" s="163">
        <v>4.5</v>
      </c>
      <c r="D196" s="163"/>
      <c r="E196" s="163">
        <v>9692.4500000000007</v>
      </c>
      <c r="F196" s="2"/>
      <c r="G196" s="2"/>
      <c r="H196" s="2"/>
    </row>
    <row r="197" spans="1:8" ht="21.95" customHeight="1">
      <c r="A197" s="170" t="s">
        <v>283</v>
      </c>
      <c r="B197" s="163" t="s">
        <v>284</v>
      </c>
      <c r="C197" s="163">
        <v>72</v>
      </c>
      <c r="D197" s="163"/>
      <c r="E197" s="163">
        <v>9620.4500000000007</v>
      </c>
      <c r="F197" s="2"/>
      <c r="G197" s="2"/>
      <c r="H197" s="2"/>
    </row>
    <row r="198" spans="1:8" ht="21.95" customHeight="1">
      <c r="A198" s="170" t="s">
        <v>285</v>
      </c>
      <c r="B198" s="163" t="s">
        <v>286</v>
      </c>
      <c r="C198" s="163">
        <v>12.15</v>
      </c>
      <c r="D198" s="163"/>
      <c r="E198" s="163">
        <v>9131.8799999999992</v>
      </c>
      <c r="F198" s="2"/>
      <c r="G198" s="2"/>
      <c r="H198" s="2"/>
    </row>
    <row r="199" spans="1:8" ht="21.95" customHeight="1">
      <c r="A199" s="170" t="s">
        <v>285</v>
      </c>
      <c r="B199" s="163" t="s">
        <v>287</v>
      </c>
      <c r="C199" s="163">
        <v>34.04</v>
      </c>
      <c r="D199" s="163"/>
      <c r="E199" s="163">
        <v>9144.0300000000007</v>
      </c>
      <c r="F199" s="2"/>
      <c r="G199" s="2"/>
      <c r="H199" s="2"/>
    </row>
    <row r="200" spans="1:8" ht="21.95" customHeight="1">
      <c r="A200" s="170" t="s">
        <v>285</v>
      </c>
      <c r="B200" s="163" t="s">
        <v>288</v>
      </c>
      <c r="C200" s="163">
        <v>60.75</v>
      </c>
      <c r="D200" s="163"/>
      <c r="E200" s="163">
        <v>9178.07</v>
      </c>
      <c r="F200" s="2"/>
      <c r="G200" s="2"/>
      <c r="H200" s="2"/>
    </row>
    <row r="201" spans="1:8" ht="21.95" customHeight="1">
      <c r="A201" s="170" t="s">
        <v>285</v>
      </c>
      <c r="B201" s="163" t="s">
        <v>289</v>
      </c>
      <c r="C201" s="163">
        <v>84.02</v>
      </c>
      <c r="D201" s="163"/>
      <c r="E201" s="163">
        <v>9238.82</v>
      </c>
      <c r="F201" s="2"/>
      <c r="G201" s="2"/>
      <c r="H201" s="2"/>
    </row>
    <row r="202" spans="1:8" ht="21.95" customHeight="1">
      <c r="A202" s="170" t="s">
        <v>285</v>
      </c>
      <c r="B202" s="163" t="s">
        <v>290</v>
      </c>
      <c r="C202" s="163">
        <v>85.57</v>
      </c>
      <c r="D202" s="163"/>
      <c r="E202" s="163">
        <v>9322.84</v>
      </c>
      <c r="F202" s="2"/>
      <c r="G202" s="2"/>
      <c r="H202" s="2"/>
    </row>
    <row r="203" spans="1:8" ht="21.95" customHeight="1">
      <c r="A203" s="170" t="s">
        <v>285</v>
      </c>
      <c r="B203" s="163" t="s">
        <v>291</v>
      </c>
      <c r="C203" s="163">
        <v>59.07</v>
      </c>
      <c r="D203" s="163"/>
      <c r="E203" s="163">
        <v>9408.41</v>
      </c>
      <c r="F203" s="2"/>
      <c r="G203" s="2"/>
      <c r="H203" s="2"/>
    </row>
    <row r="204" spans="1:8" ht="21.95" customHeight="1">
      <c r="A204" s="170" t="s">
        <v>285</v>
      </c>
      <c r="B204" s="163" t="s">
        <v>292</v>
      </c>
      <c r="C204" s="163">
        <v>54.4</v>
      </c>
      <c r="D204" s="163"/>
      <c r="E204" s="163">
        <v>9467.48</v>
      </c>
      <c r="F204" s="2"/>
      <c r="G204" s="2"/>
      <c r="H204" s="2"/>
    </row>
    <row r="205" spans="1:8" ht="21.95" customHeight="1">
      <c r="A205" s="170" t="s">
        <v>285</v>
      </c>
      <c r="B205" s="163" t="s">
        <v>293</v>
      </c>
      <c r="C205" s="163">
        <v>75.569999999999993</v>
      </c>
      <c r="D205" s="163"/>
      <c r="E205" s="163">
        <v>9521.8799999999992</v>
      </c>
      <c r="F205" s="2"/>
      <c r="G205" s="2"/>
      <c r="H205" s="2"/>
    </row>
    <row r="206" spans="1:8" ht="21.95" customHeight="1">
      <c r="A206" s="170" t="s">
        <v>285</v>
      </c>
      <c r="B206" s="163" t="s">
        <v>294</v>
      </c>
      <c r="C206" s="163">
        <v>23</v>
      </c>
      <c r="D206" s="163"/>
      <c r="E206" s="163">
        <v>9597.4500000000007</v>
      </c>
      <c r="F206" s="2"/>
      <c r="G206" s="2"/>
      <c r="H206" s="2"/>
    </row>
    <row r="207" spans="1:8" ht="21.95" customHeight="1">
      <c r="A207" s="170" t="s">
        <v>295</v>
      </c>
      <c r="B207" s="163" t="s">
        <v>296</v>
      </c>
      <c r="C207" s="163"/>
      <c r="D207" s="163">
        <v>5.5</v>
      </c>
      <c r="E207" s="163">
        <v>9137.3799999999992</v>
      </c>
      <c r="F207" s="2"/>
      <c r="G207" s="2"/>
      <c r="H207" s="2"/>
    </row>
    <row r="208" spans="1:8" ht="21.95" customHeight="1">
      <c r="A208" s="171"/>
      <c r="B208" s="144"/>
      <c r="C208" s="144"/>
      <c r="D208" s="152"/>
      <c r="F208" s="2"/>
      <c r="G208" s="2"/>
      <c r="H208" s="2"/>
    </row>
    <row r="209" spans="1:8" ht="21.95" customHeight="1">
      <c r="A209" s="171"/>
      <c r="B209" s="144"/>
      <c r="C209" s="144"/>
      <c r="D209" s="152"/>
      <c r="F209" s="2"/>
      <c r="G209" s="2"/>
      <c r="H209" s="2"/>
    </row>
    <row r="210" spans="1:8" ht="21.95" customHeight="1">
      <c r="A210" s="171"/>
      <c r="B210" s="144"/>
      <c r="C210" s="144"/>
      <c r="D210" s="152"/>
      <c r="F210" s="2"/>
      <c r="G210" s="2"/>
      <c r="H210" s="2"/>
    </row>
    <row r="211" spans="1:8" ht="21.95" customHeight="1">
      <c r="A211" s="171"/>
      <c r="B211" s="144"/>
      <c r="C211" s="144"/>
      <c r="D211" s="152"/>
      <c r="F211" s="2"/>
      <c r="G211" s="2"/>
      <c r="H211" s="2"/>
    </row>
    <row r="212" spans="1:8" ht="21.95" customHeight="1">
      <c r="A212" s="171"/>
      <c r="B212" s="144"/>
      <c r="C212" s="144"/>
      <c r="D212" s="152"/>
      <c r="F212" s="2"/>
      <c r="G212" s="2"/>
      <c r="H212" s="2"/>
    </row>
    <row r="213" spans="1:8" ht="21.95" customHeight="1">
      <c r="A213" s="171"/>
      <c r="B213" s="144"/>
      <c r="C213" s="144"/>
      <c r="D213" s="152"/>
      <c r="F213" s="2"/>
      <c r="G213" s="2"/>
      <c r="H213" s="2"/>
    </row>
    <row r="214" spans="1:8" ht="21.95" customHeight="1">
      <c r="A214" s="171"/>
      <c r="B214" s="144"/>
      <c r="C214" s="144"/>
      <c r="D214" s="152"/>
      <c r="F214" s="2"/>
      <c r="G214" s="2"/>
      <c r="H214" s="2"/>
    </row>
    <row r="215" spans="1:8" ht="21.95" customHeight="1">
      <c r="A215" s="150"/>
      <c r="B215" s="144"/>
      <c r="C215" s="144"/>
      <c r="D215" s="152"/>
      <c r="F215" s="2"/>
      <c r="G215" s="2"/>
      <c r="H215" s="2"/>
    </row>
    <row r="216" spans="1:8" ht="21.95" customHeight="1">
      <c r="A216" s="150"/>
      <c r="B216" s="144"/>
      <c r="C216" s="144"/>
      <c r="D216" s="152"/>
      <c r="F216" s="2"/>
      <c r="G216" s="2"/>
      <c r="H216" s="2"/>
    </row>
    <row r="217" spans="1:8" ht="21.95" customHeight="1">
      <c r="A217" s="150"/>
      <c r="B217" s="144"/>
      <c r="C217" s="144"/>
      <c r="D217" s="152"/>
      <c r="F217" s="2"/>
      <c r="G217" s="2"/>
      <c r="H217" s="2"/>
    </row>
    <row r="218" spans="1:8" ht="21.95" customHeight="1">
      <c r="A218" s="150"/>
      <c r="B218" s="144"/>
      <c r="C218" s="144"/>
      <c r="D218" s="152"/>
      <c r="F218" s="2"/>
      <c r="G218" s="2"/>
      <c r="H218" s="2"/>
    </row>
    <row r="219" spans="1:8" ht="21.95" customHeight="1">
      <c r="A219" s="150"/>
      <c r="B219" s="157"/>
      <c r="C219" s="157"/>
      <c r="D219" s="152"/>
      <c r="F219" s="2"/>
      <c r="G219" s="2"/>
      <c r="H219" s="2"/>
    </row>
    <row r="220" spans="1:8" ht="21.95" customHeight="1">
      <c r="A220" s="171"/>
      <c r="B220" s="144"/>
      <c r="C220" s="144"/>
      <c r="D220" s="152"/>
      <c r="F220" s="2"/>
      <c r="G220" s="2"/>
      <c r="H220" s="2"/>
    </row>
    <row r="221" spans="1:8" ht="21.95" customHeight="1">
      <c r="A221" s="171"/>
      <c r="B221" s="157"/>
      <c r="C221" s="157"/>
      <c r="D221" s="144"/>
      <c r="F221" s="2"/>
      <c r="G221" s="2"/>
      <c r="H221" s="2"/>
    </row>
    <row r="222" spans="1:8" ht="21.95" customHeight="1">
      <c r="A222" s="171"/>
      <c r="B222" s="144"/>
      <c r="C222" s="144"/>
      <c r="D222" s="144"/>
      <c r="F222" s="2"/>
      <c r="G222" s="2"/>
      <c r="H222" s="2"/>
    </row>
    <row r="223" spans="1:8" ht="21.95" customHeight="1">
      <c r="A223" s="171"/>
      <c r="B223" s="144"/>
      <c r="C223" s="144"/>
      <c r="D223" s="144"/>
      <c r="F223" s="2"/>
      <c r="G223" s="2"/>
      <c r="H223" s="2"/>
    </row>
    <row r="224" spans="1:8" ht="21.95" customHeight="1">
      <c r="A224" s="171"/>
      <c r="B224" s="144"/>
      <c r="C224" s="144"/>
      <c r="D224" s="144"/>
      <c r="F224" s="2"/>
      <c r="G224" s="2"/>
      <c r="H224" s="2"/>
    </row>
    <row r="225" spans="1:8" ht="21.95" customHeight="1">
      <c r="A225" s="171"/>
      <c r="B225" s="144"/>
      <c r="C225" s="144"/>
      <c r="D225" s="144"/>
      <c r="F225" s="2"/>
      <c r="G225" s="2"/>
      <c r="H225" s="2"/>
    </row>
    <row r="226" spans="1:8" ht="21.95" customHeight="1">
      <c r="A226" s="171"/>
      <c r="B226" s="144"/>
      <c r="C226" s="144"/>
      <c r="D226" s="144"/>
      <c r="F226" s="2"/>
      <c r="G226" s="2"/>
      <c r="H226" s="2"/>
    </row>
    <row r="227" spans="1:8" ht="21.95" customHeight="1">
      <c r="A227" s="171"/>
      <c r="B227" s="144"/>
      <c r="C227" s="144"/>
      <c r="D227" s="144"/>
      <c r="F227" s="2"/>
      <c r="G227" s="2"/>
      <c r="H227" s="2"/>
    </row>
    <row r="228" spans="1:8" ht="21.95" customHeight="1">
      <c r="A228" s="171"/>
      <c r="B228" s="144"/>
      <c r="C228" s="144"/>
      <c r="D228" s="144"/>
      <c r="F228" s="2"/>
      <c r="G228" s="2"/>
      <c r="H228" s="2"/>
    </row>
    <row r="229" spans="1:8" ht="21.95" customHeight="1">
      <c r="A229" s="171"/>
      <c r="B229" s="144"/>
      <c r="C229" s="144"/>
      <c r="D229" s="144"/>
      <c r="F229" s="2"/>
      <c r="G229" s="2"/>
      <c r="H229" s="2"/>
    </row>
    <row r="230" spans="1:8" ht="21.95" customHeight="1">
      <c r="A230" s="171"/>
      <c r="B230" s="144"/>
      <c r="C230" s="144"/>
      <c r="D230" s="144"/>
      <c r="F230" s="2"/>
      <c r="G230" s="2"/>
      <c r="H230" s="2"/>
    </row>
    <row r="231" spans="1:8" ht="21.95" customHeight="1">
      <c r="A231" s="171"/>
      <c r="B231" s="144"/>
      <c r="C231" s="144"/>
      <c r="D231" s="144"/>
      <c r="F231" s="2"/>
      <c r="G231" s="2"/>
      <c r="H231" s="2"/>
    </row>
    <row r="232" spans="1:8" ht="21.95" customHeight="1">
      <c r="A232" s="171"/>
      <c r="B232" s="144"/>
      <c r="C232" s="144"/>
      <c r="D232" s="144"/>
      <c r="F232" s="2"/>
      <c r="G232" s="2"/>
      <c r="H232" s="2"/>
    </row>
    <row r="233" spans="1:8" ht="21.95" customHeight="1">
      <c r="A233" s="171"/>
      <c r="B233" s="157"/>
      <c r="C233" s="192"/>
      <c r="F233" s="2"/>
      <c r="G233" s="2"/>
      <c r="H233" s="2"/>
    </row>
    <row r="234" spans="1:8" ht="21.95" customHeight="1">
      <c r="A234" s="171"/>
      <c r="B234" s="157"/>
      <c r="C234" s="192"/>
      <c r="F234" s="2"/>
      <c r="G234" s="2"/>
      <c r="H234" s="2"/>
    </row>
    <row r="235" spans="1:8" ht="21.95" customHeight="1">
      <c r="A235" s="171"/>
      <c r="B235" s="157"/>
      <c r="C235" s="192"/>
      <c r="F235" s="2"/>
      <c r="G235" s="2"/>
      <c r="H235" s="2"/>
    </row>
    <row r="236" spans="1:8" ht="21.95" customHeight="1">
      <c r="A236" s="171"/>
      <c r="B236" s="158"/>
      <c r="C236" s="192"/>
      <c r="F236" s="2"/>
      <c r="G236" s="2"/>
      <c r="H236" s="2"/>
    </row>
    <row r="237" spans="1:8" ht="21.95" customHeight="1">
      <c r="A237" s="171"/>
      <c r="B237" s="193"/>
      <c r="C237" s="192"/>
      <c r="F237" s="2"/>
      <c r="G237" s="2"/>
      <c r="H237" s="2"/>
    </row>
    <row r="238" spans="1:8" ht="21.95" customHeight="1">
      <c r="A238" s="171"/>
      <c r="B238" s="144"/>
      <c r="C238" s="144"/>
      <c r="D238" s="144"/>
      <c r="F238" s="2"/>
      <c r="G238" s="2"/>
      <c r="H238" s="2"/>
    </row>
    <row r="239" spans="1:8" ht="21.95" customHeight="1">
      <c r="A239" s="150"/>
      <c r="B239" s="144"/>
      <c r="C239" s="144"/>
      <c r="D239" s="144"/>
      <c r="F239" s="2"/>
      <c r="G239" s="2"/>
      <c r="H239" s="2"/>
    </row>
    <row r="240" spans="1:8" ht="21.95" customHeight="1">
      <c r="A240" s="150"/>
      <c r="B240" s="144"/>
      <c r="C240" s="144"/>
      <c r="D240" s="144"/>
      <c r="F240" s="2"/>
      <c r="G240" s="2"/>
      <c r="H240" s="2"/>
    </row>
    <row r="241" spans="1:5" ht="21.95" customHeight="1">
      <c r="A241" s="150"/>
      <c r="B241" s="144"/>
      <c r="C241" s="144"/>
      <c r="D241" s="144"/>
    </row>
    <row r="242" spans="1:5" ht="21.95" customHeight="1">
      <c r="A242" s="150"/>
      <c r="B242" s="144"/>
      <c r="C242" s="144"/>
      <c r="D242" s="144"/>
    </row>
    <row r="243" spans="1:5" ht="21.95" customHeight="1">
      <c r="A243" s="150"/>
      <c r="B243" s="144"/>
      <c r="C243" s="144"/>
      <c r="D243" s="144"/>
    </row>
    <row r="244" spans="1:5" ht="21.95" customHeight="1">
      <c r="A244" s="150"/>
      <c r="B244" s="144"/>
      <c r="C244" s="144"/>
      <c r="D244" s="144"/>
      <c r="E244" s="4"/>
    </row>
    <row r="245" spans="1:5" ht="21.95" customHeight="1">
      <c r="A245" s="150"/>
      <c r="B245" s="144"/>
      <c r="C245" s="144"/>
      <c r="D245" s="144"/>
    </row>
    <row r="246" spans="1:5" ht="21.95" customHeight="1">
      <c r="A246" s="150"/>
      <c r="B246" s="144"/>
      <c r="C246" s="144"/>
      <c r="D246" s="144"/>
    </row>
    <row r="247" spans="1:5" ht="21.95" customHeight="1">
      <c r="A247" s="150"/>
      <c r="B247" s="144"/>
      <c r="C247" s="144"/>
      <c r="D247" s="144"/>
    </row>
    <row r="248" spans="1:5" ht="21.95" customHeight="1">
      <c r="A248" s="172"/>
      <c r="B248"/>
      <c r="C248"/>
      <c r="D248"/>
    </row>
    <row r="249" spans="1:5" ht="21.95" customHeight="1">
      <c r="A249" s="172"/>
      <c r="B249"/>
      <c r="C249"/>
      <c r="D249"/>
    </row>
    <row r="250" spans="1:5" ht="21.95" customHeight="1">
      <c r="A250" s="172"/>
      <c r="B250"/>
      <c r="C250"/>
      <c r="D250"/>
    </row>
    <row r="251" spans="1:5" ht="21.95" customHeight="1">
      <c r="A251" s="172"/>
      <c r="B251"/>
      <c r="C251"/>
      <c r="D251"/>
    </row>
    <row r="252" spans="1:5" ht="21.95" customHeight="1">
      <c r="A252" s="172"/>
      <c r="B252"/>
      <c r="C252"/>
      <c r="D252"/>
    </row>
    <row r="253" spans="1:5" ht="21.95" customHeight="1">
      <c r="A253" s="172"/>
      <c r="B253"/>
      <c r="C253"/>
      <c r="D253"/>
    </row>
    <row r="254" spans="1:5" ht="21.95" customHeight="1">
      <c r="A254" s="172"/>
      <c r="B254"/>
      <c r="C254"/>
      <c r="D254"/>
    </row>
    <row r="255" spans="1:5" ht="21.95" customHeight="1">
      <c r="A255" s="172"/>
      <c r="B255"/>
      <c r="C255"/>
      <c r="D255"/>
    </row>
    <row r="256" spans="1:5" ht="21.95" customHeight="1">
      <c r="A256" s="172"/>
      <c r="B256"/>
      <c r="C256"/>
      <c r="D256"/>
    </row>
    <row r="257" spans="1:4" ht="21.95" customHeight="1">
      <c r="A257" s="172"/>
      <c r="B257"/>
      <c r="C257"/>
      <c r="D257"/>
    </row>
    <row r="258" spans="1:4" ht="21.95" customHeight="1">
      <c r="A258" s="172"/>
      <c r="B258"/>
      <c r="C258"/>
      <c r="D258"/>
    </row>
    <row r="259" spans="1:4" ht="21.95" customHeight="1">
      <c r="A259" s="172"/>
      <c r="B259"/>
      <c r="C259"/>
      <c r="D259"/>
    </row>
    <row r="260" spans="1:4" ht="21.95" customHeight="1">
      <c r="B260"/>
      <c r="C260"/>
      <c r="D260"/>
    </row>
    <row r="261" spans="1:4" ht="21.95" customHeight="1">
      <c r="B261"/>
      <c r="C261"/>
      <c r="D261"/>
    </row>
    <row r="262" spans="1:4" ht="21.95" customHeight="1">
      <c r="B262"/>
      <c r="C262"/>
      <c r="D262"/>
    </row>
    <row r="263" spans="1:4" ht="21.95" customHeight="1">
      <c r="B263"/>
      <c r="C263"/>
      <c r="D263"/>
    </row>
    <row r="264" spans="1:4" ht="21.95" customHeight="1">
      <c r="B264"/>
      <c r="C264"/>
      <c r="D264"/>
    </row>
    <row r="265" spans="1:4" ht="21.95" customHeight="1">
      <c r="A265" s="172"/>
      <c r="B265"/>
      <c r="C265"/>
      <c r="D265"/>
    </row>
    <row r="266" spans="1:4" ht="21.95" customHeight="1">
      <c r="A266" s="172"/>
      <c r="B266"/>
      <c r="C266"/>
      <c r="D266"/>
    </row>
    <row r="267" spans="1:4" ht="21.95" customHeight="1">
      <c r="A267" s="172"/>
      <c r="B267"/>
      <c r="C267"/>
      <c r="D267"/>
    </row>
    <row r="268" spans="1:4" ht="21.95" customHeight="1">
      <c r="A268" s="172"/>
      <c r="B268"/>
      <c r="C268"/>
      <c r="D268"/>
    </row>
    <row r="269" spans="1:4" ht="21.95" customHeight="1">
      <c r="A269" s="172"/>
      <c r="B269"/>
      <c r="C269"/>
      <c r="D269"/>
    </row>
    <row r="270" spans="1:4" ht="21.95" customHeight="1">
      <c r="A270" s="172"/>
      <c r="B270"/>
      <c r="C270"/>
      <c r="D270"/>
    </row>
    <row r="271" spans="1:4" ht="21.95" customHeight="1">
      <c r="A271" s="172"/>
      <c r="B271"/>
      <c r="C271"/>
      <c r="D271"/>
    </row>
    <row r="272" spans="1:4" ht="21.95" customHeight="1">
      <c r="A272" s="172"/>
      <c r="B272"/>
      <c r="C272"/>
      <c r="D272"/>
    </row>
    <row r="273" spans="1:4" ht="21.95" customHeight="1">
      <c r="A273" s="172"/>
      <c r="B273"/>
      <c r="C273"/>
      <c r="D273"/>
    </row>
    <row r="274" spans="1:4" ht="21.95" customHeight="1">
      <c r="A274" s="172"/>
      <c r="B274"/>
      <c r="C274"/>
      <c r="D274"/>
    </row>
    <row r="275" spans="1:4" ht="21.95" customHeight="1">
      <c r="A275" s="172"/>
      <c r="B275"/>
      <c r="C275"/>
      <c r="D275"/>
    </row>
    <row r="276" spans="1:4" ht="21.95" customHeight="1">
      <c r="A276" s="172"/>
      <c r="B276"/>
      <c r="C276"/>
      <c r="D276"/>
    </row>
    <row r="277" spans="1:4" ht="21.95" customHeight="1">
      <c r="A277" s="172"/>
      <c r="B277"/>
      <c r="C277"/>
      <c r="D277"/>
    </row>
    <row r="278" spans="1:4" ht="21.95" customHeight="1">
      <c r="A278" s="172"/>
      <c r="B278"/>
      <c r="C278"/>
      <c r="D278"/>
    </row>
    <row r="279" spans="1:4" ht="21.95" customHeight="1">
      <c r="A279" s="172"/>
      <c r="B279"/>
      <c r="C279"/>
      <c r="D279"/>
    </row>
    <row r="280" spans="1:4" ht="21.95" customHeight="1">
      <c r="A280" s="172"/>
      <c r="B280"/>
      <c r="C280"/>
      <c r="D280"/>
    </row>
    <row r="281" spans="1:4" ht="21.95" customHeight="1">
      <c r="B281"/>
      <c r="C281"/>
      <c r="D281"/>
    </row>
    <row r="282" spans="1:4" ht="21.95" customHeight="1">
      <c r="B282"/>
      <c r="C282"/>
      <c r="D282"/>
    </row>
    <row r="283" spans="1:4" ht="21.95" customHeight="1">
      <c r="B283"/>
      <c r="C283"/>
      <c r="D283"/>
    </row>
    <row r="284" spans="1:4" ht="21.95" customHeight="1">
      <c r="B284"/>
      <c r="C284"/>
      <c r="D284"/>
    </row>
    <row r="285" spans="1:4" ht="21.95" customHeight="1">
      <c r="B285"/>
      <c r="C285"/>
      <c r="D285"/>
    </row>
    <row r="286" spans="1:4" ht="21.95" customHeight="1">
      <c r="B286"/>
      <c r="C286"/>
      <c r="D286"/>
    </row>
    <row r="287" spans="1:4" ht="21.95" customHeight="1">
      <c r="B287"/>
      <c r="C287"/>
      <c r="D287"/>
    </row>
    <row r="288" spans="1:4" ht="21.95" customHeight="1">
      <c r="B288"/>
      <c r="C288"/>
      <c r="D288"/>
    </row>
    <row r="289" spans="1:4" ht="21.95" customHeight="1">
      <c r="B289"/>
      <c r="C289"/>
      <c r="D289"/>
    </row>
    <row r="290" spans="1:4" ht="21.95" customHeight="1">
      <c r="B290"/>
      <c r="C290"/>
      <c r="D290"/>
    </row>
    <row r="291" spans="1:4" ht="21.95" customHeight="1">
      <c r="A291" s="172"/>
      <c r="B291"/>
      <c r="C291"/>
      <c r="D291"/>
    </row>
    <row r="292" spans="1:4" ht="21.95" customHeight="1">
      <c r="A292" s="172"/>
      <c r="B292"/>
      <c r="C292"/>
      <c r="D292"/>
    </row>
    <row r="293" spans="1:4" ht="21.95" customHeight="1">
      <c r="A293" s="172"/>
      <c r="B293"/>
      <c r="C293"/>
      <c r="D293"/>
    </row>
    <row r="294" spans="1:4" ht="21.95" customHeight="1">
      <c r="A294" s="172"/>
      <c r="B294"/>
      <c r="C294"/>
      <c r="D294"/>
    </row>
    <row r="295" spans="1:4" ht="21.95" customHeight="1">
      <c r="A295" s="172"/>
      <c r="B295"/>
      <c r="C295"/>
      <c r="D295"/>
    </row>
    <row r="296" spans="1:4" ht="21.95" customHeight="1">
      <c r="A296" s="172"/>
      <c r="B296"/>
      <c r="C296"/>
      <c r="D296"/>
    </row>
    <row r="297" spans="1:4" ht="21.95" customHeight="1">
      <c r="A297" s="172"/>
      <c r="B297"/>
      <c r="C297"/>
      <c r="D297"/>
    </row>
    <row r="298" spans="1:4" ht="21.95" customHeight="1">
      <c r="A298" s="172"/>
      <c r="B298"/>
      <c r="C298"/>
      <c r="D298"/>
    </row>
    <row r="299" spans="1:4" ht="21.95" customHeight="1">
      <c r="A299" s="172"/>
      <c r="B299"/>
      <c r="C299"/>
      <c r="D299"/>
    </row>
    <row r="300" spans="1:4" ht="21.95" customHeight="1">
      <c r="A300" s="172"/>
      <c r="B300"/>
      <c r="C300"/>
      <c r="D300"/>
    </row>
    <row r="301" spans="1:4" ht="21.95" customHeight="1">
      <c r="A301" s="172"/>
      <c r="B301"/>
      <c r="C301"/>
      <c r="D301"/>
    </row>
    <row r="302" spans="1:4" ht="21.95" customHeight="1">
      <c r="A302" s="172"/>
      <c r="B302"/>
      <c r="C302"/>
      <c r="D302"/>
    </row>
    <row r="303" spans="1:4" ht="21.95" customHeight="1">
      <c r="A303" s="172"/>
      <c r="B303"/>
      <c r="C303"/>
      <c r="D303"/>
    </row>
    <row r="304" spans="1:4" ht="21.95" customHeight="1">
      <c r="B304"/>
      <c r="C304"/>
      <c r="D304"/>
    </row>
    <row r="305" spans="1:5" ht="21.95" customHeight="1">
      <c r="B305"/>
      <c r="C305"/>
      <c r="D305"/>
    </row>
    <row r="306" spans="1:5" ht="21.95" customHeight="1">
      <c r="B306"/>
      <c r="C306"/>
      <c r="D306"/>
    </row>
    <row r="307" spans="1:5" s="3" customFormat="1" ht="21.95" customHeight="1">
      <c r="A307" s="54"/>
      <c r="B307"/>
      <c r="C307"/>
      <c r="D307"/>
      <c r="E307" s="4"/>
    </row>
    <row r="308" spans="1:5" ht="21.95" customHeight="1">
      <c r="B308"/>
      <c r="C308"/>
      <c r="D308"/>
    </row>
    <row r="309" spans="1:5" ht="21.95" customHeight="1">
      <c r="A309" s="172"/>
      <c r="B309"/>
      <c r="C309"/>
      <c r="D309"/>
    </row>
    <row r="310" spans="1:5" ht="21.95" customHeight="1">
      <c r="A310" s="172"/>
      <c r="B310"/>
      <c r="C310"/>
      <c r="D310"/>
    </row>
    <row r="311" spans="1:5" ht="21.95" customHeight="1">
      <c r="A311" s="172"/>
      <c r="B311"/>
      <c r="C311"/>
      <c r="D311"/>
    </row>
    <row r="312" spans="1:5" ht="21.95" customHeight="1">
      <c r="A312" s="172"/>
      <c r="B312"/>
      <c r="C312"/>
      <c r="D312"/>
    </row>
    <row r="313" spans="1:5" ht="21.95" customHeight="1">
      <c r="A313" s="172"/>
      <c r="B313"/>
      <c r="C313"/>
      <c r="D313"/>
    </row>
    <row r="314" spans="1:5" ht="21.95" customHeight="1">
      <c r="A314" s="172"/>
      <c r="B314"/>
      <c r="C314"/>
      <c r="D314"/>
    </row>
    <row r="315" spans="1:5" ht="21.95" customHeight="1">
      <c r="A315" s="172"/>
      <c r="B315"/>
      <c r="C315"/>
      <c r="D315"/>
    </row>
    <row r="316" spans="1:5" ht="21.95" customHeight="1">
      <c r="A316" s="172"/>
      <c r="B316"/>
      <c r="C316"/>
      <c r="D316"/>
    </row>
    <row r="317" spans="1:5" ht="21.95" customHeight="1">
      <c r="A317" s="172"/>
      <c r="B317"/>
      <c r="C317"/>
      <c r="D317"/>
    </row>
    <row r="318" spans="1:5" ht="21.95" customHeight="1">
      <c r="A318" s="172"/>
      <c r="B318"/>
      <c r="C318"/>
      <c r="D318"/>
    </row>
    <row r="319" spans="1:5" ht="21.95" customHeight="1">
      <c r="A319" s="172"/>
      <c r="B319"/>
      <c r="C319"/>
      <c r="D319"/>
    </row>
    <row r="320" spans="1:5" ht="21.95" customHeight="1">
      <c r="A320" s="172"/>
      <c r="B320"/>
      <c r="C320"/>
      <c r="D320"/>
    </row>
    <row r="321" spans="1:4" ht="21.95" customHeight="1">
      <c r="A321" s="172"/>
      <c r="B321"/>
      <c r="C321"/>
      <c r="D321"/>
    </row>
    <row r="322" spans="1:4" ht="21.95" customHeight="1">
      <c r="B322"/>
      <c r="C322"/>
      <c r="D322"/>
    </row>
    <row r="323" spans="1:4" ht="21.95" customHeight="1">
      <c r="B323"/>
      <c r="C323"/>
      <c r="D323"/>
    </row>
    <row r="324" spans="1:4" ht="21.95" customHeight="1">
      <c r="B324"/>
      <c r="C324"/>
      <c r="D324"/>
    </row>
    <row r="325" spans="1:4" ht="21.95" customHeight="1">
      <c r="B325"/>
      <c r="C325"/>
      <c r="D325"/>
    </row>
    <row r="326" spans="1:4" ht="21.95" customHeight="1">
      <c r="B326"/>
      <c r="C326"/>
      <c r="D326"/>
    </row>
    <row r="327" spans="1:4" ht="21.95" customHeight="1">
      <c r="B327"/>
      <c r="C327"/>
      <c r="D327"/>
    </row>
    <row r="328" spans="1:4" ht="21.95" customHeight="1">
      <c r="A328" s="172"/>
      <c r="B328"/>
      <c r="C328" s="2">
        <f>SUM(C8:C327)</f>
        <v>38953.65</v>
      </c>
      <c r="D328" s="2">
        <f>SUM(D8:D327)</f>
        <v>17364.84</v>
      </c>
    </row>
    <row r="329" spans="1:4" ht="21.95" customHeight="1">
      <c r="A329" s="172"/>
      <c r="B329"/>
      <c r="C329" t="s">
        <v>297</v>
      </c>
      <c r="D329" t="s">
        <v>298</v>
      </c>
    </row>
    <row r="330" spans="1:4" ht="21.95" customHeight="1">
      <c r="A330" s="172"/>
      <c r="B330"/>
      <c r="C330"/>
      <c r="D330"/>
    </row>
    <row r="331" spans="1:4" ht="21.95" customHeight="1">
      <c r="A331" s="172"/>
      <c r="B331"/>
      <c r="C331"/>
      <c r="D331"/>
    </row>
    <row r="332" spans="1:4" ht="21.95" customHeight="1">
      <c r="A332" s="172"/>
      <c r="B332"/>
      <c r="C332"/>
      <c r="D332"/>
    </row>
    <row r="333" spans="1:4" ht="21.95" customHeight="1">
      <c r="A333" s="172"/>
      <c r="B333"/>
      <c r="C333"/>
      <c r="D333"/>
    </row>
    <row r="334" spans="1:4" ht="21.95" customHeight="1">
      <c r="A334" s="172"/>
      <c r="B334"/>
      <c r="C334"/>
      <c r="D334"/>
    </row>
    <row r="335" spans="1:4" ht="21.95" customHeight="1">
      <c r="A335" s="172"/>
      <c r="B335"/>
      <c r="C335"/>
      <c r="D335"/>
    </row>
    <row r="336" spans="1:4" ht="21.95" customHeight="1">
      <c r="A336" s="172"/>
      <c r="B336"/>
      <c r="C336"/>
      <c r="D336"/>
    </row>
    <row r="337" spans="1:4" ht="21.95" customHeight="1">
      <c r="A337" s="172"/>
      <c r="B337"/>
      <c r="C337"/>
      <c r="D337"/>
    </row>
    <row r="338" spans="1:4" ht="21.95" customHeight="1">
      <c r="A338" s="172"/>
      <c r="B338"/>
      <c r="C338"/>
      <c r="D338"/>
    </row>
    <row r="339" spans="1:4" ht="21.95" customHeight="1">
      <c r="A339" s="172"/>
      <c r="B339"/>
      <c r="C339"/>
      <c r="D339"/>
    </row>
    <row r="340" spans="1:4" ht="21.95" customHeight="1">
      <c r="A340" s="172"/>
      <c r="B340"/>
      <c r="C340"/>
      <c r="D340"/>
    </row>
  </sheetData>
  <sortState xmlns:xlrd2="http://schemas.microsoft.com/office/spreadsheetml/2017/richdata2" ref="A121:D148">
    <sortCondition ref="A121:A14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9C8D-F3A7-4EC4-91A0-9F7AF05C8538}">
  <dimension ref="A1:AZ233"/>
  <sheetViews>
    <sheetView workbookViewId="0">
      <pane ySplit="4" topLeftCell="C93" activePane="bottomLeft" state="frozen"/>
      <selection pane="bottomLeft" activeCell="R94" sqref="R94"/>
    </sheetView>
  </sheetViews>
  <sheetFormatPr defaultColWidth="9.140625" defaultRowHeight="24.95" customHeight="1"/>
  <cols>
    <col min="1" max="1" width="15.85546875" style="8" bestFit="1" customWidth="1"/>
    <col min="2" max="2" width="8.7109375" style="91" customWidth="1"/>
    <col min="3" max="3" width="88.5703125" style="8" bestFit="1" customWidth="1"/>
    <col min="4" max="4" width="10" style="9" customWidth="1"/>
    <col min="5" max="5" width="9.85546875" style="9" bestFit="1" customWidth="1"/>
    <col min="6" max="6" width="9.42578125" style="9" customWidth="1"/>
    <col min="7" max="7" width="12" style="9" customWidth="1"/>
    <col min="8" max="8" width="9.140625" style="9" customWidth="1"/>
    <col min="9" max="9" width="9.85546875" style="8" bestFit="1" customWidth="1"/>
    <col min="10" max="16" width="9.140625" style="8" customWidth="1"/>
    <col min="17" max="17" width="11.42578125" style="8" customWidth="1"/>
    <col min="18" max="18" width="11.140625" style="8" customWidth="1"/>
    <col min="19" max="26" width="9.140625" style="8" customWidth="1"/>
    <col min="27" max="27" width="11.7109375" style="8" customWidth="1"/>
    <col min="28" max="40" width="9.140625" style="8" customWidth="1"/>
    <col min="41" max="16384" width="9.140625" style="8"/>
  </cols>
  <sheetData>
    <row r="1" spans="1:52" ht="24.95" customHeight="1">
      <c r="A1" s="5" t="s">
        <v>299</v>
      </c>
      <c r="AA1" s="5" t="s">
        <v>300</v>
      </c>
    </row>
    <row r="2" spans="1:52" s="5" customFormat="1" ht="24.95" customHeight="1">
      <c r="B2" s="11"/>
      <c r="C2" s="93" t="s">
        <v>301</v>
      </c>
      <c r="D2" s="6"/>
      <c r="E2" s="6">
        <f>E205</f>
        <v>17364.84</v>
      </c>
      <c r="F2" s="140">
        <f>F205</f>
        <v>121</v>
      </c>
      <c r="G2" s="140">
        <f t="shared" ref="G2:U2" si="0">G205</f>
        <v>508</v>
      </c>
      <c r="H2" s="140">
        <f t="shared" si="0"/>
        <v>2271.2400000000002</v>
      </c>
      <c r="I2" s="9">
        <f t="shared" si="0"/>
        <v>14340</v>
      </c>
      <c r="J2" s="6">
        <f t="shared" si="0"/>
        <v>0</v>
      </c>
      <c r="K2" s="6">
        <f t="shared" si="0"/>
        <v>0</v>
      </c>
      <c r="L2" s="6">
        <f t="shared" si="0"/>
        <v>0</v>
      </c>
      <c r="M2" s="6">
        <f t="shared" si="0"/>
        <v>0</v>
      </c>
      <c r="N2" s="6">
        <f t="shared" si="0"/>
        <v>0</v>
      </c>
      <c r="O2" s="6">
        <f t="shared" si="0"/>
        <v>0</v>
      </c>
      <c r="P2" s="6">
        <f t="shared" si="0"/>
        <v>0</v>
      </c>
      <c r="Q2" s="6">
        <f t="shared" si="0"/>
        <v>0</v>
      </c>
      <c r="R2" s="140">
        <f t="shared" si="0"/>
        <v>124.6</v>
      </c>
      <c r="S2" s="6">
        <f t="shared" si="0"/>
        <v>0</v>
      </c>
      <c r="T2" s="6">
        <f t="shared" si="0"/>
        <v>0</v>
      </c>
      <c r="U2" s="6">
        <f t="shared" si="0"/>
        <v>0</v>
      </c>
    </row>
    <row r="3" spans="1:52" ht="24.95" customHeight="1">
      <c r="B3" s="6">
        <f>B205</f>
        <v>0</v>
      </c>
      <c r="C3" s="19"/>
      <c r="AA3" s="9">
        <f t="shared" ref="AA3:AI3" si="1">AA168</f>
        <v>0</v>
      </c>
      <c r="AB3" s="9">
        <f t="shared" si="1"/>
        <v>0</v>
      </c>
      <c r="AC3" s="9">
        <f t="shared" si="1"/>
        <v>0</v>
      </c>
      <c r="AD3" s="9">
        <f t="shared" si="1"/>
        <v>0</v>
      </c>
      <c r="AE3" s="9">
        <f t="shared" si="1"/>
        <v>0</v>
      </c>
      <c r="AF3" s="9">
        <f t="shared" si="1"/>
        <v>0</v>
      </c>
      <c r="AG3" s="9">
        <f t="shared" si="1"/>
        <v>0</v>
      </c>
      <c r="AH3" s="9">
        <f t="shared" si="1"/>
        <v>0</v>
      </c>
      <c r="AI3" s="9">
        <f t="shared" si="1"/>
        <v>0</v>
      </c>
      <c r="AJ3" s="9">
        <f t="shared" ref="AJ3" si="2">AJ168</f>
        <v>0</v>
      </c>
      <c r="AK3" s="9">
        <f t="shared" ref="AK3:AR3" si="3">AK168</f>
        <v>0</v>
      </c>
      <c r="AL3" s="9">
        <f t="shared" si="3"/>
        <v>0</v>
      </c>
      <c r="AM3" s="9">
        <f t="shared" si="3"/>
        <v>0</v>
      </c>
      <c r="AN3" s="9">
        <f t="shared" si="3"/>
        <v>0</v>
      </c>
      <c r="AO3" s="9">
        <f t="shared" si="3"/>
        <v>0</v>
      </c>
      <c r="AP3" s="9">
        <f t="shared" si="3"/>
        <v>0</v>
      </c>
      <c r="AQ3" s="9">
        <f t="shared" si="3"/>
        <v>0</v>
      </c>
      <c r="AR3" s="9">
        <f t="shared" si="3"/>
        <v>0</v>
      </c>
    </row>
    <row r="4" spans="1:52" s="5" customFormat="1" ht="42.75" customHeight="1">
      <c r="A4" s="11" t="s">
        <v>107</v>
      </c>
      <c r="B4" s="11" t="s">
        <v>302</v>
      </c>
      <c r="C4" s="5" t="s">
        <v>303</v>
      </c>
      <c r="D4" s="7" t="s">
        <v>304</v>
      </c>
      <c r="E4" s="15" t="s">
        <v>8</v>
      </c>
      <c r="F4" s="7" t="s">
        <v>305</v>
      </c>
      <c r="G4" s="7" t="s">
        <v>306</v>
      </c>
      <c r="H4" s="7" t="s">
        <v>307</v>
      </c>
      <c r="I4" s="5" t="s">
        <v>56</v>
      </c>
      <c r="J4" s="22" t="s">
        <v>308</v>
      </c>
      <c r="K4" s="5" t="s">
        <v>309</v>
      </c>
      <c r="L4" s="5" t="s">
        <v>310</v>
      </c>
      <c r="M4" s="22" t="s">
        <v>64</v>
      </c>
      <c r="N4" s="22" t="s">
        <v>311</v>
      </c>
      <c r="O4" s="5" t="s">
        <v>312</v>
      </c>
      <c r="P4" s="22" t="s">
        <v>313</v>
      </c>
      <c r="Q4" s="22" t="s">
        <v>314</v>
      </c>
      <c r="R4" s="22" t="s">
        <v>315</v>
      </c>
      <c r="AA4" s="5" t="s">
        <v>316</v>
      </c>
      <c r="AB4" s="5" t="s">
        <v>317</v>
      </c>
      <c r="AC4" s="5" t="s">
        <v>318</v>
      </c>
      <c r="AD4" s="22" t="s">
        <v>319</v>
      </c>
      <c r="AE4" s="22" t="s">
        <v>320</v>
      </c>
      <c r="AF4" s="5" t="s">
        <v>321</v>
      </c>
      <c r="AG4" s="22" t="s">
        <v>322</v>
      </c>
      <c r="AH4" s="22" t="s">
        <v>323</v>
      </c>
      <c r="AI4" s="22" t="s">
        <v>324</v>
      </c>
      <c r="AJ4" s="5" t="s">
        <v>325</v>
      </c>
      <c r="AK4" s="22" t="s">
        <v>326</v>
      </c>
      <c r="AL4" s="22" t="s">
        <v>327</v>
      </c>
      <c r="AM4" s="5" t="s">
        <v>328</v>
      </c>
      <c r="AN4" s="5" t="s">
        <v>329</v>
      </c>
      <c r="AO4" s="5" t="s">
        <v>330</v>
      </c>
      <c r="AP4" s="5" t="s">
        <v>331</v>
      </c>
      <c r="AQ4" s="22" t="s">
        <v>332</v>
      </c>
      <c r="AZ4" s="5" t="s">
        <v>333</v>
      </c>
    </row>
    <row r="5" spans="1:52" s="95" customFormat="1" ht="5.0999999999999996" customHeight="1">
      <c r="A5" s="94"/>
      <c r="B5" s="94"/>
      <c r="D5" s="96"/>
      <c r="E5" s="96"/>
      <c r="F5" s="96"/>
      <c r="G5" s="96"/>
      <c r="H5" s="96"/>
    </row>
    <row r="6" spans="1:52" s="95" customFormat="1" ht="5.0999999999999996" customHeight="1">
      <c r="A6" s="97"/>
      <c r="B6" s="98"/>
      <c r="D6" s="96"/>
      <c r="E6" s="96"/>
      <c r="F6" s="96"/>
      <c r="G6" s="96"/>
      <c r="H6" s="96"/>
    </row>
    <row r="7" spans="1:52" ht="24.95" customHeight="1">
      <c r="A7" s="103">
        <v>45659</v>
      </c>
      <c r="B7" s="92">
        <f>E7-SUM(F7:T7)</f>
        <v>0</v>
      </c>
      <c r="C7" s="163" t="s">
        <v>112</v>
      </c>
      <c r="E7" s="9">
        <v>5.5</v>
      </c>
      <c r="G7" s="9">
        <v>5.5</v>
      </c>
    </row>
    <row r="8" spans="1:52" ht="24.95" customHeight="1">
      <c r="A8" s="164">
        <v>45660</v>
      </c>
      <c r="B8" s="92">
        <f t="shared" ref="B8:B53" si="4">E8-SUM(F8:T8)</f>
        <v>0</v>
      </c>
      <c r="C8" s="163" t="s">
        <v>114</v>
      </c>
      <c r="D8" s="6"/>
      <c r="E8" s="9">
        <v>5.5</v>
      </c>
      <c r="G8" s="9">
        <v>5.5</v>
      </c>
      <c r="AB8" s="9"/>
      <c r="AZ8" s="9"/>
    </row>
    <row r="9" spans="1:52" ht="24.95" customHeight="1">
      <c r="A9" s="164">
        <v>45663</v>
      </c>
      <c r="B9" s="92">
        <f t="shared" si="4"/>
        <v>0</v>
      </c>
      <c r="C9" s="163" t="s">
        <v>115</v>
      </c>
      <c r="E9" s="9">
        <v>5.5</v>
      </c>
      <c r="G9" s="9">
        <v>5.5</v>
      </c>
      <c r="AA9" s="9"/>
      <c r="AZ9" s="9"/>
    </row>
    <row r="10" spans="1:52" ht="24.95" customHeight="1">
      <c r="A10" s="164">
        <v>45663</v>
      </c>
      <c r="B10" s="92">
        <f t="shared" si="4"/>
        <v>0</v>
      </c>
      <c r="C10" s="163" t="s">
        <v>116</v>
      </c>
      <c r="E10" s="9">
        <v>5.5</v>
      </c>
      <c r="G10" s="9">
        <v>5.5</v>
      </c>
      <c r="AZ10" s="9"/>
    </row>
    <row r="11" spans="1:52" ht="24.95" customHeight="1">
      <c r="A11" s="164">
        <v>45663</v>
      </c>
      <c r="B11" s="92">
        <f t="shared" si="4"/>
        <v>0</v>
      </c>
      <c r="C11" s="163" t="s">
        <v>117</v>
      </c>
      <c r="E11" s="9">
        <v>5.5</v>
      </c>
      <c r="G11" s="9">
        <v>5.5</v>
      </c>
      <c r="Q11" s="9"/>
      <c r="AZ11" s="9"/>
    </row>
    <row r="12" spans="1:52" ht="24.95" customHeight="1">
      <c r="A12" s="164">
        <v>45663</v>
      </c>
      <c r="B12" s="92">
        <f t="shared" si="4"/>
        <v>0</v>
      </c>
      <c r="C12" s="163" t="s">
        <v>118</v>
      </c>
      <c r="E12" s="9">
        <v>5.5</v>
      </c>
      <c r="G12" s="9">
        <v>5.5</v>
      </c>
      <c r="K12" s="9"/>
      <c r="AZ12" s="9"/>
    </row>
    <row r="13" spans="1:52" ht="24.95" customHeight="1">
      <c r="A13" s="164">
        <v>45663</v>
      </c>
      <c r="B13" s="92">
        <f t="shared" si="4"/>
        <v>0</v>
      </c>
      <c r="C13" s="163" t="s">
        <v>119</v>
      </c>
      <c r="E13" s="9">
        <v>5.5</v>
      </c>
      <c r="G13" s="9">
        <v>5.5</v>
      </c>
      <c r="AC13" s="9"/>
      <c r="AZ13" s="9"/>
    </row>
    <row r="14" spans="1:52" ht="24.95" customHeight="1">
      <c r="A14" s="164">
        <v>45663</v>
      </c>
      <c r="B14" s="92">
        <f t="shared" si="4"/>
        <v>0</v>
      </c>
      <c r="C14" s="163" t="s">
        <v>120</v>
      </c>
      <c r="E14" s="9">
        <v>5.5</v>
      </c>
      <c r="G14" s="9">
        <v>5.5</v>
      </c>
      <c r="I14" s="9"/>
      <c r="AB14" s="9"/>
      <c r="AZ14" s="9"/>
    </row>
    <row r="15" spans="1:52" ht="24.95" customHeight="1">
      <c r="A15" s="164">
        <v>45663</v>
      </c>
      <c r="B15" s="92">
        <f t="shared" si="4"/>
        <v>0</v>
      </c>
      <c r="C15" s="163" t="s">
        <v>121</v>
      </c>
      <c r="E15" s="9">
        <v>5.5</v>
      </c>
      <c r="G15" s="9">
        <v>5.5</v>
      </c>
      <c r="AD15" s="9"/>
      <c r="AZ15" s="9"/>
    </row>
    <row r="16" spans="1:52" ht="24.95" customHeight="1">
      <c r="A16" s="164">
        <v>45663</v>
      </c>
      <c r="B16" s="92">
        <f t="shared" si="4"/>
        <v>0</v>
      </c>
      <c r="C16" s="163" t="s">
        <v>122</v>
      </c>
      <c r="E16" s="9">
        <v>5.5</v>
      </c>
      <c r="G16" s="9">
        <v>5.5</v>
      </c>
      <c r="AE16" s="9"/>
      <c r="AZ16" s="9"/>
    </row>
    <row r="17" spans="1:52" ht="24.95" customHeight="1">
      <c r="A17" s="164">
        <v>45663</v>
      </c>
      <c r="B17" s="92">
        <f t="shared" si="4"/>
        <v>0</v>
      </c>
      <c r="C17" s="163" t="s">
        <v>123</v>
      </c>
      <c r="E17" s="9">
        <v>5.5</v>
      </c>
      <c r="G17" s="9">
        <v>5.5</v>
      </c>
      <c r="AF17" s="9"/>
      <c r="AZ17" s="9"/>
    </row>
    <row r="18" spans="1:52" ht="24.95" customHeight="1">
      <c r="A18" s="164">
        <v>45666</v>
      </c>
      <c r="B18" s="92">
        <f t="shared" si="4"/>
        <v>0</v>
      </c>
      <c r="C18" s="163" t="s">
        <v>124</v>
      </c>
      <c r="E18" s="9">
        <v>7170</v>
      </c>
      <c r="I18" s="8">
        <v>7170</v>
      </c>
      <c r="AA18" s="9"/>
      <c r="AZ18" s="9"/>
    </row>
    <row r="19" spans="1:52" ht="24.95" customHeight="1">
      <c r="A19" s="164">
        <v>45674</v>
      </c>
      <c r="B19" s="92">
        <f t="shared" si="4"/>
        <v>0</v>
      </c>
      <c r="C19" s="163" t="s">
        <v>126</v>
      </c>
      <c r="E19" s="163">
        <v>90</v>
      </c>
      <c r="H19" s="9">
        <v>90</v>
      </c>
      <c r="I19" s="9"/>
      <c r="AG19" s="9"/>
      <c r="AZ19" s="9"/>
    </row>
    <row r="20" spans="1:52" ht="24.95" customHeight="1">
      <c r="A20" s="164">
        <v>45678</v>
      </c>
      <c r="B20" s="92">
        <f t="shared" si="4"/>
        <v>0</v>
      </c>
      <c r="C20" s="163" t="s">
        <v>124</v>
      </c>
      <c r="E20" s="163">
        <v>7170</v>
      </c>
      <c r="I20" s="8">
        <v>7170</v>
      </c>
      <c r="AC20" s="9"/>
      <c r="AZ20" s="9"/>
    </row>
    <row r="21" spans="1:52" ht="24.95" customHeight="1">
      <c r="A21" s="164">
        <v>45680</v>
      </c>
      <c r="B21" s="92">
        <f t="shared" si="4"/>
        <v>0</v>
      </c>
      <c r="C21" s="163" t="s">
        <v>127</v>
      </c>
      <c r="E21" s="163">
        <v>6</v>
      </c>
      <c r="G21" s="9">
        <v>6</v>
      </c>
      <c r="AB21" s="9"/>
      <c r="AZ21" s="9"/>
    </row>
    <row r="22" spans="1:52" ht="24.95" customHeight="1">
      <c r="A22" s="164">
        <v>45684</v>
      </c>
      <c r="B22" s="92">
        <f t="shared" si="4"/>
        <v>0</v>
      </c>
      <c r="C22" s="163" t="s">
        <v>128</v>
      </c>
      <c r="E22" s="163">
        <v>5</v>
      </c>
      <c r="G22" s="9">
        <v>5</v>
      </c>
      <c r="AD22" s="9"/>
      <c r="AZ22" s="9"/>
    </row>
    <row r="23" spans="1:52" ht="24.95" customHeight="1">
      <c r="A23" s="164">
        <v>45684</v>
      </c>
      <c r="B23" s="92">
        <f t="shared" si="4"/>
        <v>0</v>
      </c>
      <c r="C23" s="163" t="s">
        <v>129</v>
      </c>
      <c r="E23" s="163">
        <v>5.5</v>
      </c>
      <c r="G23" s="9">
        <v>5.5</v>
      </c>
      <c r="AF23" s="9"/>
      <c r="AZ23" s="9"/>
    </row>
    <row r="24" spans="1:52" ht="24.95" customHeight="1">
      <c r="A24" s="164">
        <v>45684</v>
      </c>
      <c r="B24" s="92">
        <f t="shared" si="4"/>
        <v>0</v>
      </c>
      <c r="C24" s="163" t="s">
        <v>130</v>
      </c>
      <c r="E24" s="163">
        <v>5.5</v>
      </c>
      <c r="G24" s="9">
        <v>5.5</v>
      </c>
      <c r="AE24" s="9"/>
      <c r="AZ24" s="9"/>
    </row>
    <row r="25" spans="1:52" ht="24.95" customHeight="1">
      <c r="A25" s="164">
        <v>45691</v>
      </c>
      <c r="B25" s="92">
        <f t="shared" si="4"/>
        <v>0</v>
      </c>
      <c r="C25" s="163" t="s">
        <v>132</v>
      </c>
      <c r="E25" s="9">
        <v>5.5</v>
      </c>
      <c r="G25" s="9">
        <v>5.5</v>
      </c>
      <c r="AZ25" s="9"/>
    </row>
    <row r="26" spans="1:52" s="5" customFormat="1" ht="24.95" customHeight="1">
      <c r="A26" s="164">
        <v>45691</v>
      </c>
      <c r="B26" s="92">
        <f t="shared" si="4"/>
        <v>0</v>
      </c>
      <c r="C26" s="163" t="s">
        <v>114</v>
      </c>
      <c r="D26" s="163"/>
      <c r="E26" s="9">
        <v>5.5</v>
      </c>
      <c r="F26" s="6"/>
      <c r="G26" s="9">
        <v>5.5</v>
      </c>
      <c r="H26" s="6"/>
      <c r="I26" s="6"/>
      <c r="J26" s="6"/>
      <c r="K26" s="6"/>
      <c r="L26" s="6"/>
      <c r="M26" s="6"/>
      <c r="N26" s="6"/>
      <c r="O26" s="6"/>
      <c r="P26" s="6"/>
      <c r="Q26" s="6"/>
      <c r="AZ26" s="9"/>
    </row>
    <row r="27" spans="1:52" ht="24.95" customHeight="1">
      <c r="A27" s="164">
        <v>45693</v>
      </c>
      <c r="B27" s="92">
        <f t="shared" si="4"/>
        <v>0</v>
      </c>
      <c r="C27" s="163" t="s">
        <v>133</v>
      </c>
      <c r="D27" s="163"/>
      <c r="E27" s="9">
        <v>5.5</v>
      </c>
      <c r="G27" s="9">
        <v>5.5</v>
      </c>
      <c r="K27" s="9"/>
      <c r="AI27" s="9"/>
      <c r="AZ27" s="9"/>
    </row>
    <row r="28" spans="1:52" ht="24.95" customHeight="1">
      <c r="A28" s="164">
        <v>45693</v>
      </c>
      <c r="B28" s="92">
        <f t="shared" si="4"/>
        <v>0</v>
      </c>
      <c r="C28" s="163" t="s">
        <v>134</v>
      </c>
      <c r="D28" s="163"/>
      <c r="E28" s="9">
        <v>5.5</v>
      </c>
      <c r="G28" s="9">
        <v>5.5</v>
      </c>
      <c r="AH28" s="9"/>
      <c r="AZ28" s="9"/>
    </row>
    <row r="29" spans="1:52" ht="24.95" customHeight="1">
      <c r="A29" s="164">
        <v>45693</v>
      </c>
      <c r="B29" s="92">
        <f t="shared" si="4"/>
        <v>0</v>
      </c>
      <c r="C29" s="163" t="s">
        <v>135</v>
      </c>
      <c r="D29" s="163"/>
      <c r="E29" s="9">
        <v>5.5</v>
      </c>
      <c r="G29" s="9">
        <v>5.5</v>
      </c>
    </row>
    <row r="30" spans="1:52" ht="24.95" customHeight="1">
      <c r="A30" s="164">
        <v>45693</v>
      </c>
      <c r="B30" s="92">
        <f t="shared" si="4"/>
        <v>0</v>
      </c>
      <c r="C30" s="163" t="s">
        <v>136</v>
      </c>
      <c r="D30" s="163"/>
      <c r="E30" s="9">
        <v>5.5</v>
      </c>
      <c r="G30" s="9">
        <v>5.5</v>
      </c>
      <c r="AC30" s="9"/>
      <c r="AZ30" s="9"/>
    </row>
    <row r="31" spans="1:52" ht="24.95" customHeight="1">
      <c r="A31" s="164">
        <v>45693</v>
      </c>
      <c r="B31" s="92">
        <f t="shared" si="4"/>
        <v>0</v>
      </c>
      <c r="C31" s="163" t="s">
        <v>137</v>
      </c>
      <c r="D31" s="163"/>
      <c r="E31" s="9">
        <v>5.5</v>
      </c>
      <c r="G31" s="9">
        <v>5.5</v>
      </c>
      <c r="AB31" s="9"/>
      <c r="AZ31" s="9"/>
    </row>
    <row r="32" spans="1:52" ht="24.95" customHeight="1">
      <c r="A32" s="164">
        <v>45693</v>
      </c>
      <c r="B32" s="92">
        <f t="shared" si="4"/>
        <v>0</v>
      </c>
      <c r="C32" s="163" t="s">
        <v>138</v>
      </c>
      <c r="D32" s="163"/>
      <c r="E32" s="9">
        <v>5.5</v>
      </c>
      <c r="G32" s="9">
        <v>5.5</v>
      </c>
      <c r="AJ32" s="9"/>
      <c r="AZ32" s="9"/>
    </row>
    <row r="33" spans="1:52" ht="24.95" customHeight="1">
      <c r="A33" s="164">
        <v>45693</v>
      </c>
      <c r="B33" s="92">
        <f t="shared" si="4"/>
        <v>0</v>
      </c>
      <c r="C33" s="163" t="s">
        <v>139</v>
      </c>
      <c r="D33" s="163"/>
      <c r="E33" s="9">
        <v>5.5</v>
      </c>
      <c r="G33" s="9">
        <v>5.5</v>
      </c>
      <c r="AE33" s="9"/>
      <c r="AZ33" s="9"/>
    </row>
    <row r="34" spans="1:52" ht="24.95" customHeight="1">
      <c r="A34" s="164">
        <v>45693</v>
      </c>
      <c r="B34" s="92">
        <f t="shared" si="4"/>
        <v>0</v>
      </c>
      <c r="C34" s="163" t="s">
        <v>121</v>
      </c>
      <c r="D34" s="163"/>
      <c r="E34" s="9">
        <v>5.5</v>
      </c>
      <c r="G34" s="9">
        <v>5.5</v>
      </c>
      <c r="AD34" s="9"/>
      <c r="AZ34" s="9"/>
    </row>
    <row r="35" spans="1:52" ht="24.95" customHeight="1">
      <c r="A35" s="164">
        <v>45693</v>
      </c>
      <c r="B35" s="92">
        <f t="shared" si="4"/>
        <v>0</v>
      </c>
      <c r="C35" s="163" t="s">
        <v>122</v>
      </c>
      <c r="D35" s="163"/>
      <c r="E35" s="9">
        <v>5.5</v>
      </c>
      <c r="G35" s="9">
        <v>5.5</v>
      </c>
      <c r="AZ35" s="9"/>
    </row>
    <row r="36" spans="1:52" ht="24.95" customHeight="1">
      <c r="A36" s="164">
        <v>45699</v>
      </c>
      <c r="B36" s="92">
        <f t="shared" si="4"/>
        <v>0</v>
      </c>
      <c r="C36" s="163" t="s">
        <v>140</v>
      </c>
      <c r="D36" s="163"/>
      <c r="E36" s="163">
        <v>43.24</v>
      </c>
      <c r="R36" s="163">
        <v>43.24</v>
      </c>
      <c r="AK36" s="9"/>
      <c r="AZ36" s="9"/>
    </row>
    <row r="37" spans="1:52" ht="24.95" customHeight="1">
      <c r="A37" s="164">
        <v>45713</v>
      </c>
      <c r="B37" s="92">
        <f t="shared" si="4"/>
        <v>0</v>
      </c>
      <c r="C37" s="163" t="s">
        <v>142</v>
      </c>
      <c r="E37" s="9">
        <v>5</v>
      </c>
      <c r="G37" s="9">
        <v>5</v>
      </c>
      <c r="L37" s="9"/>
      <c r="AZ37" s="9"/>
    </row>
    <row r="38" spans="1:52" ht="24.95" customHeight="1">
      <c r="A38" s="164">
        <v>45713</v>
      </c>
      <c r="B38" s="92">
        <f t="shared" si="4"/>
        <v>0</v>
      </c>
      <c r="C38" s="163" t="s">
        <v>143</v>
      </c>
      <c r="E38" s="9">
        <v>5.5</v>
      </c>
      <c r="G38" s="9">
        <v>5.5</v>
      </c>
      <c r="L38" s="9"/>
      <c r="AZ38" s="9"/>
    </row>
    <row r="39" spans="1:52" ht="24.95" customHeight="1">
      <c r="A39" s="164">
        <v>45713</v>
      </c>
      <c r="B39" s="92">
        <f t="shared" si="4"/>
        <v>0</v>
      </c>
      <c r="C39" s="163" t="s">
        <v>144</v>
      </c>
      <c r="E39" s="9">
        <v>5.5</v>
      </c>
      <c r="G39" s="9">
        <v>5.5</v>
      </c>
      <c r="I39" s="9"/>
      <c r="AZ39" s="9"/>
    </row>
    <row r="40" spans="1:52" ht="24.95" customHeight="1">
      <c r="A40" s="164">
        <v>45719</v>
      </c>
      <c r="B40" s="92">
        <f t="shared" si="4"/>
        <v>0</v>
      </c>
      <c r="C40" s="163" t="s">
        <v>146</v>
      </c>
      <c r="E40" s="9">
        <v>5.5</v>
      </c>
      <c r="G40" s="9">
        <v>5.5</v>
      </c>
      <c r="AZ40" s="9"/>
    </row>
    <row r="41" spans="1:52" ht="24.95" customHeight="1">
      <c r="A41" s="164">
        <v>45719</v>
      </c>
      <c r="B41" s="92">
        <f t="shared" si="4"/>
        <v>0</v>
      </c>
      <c r="C41" s="163" t="s">
        <v>114</v>
      </c>
      <c r="E41" s="163">
        <v>5.5</v>
      </c>
      <c r="G41" s="163">
        <v>5.5</v>
      </c>
      <c r="R41" s="9"/>
      <c r="AD41" s="9"/>
    </row>
    <row r="42" spans="1:52" ht="24.95" customHeight="1">
      <c r="A42" s="164">
        <v>45721</v>
      </c>
      <c r="B42" s="92">
        <f t="shared" si="4"/>
        <v>0</v>
      </c>
      <c r="C42" s="163" t="s">
        <v>147</v>
      </c>
      <c r="E42" s="163">
        <v>5.5</v>
      </c>
      <c r="G42" s="163">
        <v>5.5</v>
      </c>
      <c r="AA42" s="9"/>
    </row>
    <row r="43" spans="1:52" ht="24.95" customHeight="1">
      <c r="A43" s="164">
        <v>45721</v>
      </c>
      <c r="B43" s="92">
        <f t="shared" si="4"/>
        <v>0</v>
      </c>
      <c r="C43" s="163" t="s">
        <v>148</v>
      </c>
      <c r="E43" s="163">
        <v>5.5</v>
      </c>
      <c r="G43" s="163">
        <v>5.5</v>
      </c>
      <c r="M43" s="9"/>
    </row>
    <row r="44" spans="1:52" ht="24.95" customHeight="1">
      <c r="A44" s="164">
        <v>45721</v>
      </c>
      <c r="B44" s="92">
        <f t="shared" si="4"/>
        <v>0</v>
      </c>
      <c r="C44" s="163" t="s">
        <v>149</v>
      </c>
      <c r="E44" s="163">
        <v>5.5</v>
      </c>
      <c r="G44" s="163">
        <v>5.5</v>
      </c>
      <c r="M44" s="9"/>
    </row>
    <row r="45" spans="1:52" ht="24.95" customHeight="1">
      <c r="A45" s="164">
        <v>45721</v>
      </c>
      <c r="B45" s="92">
        <f t="shared" si="4"/>
        <v>0</v>
      </c>
      <c r="C45" s="163" t="s">
        <v>150</v>
      </c>
      <c r="E45" s="163">
        <v>5.5</v>
      </c>
      <c r="G45" s="163">
        <v>5.5</v>
      </c>
      <c r="AH45" s="9"/>
    </row>
    <row r="46" spans="1:52" ht="24.95" customHeight="1">
      <c r="A46" s="164">
        <v>45721</v>
      </c>
      <c r="B46" s="92">
        <f t="shared" si="4"/>
        <v>0</v>
      </c>
      <c r="C46" s="163" t="s">
        <v>151</v>
      </c>
      <c r="E46" s="163">
        <v>5.5</v>
      </c>
      <c r="G46" s="163">
        <v>5.5</v>
      </c>
      <c r="AL46" s="9"/>
    </row>
    <row r="47" spans="1:52" ht="24.95" customHeight="1">
      <c r="A47" s="164">
        <v>45721</v>
      </c>
      <c r="B47" s="92">
        <f t="shared" si="4"/>
        <v>0</v>
      </c>
      <c r="C47" s="163" t="s">
        <v>152</v>
      </c>
      <c r="E47" s="163">
        <v>5.5</v>
      </c>
      <c r="G47" s="163">
        <v>5.5</v>
      </c>
      <c r="AN47" s="9"/>
    </row>
    <row r="48" spans="1:52" ht="24.95" customHeight="1">
      <c r="A48" s="164">
        <v>45721</v>
      </c>
      <c r="B48" s="92">
        <f t="shared" si="4"/>
        <v>0</v>
      </c>
      <c r="C48" s="163" t="s">
        <v>153</v>
      </c>
      <c r="E48" s="163">
        <v>5.5</v>
      </c>
      <c r="G48" s="163">
        <v>5.5</v>
      </c>
      <c r="AI48" s="9"/>
    </row>
    <row r="49" spans="1:43" ht="24.95" customHeight="1">
      <c r="A49" s="164">
        <v>45721</v>
      </c>
      <c r="B49" s="92">
        <f t="shared" si="4"/>
        <v>0</v>
      </c>
      <c r="C49" s="163" t="s">
        <v>121</v>
      </c>
      <c r="E49" s="163">
        <v>5.5</v>
      </c>
      <c r="G49" s="163">
        <v>5.5</v>
      </c>
      <c r="AH49" s="9"/>
    </row>
    <row r="50" spans="1:43" ht="24.95" customHeight="1">
      <c r="A50" s="164">
        <v>45721</v>
      </c>
      <c r="B50" s="92">
        <f t="shared" si="4"/>
        <v>0</v>
      </c>
      <c r="C50" s="163" t="s">
        <v>122</v>
      </c>
      <c r="E50" s="163">
        <v>5.5</v>
      </c>
      <c r="G50" s="163">
        <v>5.5</v>
      </c>
      <c r="I50" s="9"/>
      <c r="R50" s="9"/>
      <c r="AC50" s="9"/>
    </row>
    <row r="51" spans="1:43" ht="24.95" customHeight="1">
      <c r="A51" s="164">
        <v>45741</v>
      </c>
      <c r="B51" s="92">
        <f t="shared" si="4"/>
        <v>0</v>
      </c>
      <c r="C51" s="163" t="s">
        <v>154</v>
      </c>
      <c r="E51" s="163">
        <v>5</v>
      </c>
      <c r="G51" s="163">
        <v>5</v>
      </c>
      <c r="AP51" s="9"/>
    </row>
    <row r="52" spans="1:43" ht="24.95" customHeight="1">
      <c r="A52" s="164">
        <v>45741</v>
      </c>
      <c r="B52" s="92">
        <f t="shared" si="4"/>
        <v>0</v>
      </c>
      <c r="C52" s="163" t="s">
        <v>155</v>
      </c>
      <c r="E52" s="163">
        <v>5.5</v>
      </c>
      <c r="G52" s="163">
        <v>5.5</v>
      </c>
      <c r="H52" s="78"/>
      <c r="AO52" s="9"/>
    </row>
    <row r="53" spans="1:43" ht="24.95" customHeight="1">
      <c r="A53" s="164">
        <v>45741</v>
      </c>
      <c r="B53" s="92">
        <f t="shared" si="4"/>
        <v>0</v>
      </c>
      <c r="C53" s="163" t="s">
        <v>156</v>
      </c>
      <c r="E53" s="163">
        <v>5.5</v>
      </c>
      <c r="G53" s="163">
        <v>5.5</v>
      </c>
      <c r="H53" s="79"/>
      <c r="AA53" s="9"/>
    </row>
    <row r="54" spans="1:43" ht="24.95" customHeight="1">
      <c r="A54" s="164">
        <v>45748</v>
      </c>
      <c r="B54" s="92">
        <f t="shared" ref="B54:B99" si="5">E54-SUM(F54:T54)</f>
        <v>0</v>
      </c>
      <c r="C54" s="163" t="s">
        <v>157</v>
      </c>
      <c r="E54" s="20">
        <v>5.5</v>
      </c>
      <c r="G54" s="9">
        <v>5.5</v>
      </c>
      <c r="AQ54" s="9"/>
    </row>
    <row r="55" spans="1:43" ht="24.95" customHeight="1">
      <c r="A55" s="164">
        <v>45750</v>
      </c>
      <c r="B55" s="92">
        <f t="shared" si="5"/>
        <v>0</v>
      </c>
      <c r="C55" s="163" t="s">
        <v>114</v>
      </c>
      <c r="E55" s="163">
        <v>5.5</v>
      </c>
      <c r="G55" s="163">
        <v>5.5</v>
      </c>
      <c r="AJ55" s="9"/>
    </row>
    <row r="56" spans="1:43" ht="24.95" customHeight="1">
      <c r="A56" s="164">
        <v>45754</v>
      </c>
      <c r="B56" s="92">
        <f t="shared" si="5"/>
        <v>0</v>
      </c>
      <c r="C56" s="163" t="s">
        <v>158</v>
      </c>
      <c r="E56" s="163">
        <v>5.5</v>
      </c>
      <c r="G56" s="163">
        <v>5.5</v>
      </c>
      <c r="AM56" s="9"/>
    </row>
    <row r="57" spans="1:43" ht="24.95" customHeight="1">
      <c r="A57" s="164">
        <v>45754</v>
      </c>
      <c r="B57" s="92">
        <f t="shared" si="5"/>
        <v>0</v>
      </c>
      <c r="C57" s="163" t="s">
        <v>159</v>
      </c>
      <c r="E57" s="163">
        <v>5.5</v>
      </c>
      <c r="G57" s="163">
        <v>5.5</v>
      </c>
      <c r="AE57" s="9"/>
    </row>
    <row r="58" spans="1:43" ht="24.95" customHeight="1">
      <c r="A58" s="164">
        <v>45754</v>
      </c>
      <c r="B58" s="92">
        <f t="shared" si="5"/>
        <v>0</v>
      </c>
      <c r="C58" s="163" t="s">
        <v>160</v>
      </c>
      <c r="E58" s="163">
        <v>5.5</v>
      </c>
      <c r="G58" s="163">
        <v>5.5</v>
      </c>
      <c r="I58" s="9"/>
      <c r="AK58" s="9"/>
    </row>
    <row r="59" spans="1:43" ht="24.95" customHeight="1">
      <c r="A59" s="164">
        <v>45754</v>
      </c>
      <c r="B59" s="92">
        <f t="shared" si="5"/>
        <v>0</v>
      </c>
      <c r="C59" s="163" t="s">
        <v>161</v>
      </c>
      <c r="E59" s="163">
        <v>5.5</v>
      </c>
      <c r="G59" s="163">
        <v>5.5</v>
      </c>
      <c r="K59" s="9"/>
      <c r="AD59" s="9"/>
    </row>
    <row r="60" spans="1:43" ht="24.95" customHeight="1">
      <c r="A60" s="164">
        <v>45754</v>
      </c>
      <c r="B60" s="92">
        <f t="shared" si="5"/>
        <v>0</v>
      </c>
      <c r="C60" s="163" t="s">
        <v>162</v>
      </c>
      <c r="E60" s="163">
        <v>5.5</v>
      </c>
      <c r="G60" s="163">
        <v>5.5</v>
      </c>
      <c r="I60" s="9"/>
    </row>
    <row r="61" spans="1:43" ht="24.95" customHeight="1">
      <c r="A61" s="164">
        <v>45772</v>
      </c>
      <c r="B61" s="92">
        <f t="shared" si="5"/>
        <v>0</v>
      </c>
      <c r="C61" s="163" t="s">
        <v>178</v>
      </c>
      <c r="E61" s="2">
        <v>5.5</v>
      </c>
      <c r="G61" s="9">
        <v>5.5</v>
      </c>
      <c r="AN61" s="9"/>
    </row>
    <row r="62" spans="1:43" ht="24.95" customHeight="1">
      <c r="A62" s="164">
        <v>45778</v>
      </c>
      <c r="B62" s="92">
        <f t="shared" si="5"/>
        <v>0</v>
      </c>
      <c r="C62" s="163" t="s">
        <v>179</v>
      </c>
      <c r="E62" s="2">
        <v>5.5</v>
      </c>
      <c r="G62" s="9">
        <v>5.5</v>
      </c>
    </row>
    <row r="63" spans="1:43" ht="24.95" customHeight="1">
      <c r="A63" s="164">
        <v>45783</v>
      </c>
      <c r="B63" s="92">
        <f t="shared" si="5"/>
        <v>0</v>
      </c>
      <c r="C63" s="163" t="s">
        <v>180</v>
      </c>
      <c r="E63" s="163">
        <v>5.5</v>
      </c>
      <c r="G63" s="163">
        <v>5.5</v>
      </c>
      <c r="J63" s="9"/>
      <c r="L63" s="9"/>
    </row>
    <row r="64" spans="1:43" ht="24.95" customHeight="1">
      <c r="A64" s="164">
        <v>45783</v>
      </c>
      <c r="B64" s="92">
        <f t="shared" si="5"/>
        <v>0</v>
      </c>
      <c r="C64" s="163" t="s">
        <v>181</v>
      </c>
      <c r="E64" s="163">
        <v>5.5</v>
      </c>
      <c r="G64" s="163">
        <v>5.5</v>
      </c>
    </row>
    <row r="65" spans="1:40" ht="24.95" customHeight="1">
      <c r="A65" s="164">
        <v>45783</v>
      </c>
      <c r="B65" s="92">
        <f t="shared" si="5"/>
        <v>0</v>
      </c>
      <c r="C65" s="163" t="s">
        <v>182</v>
      </c>
      <c r="E65" s="163">
        <v>5.5</v>
      </c>
      <c r="G65" s="163">
        <v>5.5</v>
      </c>
      <c r="K65" s="9"/>
    </row>
    <row r="66" spans="1:40" ht="24.95" customHeight="1">
      <c r="A66" s="164">
        <v>45783</v>
      </c>
      <c r="B66" s="92">
        <f t="shared" si="5"/>
        <v>0</v>
      </c>
      <c r="C66" s="163" t="s">
        <v>183</v>
      </c>
      <c r="E66" s="163">
        <v>5.5</v>
      </c>
      <c r="G66" s="163">
        <v>5.5</v>
      </c>
      <c r="M66" s="9"/>
    </row>
    <row r="67" spans="1:40" ht="24.95" customHeight="1">
      <c r="A67" s="164">
        <v>45783</v>
      </c>
      <c r="B67" s="92">
        <f t="shared" si="5"/>
        <v>0</v>
      </c>
      <c r="C67" s="163" t="s">
        <v>114</v>
      </c>
      <c r="E67" s="163">
        <v>5.5</v>
      </c>
      <c r="G67" s="163">
        <v>5.5</v>
      </c>
      <c r="K67" s="9"/>
      <c r="M67" s="9"/>
    </row>
    <row r="68" spans="1:40" ht="24.95" customHeight="1">
      <c r="A68" s="164">
        <v>45785</v>
      </c>
      <c r="B68" s="92">
        <f t="shared" si="5"/>
        <v>0</v>
      </c>
      <c r="C68" s="163" t="s">
        <v>334</v>
      </c>
      <c r="E68" s="2">
        <v>93.5</v>
      </c>
      <c r="G68" s="9">
        <v>93.5</v>
      </c>
    </row>
    <row r="69" spans="1:40" ht="24.95" customHeight="1">
      <c r="A69" s="164">
        <v>45790</v>
      </c>
      <c r="B69" s="92">
        <f t="shared" si="5"/>
        <v>0</v>
      </c>
      <c r="C69" s="163" t="s">
        <v>199</v>
      </c>
      <c r="E69" s="2">
        <v>28.39</v>
      </c>
      <c r="L69" s="9"/>
      <c r="R69" s="9">
        <v>28.39</v>
      </c>
    </row>
    <row r="70" spans="1:40" ht="24.95" customHeight="1">
      <c r="A70" s="164">
        <v>45796</v>
      </c>
      <c r="B70" s="92">
        <f t="shared" si="5"/>
        <v>0</v>
      </c>
      <c r="C70" s="163" t="s">
        <v>201</v>
      </c>
      <c r="E70" s="2">
        <v>734.24</v>
      </c>
      <c r="H70" s="9">
        <v>734.24</v>
      </c>
      <c r="K70" s="9"/>
    </row>
    <row r="71" spans="1:40" ht="24.95" customHeight="1">
      <c r="A71" s="164">
        <v>45804</v>
      </c>
      <c r="B71" s="92">
        <f t="shared" si="5"/>
        <v>0</v>
      </c>
      <c r="C71" s="163" t="s">
        <v>202</v>
      </c>
      <c r="D71" s="163"/>
      <c r="E71" s="163">
        <v>5.5</v>
      </c>
      <c r="F71" s="163">
        <v>5.5</v>
      </c>
      <c r="AN71" s="9"/>
    </row>
    <row r="72" spans="1:40" ht="24.95" customHeight="1">
      <c r="A72" s="164">
        <v>45810</v>
      </c>
      <c r="B72" s="92">
        <f t="shared" si="5"/>
        <v>0</v>
      </c>
      <c r="C72" s="163" t="s">
        <v>210</v>
      </c>
      <c r="D72" s="163"/>
      <c r="E72" s="163">
        <v>5.5</v>
      </c>
      <c r="F72" s="163">
        <v>5.5</v>
      </c>
      <c r="O72" s="9"/>
      <c r="AJ72" s="9"/>
    </row>
    <row r="73" spans="1:40" ht="24.95" customHeight="1">
      <c r="A73" s="164">
        <v>45811</v>
      </c>
      <c r="B73" s="92">
        <f t="shared" si="5"/>
        <v>0</v>
      </c>
      <c r="C73" s="163" t="s">
        <v>213</v>
      </c>
      <c r="D73" s="163"/>
      <c r="E73" s="163">
        <v>60</v>
      </c>
      <c r="F73" s="163"/>
      <c r="G73" s="163">
        <v>60</v>
      </c>
      <c r="AE73" s="9"/>
    </row>
    <row r="74" spans="1:40" ht="24.95" customHeight="1">
      <c r="A74" s="164">
        <v>45811</v>
      </c>
      <c r="B74" s="92">
        <f t="shared" si="5"/>
        <v>0</v>
      </c>
      <c r="C74" s="163" t="s">
        <v>114</v>
      </c>
      <c r="D74" s="163"/>
      <c r="E74" s="163">
        <v>5.5</v>
      </c>
      <c r="F74" s="163">
        <v>5.5</v>
      </c>
      <c r="L74" s="9"/>
    </row>
    <row r="75" spans="1:40" ht="24.95" customHeight="1">
      <c r="A75" s="164">
        <v>45813</v>
      </c>
      <c r="B75" s="92">
        <f t="shared" si="5"/>
        <v>0</v>
      </c>
      <c r="C75" s="163" t="s">
        <v>217</v>
      </c>
      <c r="D75" s="163"/>
      <c r="E75" s="163">
        <v>42</v>
      </c>
      <c r="F75" s="163"/>
      <c r="G75" s="163">
        <v>42</v>
      </c>
      <c r="L75" s="9"/>
    </row>
    <row r="76" spans="1:40" ht="24.95" customHeight="1">
      <c r="A76" s="164">
        <v>45813</v>
      </c>
      <c r="B76" s="92">
        <f t="shared" si="5"/>
        <v>0</v>
      </c>
      <c r="C76" s="163" t="s">
        <v>221</v>
      </c>
      <c r="D76" s="163"/>
      <c r="E76" s="163">
        <v>5.5</v>
      </c>
      <c r="F76" s="163">
        <v>5.5</v>
      </c>
      <c r="AN76" s="9"/>
    </row>
    <row r="77" spans="1:40" ht="24.95" customHeight="1">
      <c r="A77" s="164">
        <v>45813</v>
      </c>
      <c r="B77" s="92">
        <f t="shared" si="5"/>
        <v>0</v>
      </c>
      <c r="C77" s="163" t="s">
        <v>222</v>
      </c>
      <c r="D77" s="163"/>
      <c r="E77" s="163">
        <v>5.5</v>
      </c>
      <c r="F77" s="163">
        <v>5.5</v>
      </c>
      <c r="AH77" s="9"/>
    </row>
    <row r="78" spans="1:40" ht="24.95" customHeight="1">
      <c r="A78" s="164">
        <v>45813</v>
      </c>
      <c r="B78" s="92">
        <f t="shared" si="5"/>
        <v>0</v>
      </c>
      <c r="C78" s="163" t="s">
        <v>223</v>
      </c>
      <c r="D78" s="163"/>
      <c r="E78" s="163">
        <v>5.5</v>
      </c>
      <c r="F78" s="163">
        <v>5.5</v>
      </c>
      <c r="AI78" s="9"/>
    </row>
    <row r="79" spans="1:40" ht="24.95" customHeight="1">
      <c r="A79" s="164">
        <v>45813</v>
      </c>
      <c r="B79" s="92">
        <f t="shared" si="5"/>
        <v>0</v>
      </c>
      <c r="C79" s="163" t="s">
        <v>224</v>
      </c>
      <c r="D79" s="163"/>
      <c r="E79" s="163">
        <v>5.5</v>
      </c>
      <c r="F79" s="163">
        <v>5.5</v>
      </c>
      <c r="AG79" s="9"/>
    </row>
    <row r="80" spans="1:40" ht="24.95" customHeight="1">
      <c r="A80" s="164">
        <v>45827</v>
      </c>
      <c r="B80" s="92">
        <f t="shared" si="5"/>
        <v>0</v>
      </c>
      <c r="C80" s="163" t="s">
        <v>124</v>
      </c>
      <c r="D80" s="163"/>
      <c r="E80" s="163">
        <v>198.07</v>
      </c>
      <c r="F80" s="163"/>
      <c r="H80" s="163">
        <v>198.07</v>
      </c>
      <c r="J80" s="9"/>
      <c r="AC80" s="9"/>
    </row>
    <row r="81" spans="1:43" ht="24.95" customHeight="1">
      <c r="A81" s="164">
        <v>45833</v>
      </c>
      <c r="B81" s="92">
        <f t="shared" si="5"/>
        <v>0</v>
      </c>
      <c r="C81" s="163" t="s">
        <v>225</v>
      </c>
      <c r="D81" s="163"/>
      <c r="E81" s="163">
        <v>5.5</v>
      </c>
      <c r="F81" s="163">
        <v>5.5</v>
      </c>
      <c r="R81" s="9"/>
      <c r="AO81" s="9"/>
    </row>
    <row r="82" spans="1:43" ht="24.95" customHeight="1">
      <c r="A82" s="164">
        <v>45839</v>
      </c>
      <c r="B82" s="92">
        <f t="shared" si="5"/>
        <v>0</v>
      </c>
      <c r="C82" s="163" t="s">
        <v>227</v>
      </c>
      <c r="D82" s="163"/>
      <c r="E82" s="163">
        <v>5.5</v>
      </c>
      <c r="F82" s="163">
        <v>5.5</v>
      </c>
      <c r="AJ82" s="9"/>
    </row>
    <row r="83" spans="1:43" ht="24.95" customHeight="1">
      <c r="A83" s="164">
        <v>45845</v>
      </c>
      <c r="B83" s="92">
        <f t="shared" si="5"/>
        <v>0</v>
      </c>
      <c r="C83" s="163" t="s">
        <v>228</v>
      </c>
      <c r="D83" s="163"/>
      <c r="E83" s="163">
        <v>5.5</v>
      </c>
      <c r="F83" s="163">
        <v>5.5</v>
      </c>
      <c r="AE83" s="9"/>
    </row>
    <row r="84" spans="1:43" ht="24.95" customHeight="1">
      <c r="A84" s="164">
        <v>45845</v>
      </c>
      <c r="B84" s="92">
        <f t="shared" si="5"/>
        <v>0</v>
      </c>
      <c r="C84" s="163" t="s">
        <v>229</v>
      </c>
      <c r="D84" s="163"/>
      <c r="E84" s="163">
        <v>5.5</v>
      </c>
      <c r="F84" s="163">
        <v>5.5</v>
      </c>
      <c r="K84" s="9"/>
      <c r="AP84" s="9"/>
    </row>
    <row r="85" spans="1:43" ht="24.95" customHeight="1">
      <c r="A85" s="164">
        <v>45845</v>
      </c>
      <c r="B85" s="92">
        <f t="shared" si="5"/>
        <v>0</v>
      </c>
      <c r="C85" s="163" t="s">
        <v>230</v>
      </c>
      <c r="D85" s="163"/>
      <c r="E85" s="163">
        <v>5.5</v>
      </c>
      <c r="F85" s="163">
        <v>5.5</v>
      </c>
      <c r="AD85" s="9"/>
    </row>
    <row r="86" spans="1:43" ht="24.95" customHeight="1">
      <c r="A86" s="164">
        <v>45852</v>
      </c>
      <c r="B86" s="92">
        <f t="shared" si="5"/>
        <v>0</v>
      </c>
      <c r="C86" s="163" t="s">
        <v>240</v>
      </c>
      <c r="D86" s="163"/>
      <c r="E86" s="163">
        <v>27.04</v>
      </c>
      <c r="R86" s="163">
        <v>27.04</v>
      </c>
      <c r="AG86" s="9"/>
    </row>
    <row r="87" spans="1:43" ht="24.95" customHeight="1">
      <c r="A87" s="170" t="s">
        <v>250</v>
      </c>
      <c r="B87" s="92">
        <f t="shared" si="5"/>
        <v>0</v>
      </c>
      <c r="C87" s="163" t="s">
        <v>251</v>
      </c>
      <c r="D87" s="163"/>
      <c r="E87" s="163">
        <v>5.5</v>
      </c>
      <c r="F87" s="9">
        <v>5.5</v>
      </c>
      <c r="AP87" s="9"/>
    </row>
    <row r="88" spans="1:43" ht="24.95" customHeight="1">
      <c r="A88" s="170" t="s">
        <v>252</v>
      </c>
      <c r="B88" s="92">
        <f t="shared" si="5"/>
        <v>0</v>
      </c>
      <c r="C88" s="163" t="s">
        <v>253</v>
      </c>
      <c r="D88" s="163"/>
      <c r="E88" s="163">
        <v>687.57</v>
      </c>
      <c r="H88" s="163">
        <v>687.57</v>
      </c>
      <c r="AE88" s="9"/>
    </row>
    <row r="89" spans="1:43" ht="24.95" customHeight="1">
      <c r="A89" s="170" t="s">
        <v>252</v>
      </c>
      <c r="B89" s="92">
        <f t="shared" si="5"/>
        <v>0</v>
      </c>
      <c r="C89" s="163" t="s">
        <v>254</v>
      </c>
      <c r="D89" s="163"/>
      <c r="E89" s="163">
        <v>561.36</v>
      </c>
      <c r="H89" s="163">
        <v>561.36</v>
      </c>
      <c r="AK89" s="9"/>
    </row>
    <row r="90" spans="1:43" ht="24.95" customHeight="1">
      <c r="A90" s="169">
        <v>45665</v>
      </c>
      <c r="B90" s="92">
        <f t="shared" si="5"/>
        <v>0</v>
      </c>
      <c r="C90" s="163" t="s">
        <v>255</v>
      </c>
      <c r="D90" s="163"/>
      <c r="E90" s="163">
        <v>5.5</v>
      </c>
      <c r="F90" s="163">
        <v>5.5</v>
      </c>
      <c r="AM90" s="9"/>
    </row>
    <row r="91" spans="1:43" ht="24.95" customHeight="1">
      <c r="A91" s="169">
        <v>45785</v>
      </c>
      <c r="B91" s="92">
        <f t="shared" si="5"/>
        <v>0</v>
      </c>
      <c r="C91" s="163" t="s">
        <v>256</v>
      </c>
      <c r="D91" s="163"/>
      <c r="E91" s="163">
        <v>5.5</v>
      </c>
      <c r="F91" s="163">
        <v>5.5</v>
      </c>
      <c r="AQ91" s="9"/>
    </row>
    <row r="92" spans="1:43" ht="24.95" customHeight="1">
      <c r="A92" s="169">
        <v>45785</v>
      </c>
      <c r="B92" s="92">
        <f t="shared" si="5"/>
        <v>0</v>
      </c>
      <c r="C92" s="163" t="s">
        <v>257</v>
      </c>
      <c r="D92" s="163"/>
      <c r="E92" s="163">
        <v>5.5</v>
      </c>
      <c r="F92" s="163">
        <v>5.5</v>
      </c>
      <c r="K92" s="9"/>
    </row>
    <row r="93" spans="1:43" ht="24.95" customHeight="1">
      <c r="A93" s="169">
        <v>45785</v>
      </c>
      <c r="B93" s="92">
        <f t="shared" si="5"/>
        <v>0</v>
      </c>
      <c r="C93" s="163" t="s">
        <v>258</v>
      </c>
      <c r="D93" s="163"/>
      <c r="E93" s="163">
        <v>5.5</v>
      </c>
      <c r="F93" s="163">
        <v>5.5</v>
      </c>
      <c r="AA93" s="9"/>
    </row>
    <row r="94" spans="1:43" ht="24.95" customHeight="1">
      <c r="A94" s="170" t="s">
        <v>259</v>
      </c>
      <c r="B94" s="92">
        <f t="shared" si="5"/>
        <v>0</v>
      </c>
      <c r="C94" s="163" t="s">
        <v>260</v>
      </c>
      <c r="D94" s="163"/>
      <c r="E94" s="163">
        <v>25.93</v>
      </c>
      <c r="R94" s="163">
        <v>25.93</v>
      </c>
      <c r="AH94" s="9"/>
    </row>
    <row r="95" spans="1:43" ht="24.95" customHeight="1">
      <c r="A95" s="170" t="s">
        <v>271</v>
      </c>
      <c r="B95" s="92">
        <f t="shared" si="5"/>
        <v>0</v>
      </c>
      <c r="C95" s="163" t="s">
        <v>272</v>
      </c>
      <c r="E95" s="163">
        <v>5.5</v>
      </c>
      <c r="F95" s="163">
        <v>5.5</v>
      </c>
      <c r="AN95" s="9"/>
    </row>
    <row r="96" spans="1:43" ht="24.95" customHeight="1">
      <c r="A96" s="169">
        <v>45666</v>
      </c>
      <c r="B96" s="92">
        <f t="shared" si="5"/>
        <v>0</v>
      </c>
      <c r="C96" s="163" t="s">
        <v>275</v>
      </c>
      <c r="E96" s="163">
        <v>5.5</v>
      </c>
      <c r="F96" s="163">
        <v>5.5</v>
      </c>
      <c r="AL96" s="9"/>
    </row>
    <row r="97" spans="1:35" ht="24.95" customHeight="1">
      <c r="A97" s="169">
        <v>45786</v>
      </c>
      <c r="B97" s="92">
        <f t="shared" si="5"/>
        <v>0</v>
      </c>
      <c r="C97" s="163" t="s">
        <v>276</v>
      </c>
      <c r="E97" s="163">
        <v>5.5</v>
      </c>
      <c r="F97" s="163">
        <v>5.5</v>
      </c>
      <c r="AI97" s="9"/>
    </row>
    <row r="98" spans="1:35" ht="24.95" customHeight="1">
      <c r="A98" s="169">
        <v>45786</v>
      </c>
      <c r="B98" s="92">
        <f t="shared" si="5"/>
        <v>0</v>
      </c>
      <c r="C98" s="163" t="s">
        <v>277</v>
      </c>
      <c r="E98" s="163">
        <v>5.5</v>
      </c>
      <c r="F98" s="163">
        <v>5.5</v>
      </c>
      <c r="L98" s="9"/>
    </row>
    <row r="99" spans="1:35" ht="24.95" customHeight="1">
      <c r="A99" s="170" t="s">
        <v>295</v>
      </c>
      <c r="B99" s="92">
        <f t="shared" si="5"/>
        <v>0</v>
      </c>
      <c r="C99" s="163" t="s">
        <v>296</v>
      </c>
      <c r="E99" s="163">
        <v>5.5</v>
      </c>
      <c r="F99" s="163">
        <v>5.5</v>
      </c>
    </row>
    <row r="100" spans="1:35" ht="24.95" customHeight="1">
      <c r="A100" s="147"/>
      <c r="B100" s="92">
        <f t="shared" ref="B100:B135" si="6">E100-SUM(G100:T100)</f>
        <v>0</v>
      </c>
      <c r="C100" s="144"/>
      <c r="E100" s="152"/>
    </row>
    <row r="101" spans="1:35" ht="24.95" customHeight="1">
      <c r="A101" s="147"/>
      <c r="B101" s="92">
        <f t="shared" si="6"/>
        <v>0</v>
      </c>
      <c r="C101" s="144"/>
      <c r="E101" s="152"/>
    </row>
    <row r="102" spans="1:35" ht="24.95" customHeight="1">
      <c r="A102" s="145"/>
      <c r="B102" s="92">
        <f t="shared" si="6"/>
        <v>0</v>
      </c>
      <c r="C102" s="144"/>
      <c r="E102" s="152"/>
    </row>
    <row r="103" spans="1:35" ht="24.95" customHeight="1">
      <c r="A103" s="145"/>
      <c r="B103" s="92">
        <f t="shared" si="6"/>
        <v>0</v>
      </c>
      <c r="C103" s="144"/>
      <c r="E103" s="152"/>
    </row>
    <row r="104" spans="1:35" ht="24.95" customHeight="1">
      <c r="A104" s="145"/>
      <c r="B104" s="92">
        <f t="shared" si="6"/>
        <v>0</v>
      </c>
      <c r="C104" s="144"/>
      <c r="E104" s="152"/>
    </row>
    <row r="105" spans="1:35" ht="24.95" customHeight="1">
      <c r="A105" s="145"/>
      <c r="B105" s="92">
        <f t="shared" si="6"/>
        <v>0</v>
      </c>
      <c r="C105" s="144"/>
      <c r="E105" s="152"/>
    </row>
    <row r="106" spans="1:35" ht="24.95" customHeight="1">
      <c r="A106" s="145"/>
      <c r="B106" s="92">
        <f t="shared" si="6"/>
        <v>0</v>
      </c>
      <c r="C106" s="144"/>
      <c r="E106" s="152"/>
    </row>
    <row r="107" spans="1:35" ht="24.95" customHeight="1">
      <c r="A107" s="145"/>
      <c r="B107" s="92">
        <f t="shared" si="6"/>
        <v>0</v>
      </c>
      <c r="C107" s="144"/>
      <c r="E107" s="152"/>
    </row>
    <row r="108" spans="1:35" ht="24.95" customHeight="1">
      <c r="A108" s="145"/>
      <c r="B108" s="92">
        <f t="shared" si="6"/>
        <v>0</v>
      </c>
      <c r="C108" s="144"/>
      <c r="E108" s="152"/>
    </row>
    <row r="109" spans="1:35" ht="24.95" customHeight="1">
      <c r="A109" s="145"/>
      <c r="B109" s="92">
        <f t="shared" si="6"/>
        <v>0</v>
      </c>
      <c r="C109" s="144"/>
      <c r="E109" s="152"/>
    </row>
    <row r="110" spans="1:35" ht="24.95" customHeight="1">
      <c r="A110" s="145"/>
      <c r="B110" s="92">
        <f t="shared" si="6"/>
        <v>0</v>
      </c>
      <c r="C110" s="144"/>
      <c r="E110" s="152"/>
    </row>
    <row r="111" spans="1:35" ht="24.95" customHeight="1">
      <c r="A111" s="145"/>
      <c r="B111" s="92">
        <f t="shared" si="6"/>
        <v>0</v>
      </c>
      <c r="C111" s="144"/>
      <c r="E111" s="152"/>
    </row>
    <row r="112" spans="1:35" ht="24.95" customHeight="1">
      <c r="A112" s="145"/>
      <c r="B112" s="92">
        <f t="shared" si="6"/>
        <v>0</v>
      </c>
      <c r="C112" s="144"/>
      <c r="E112" s="152"/>
    </row>
    <row r="113" spans="1:5" ht="24.95" customHeight="1">
      <c r="A113" s="145"/>
      <c r="B113" s="92">
        <f t="shared" si="6"/>
        <v>0</v>
      </c>
      <c r="C113" s="144"/>
      <c r="E113" s="152"/>
    </row>
    <row r="114" spans="1:5" ht="24.95" customHeight="1">
      <c r="A114" s="145"/>
      <c r="B114" s="92">
        <f t="shared" si="6"/>
        <v>0</v>
      </c>
      <c r="C114" s="144"/>
      <c r="E114" s="152"/>
    </row>
    <row r="115" spans="1:5" ht="24.95" customHeight="1">
      <c r="A115" s="147"/>
      <c r="B115" s="92">
        <f t="shared" si="6"/>
        <v>0</v>
      </c>
      <c r="C115" s="144"/>
      <c r="E115" s="153"/>
    </row>
    <row r="116" spans="1:5" ht="24.95" customHeight="1">
      <c r="A116" s="147"/>
      <c r="B116" s="92">
        <f t="shared" si="6"/>
        <v>0</v>
      </c>
      <c r="C116" s="144"/>
      <c r="E116" s="152"/>
    </row>
    <row r="117" spans="1:5" ht="24.95" customHeight="1">
      <c r="A117" s="147"/>
      <c r="B117" s="92">
        <f t="shared" si="6"/>
        <v>0</v>
      </c>
      <c r="C117" s="144"/>
      <c r="E117" s="153"/>
    </row>
    <row r="118" spans="1:5" ht="24.95" customHeight="1">
      <c r="A118" s="147"/>
      <c r="B118" s="92">
        <f t="shared" si="6"/>
        <v>0</v>
      </c>
      <c r="C118" s="144"/>
      <c r="E118" s="152"/>
    </row>
    <row r="119" spans="1:5" ht="24.95" customHeight="1">
      <c r="A119" s="145"/>
      <c r="B119" s="92">
        <f t="shared" si="6"/>
        <v>0</v>
      </c>
      <c r="C119" s="157"/>
      <c r="E119" s="144"/>
    </row>
    <row r="120" spans="1:5" ht="24.95" customHeight="1">
      <c r="A120" s="145"/>
      <c r="B120" s="92">
        <f>E120-SUM(H120:T120)</f>
        <v>0</v>
      </c>
      <c r="C120" s="144"/>
      <c r="E120" s="144"/>
    </row>
    <row r="121" spans="1:5" ht="24.95" customHeight="1">
      <c r="A121" s="145"/>
      <c r="B121" s="92">
        <f t="shared" si="6"/>
        <v>0</v>
      </c>
      <c r="C121" s="144"/>
      <c r="E121" s="144"/>
    </row>
    <row r="122" spans="1:5" ht="24.95" customHeight="1">
      <c r="A122" s="145"/>
      <c r="B122" s="92">
        <f t="shared" si="6"/>
        <v>0</v>
      </c>
      <c r="C122" s="144"/>
      <c r="E122" s="144"/>
    </row>
    <row r="123" spans="1:5" ht="24.95" customHeight="1">
      <c r="A123" s="145"/>
      <c r="B123" s="92">
        <f t="shared" si="6"/>
        <v>0</v>
      </c>
      <c r="C123" s="144"/>
      <c r="E123" s="144"/>
    </row>
    <row r="124" spans="1:5" ht="24.95" customHeight="1">
      <c r="A124" s="145"/>
      <c r="B124" s="92">
        <f t="shared" si="6"/>
        <v>0</v>
      </c>
      <c r="C124" s="144"/>
      <c r="E124" s="144"/>
    </row>
    <row r="125" spans="1:5" ht="24.95" customHeight="1">
      <c r="A125" s="145"/>
      <c r="B125" s="92">
        <f t="shared" si="6"/>
        <v>0</v>
      </c>
      <c r="C125" s="144"/>
      <c r="E125" s="144"/>
    </row>
    <row r="126" spans="1:5" ht="24.95" customHeight="1">
      <c r="A126" s="145"/>
      <c r="B126" s="92">
        <f t="shared" si="6"/>
        <v>0</v>
      </c>
      <c r="C126" s="144"/>
      <c r="E126" s="144"/>
    </row>
    <row r="127" spans="1:5" ht="24.95" customHeight="1">
      <c r="A127" s="145"/>
      <c r="B127" s="92">
        <f t="shared" si="6"/>
        <v>0</v>
      </c>
      <c r="C127" s="144"/>
      <c r="E127" s="144"/>
    </row>
    <row r="128" spans="1:5" ht="24.95" customHeight="1">
      <c r="A128" s="145"/>
      <c r="B128" s="92">
        <f t="shared" si="6"/>
        <v>0</v>
      </c>
      <c r="C128" s="144"/>
      <c r="E128" s="144"/>
    </row>
    <row r="129" spans="1:18" ht="24.95" customHeight="1">
      <c r="A129" s="145"/>
      <c r="B129" s="92">
        <f t="shared" si="6"/>
        <v>0</v>
      </c>
      <c r="C129" s="144"/>
      <c r="E129" s="144"/>
    </row>
    <row r="130" spans="1:18" ht="24.95" customHeight="1">
      <c r="A130" s="145"/>
      <c r="B130" s="92">
        <f t="shared" si="6"/>
        <v>0</v>
      </c>
      <c r="C130" s="144"/>
      <c r="E130" s="144"/>
    </row>
    <row r="131" spans="1:18" ht="24.95" customHeight="1">
      <c r="A131" s="159"/>
      <c r="B131" s="92">
        <f>E131-SUM(H131:T131)</f>
        <v>0</v>
      </c>
      <c r="C131" s="144"/>
      <c r="E131" s="144"/>
      <c r="R131" s="9"/>
    </row>
    <row r="132" spans="1:18" ht="24.95" customHeight="1">
      <c r="A132" s="159"/>
      <c r="B132" s="92">
        <f t="shared" si="6"/>
        <v>0</v>
      </c>
      <c r="C132" s="144"/>
      <c r="E132" s="144"/>
    </row>
    <row r="133" spans="1:18" ht="24.95" customHeight="1">
      <c r="A133" s="159"/>
      <c r="B133" s="92">
        <f t="shared" si="6"/>
        <v>0</v>
      </c>
      <c r="C133" s="144"/>
      <c r="E133" s="144"/>
    </row>
    <row r="134" spans="1:18" ht="24.95" customHeight="1">
      <c r="A134" s="159"/>
      <c r="B134" s="92">
        <f t="shared" si="6"/>
        <v>0</v>
      </c>
      <c r="C134" s="144"/>
      <c r="E134" s="144"/>
    </row>
    <row r="135" spans="1:18" ht="24.95" customHeight="1">
      <c r="A135" s="159"/>
      <c r="B135" s="92">
        <f t="shared" si="6"/>
        <v>0</v>
      </c>
      <c r="C135" s="144"/>
      <c r="E135" s="144"/>
    </row>
    <row r="136" spans="1:18" ht="24.95" customHeight="1">
      <c r="A136" s="1"/>
      <c r="C136"/>
      <c r="E136"/>
      <c r="G136"/>
    </row>
    <row r="137" spans="1:18" ht="24.95" customHeight="1">
      <c r="A137" s="1"/>
      <c r="C137"/>
      <c r="E137"/>
      <c r="G137"/>
    </row>
    <row r="138" spans="1:18" ht="24.95" customHeight="1">
      <c r="A138" s="1"/>
      <c r="C138"/>
      <c r="E138"/>
      <c r="G138"/>
    </row>
    <row r="139" spans="1:18" ht="24.95" customHeight="1">
      <c r="A139" s="1"/>
      <c r="C139"/>
      <c r="E139"/>
      <c r="G139"/>
    </row>
    <row r="140" spans="1:18" ht="24.95" customHeight="1">
      <c r="A140" s="1"/>
      <c r="C140"/>
      <c r="E140"/>
      <c r="G140"/>
    </row>
    <row r="141" spans="1:18" ht="24.95" customHeight="1">
      <c r="A141" s="1"/>
      <c r="C141"/>
      <c r="E141"/>
      <c r="G141"/>
    </row>
    <row r="142" spans="1:18" ht="24.95" customHeight="1">
      <c r="A142" s="1"/>
      <c r="C142"/>
      <c r="E142"/>
      <c r="G142"/>
    </row>
    <row r="143" spans="1:18" ht="24.95" customHeight="1">
      <c r="A143" s="1"/>
      <c r="C143"/>
      <c r="E143"/>
      <c r="G143"/>
    </row>
    <row r="144" spans="1:18" ht="24.95" customHeight="1">
      <c r="A144" s="1"/>
      <c r="C144"/>
      <c r="E144"/>
      <c r="G144"/>
    </row>
    <row r="145" spans="1:7" ht="24.95" customHeight="1">
      <c r="A145" s="1"/>
      <c r="C145"/>
      <c r="E145"/>
      <c r="G145"/>
    </row>
    <row r="146" spans="1:7" ht="24.95" customHeight="1">
      <c r="A146" s="1"/>
      <c r="C146"/>
      <c r="E146"/>
      <c r="G146"/>
    </row>
    <row r="147" spans="1:7" ht="24.95" customHeight="1">
      <c r="A147"/>
      <c r="C147"/>
      <c r="E147"/>
      <c r="G147"/>
    </row>
    <row r="148" spans="1:7" ht="24.95" customHeight="1">
      <c r="A148"/>
      <c r="C148"/>
      <c r="E148"/>
      <c r="G148"/>
    </row>
    <row r="149" spans="1:7" ht="24.95" customHeight="1">
      <c r="A149"/>
      <c r="C149"/>
      <c r="E149"/>
      <c r="G149"/>
    </row>
    <row r="150" spans="1:7" ht="24.95" customHeight="1">
      <c r="A150"/>
      <c r="C150"/>
      <c r="E150"/>
      <c r="G150"/>
    </row>
    <row r="151" spans="1:7" ht="24.95" customHeight="1">
      <c r="A151" s="1"/>
      <c r="C151"/>
      <c r="E151"/>
      <c r="G151"/>
    </row>
    <row r="152" spans="1:7" ht="24.95" customHeight="1">
      <c r="A152" s="1"/>
      <c r="C152"/>
      <c r="E152"/>
      <c r="G152"/>
    </row>
    <row r="153" spans="1:7" ht="24.95" customHeight="1">
      <c r="A153" s="1"/>
      <c r="C153"/>
      <c r="E153"/>
      <c r="G153"/>
    </row>
    <row r="154" spans="1:7" ht="24.95" customHeight="1">
      <c r="A154" s="1"/>
      <c r="C154"/>
      <c r="E154"/>
      <c r="G154"/>
    </row>
    <row r="155" spans="1:7" ht="24.95" customHeight="1">
      <c r="A155" s="1"/>
      <c r="C155"/>
      <c r="E155"/>
      <c r="G155"/>
    </row>
    <row r="156" spans="1:7" ht="24.95" customHeight="1">
      <c r="A156" s="1"/>
      <c r="C156"/>
      <c r="E156"/>
      <c r="G156"/>
    </row>
    <row r="157" spans="1:7" ht="24.95" customHeight="1">
      <c r="A157" s="1"/>
      <c r="C157"/>
      <c r="E157"/>
      <c r="G157"/>
    </row>
    <row r="158" spans="1:7" ht="24.95" customHeight="1">
      <c r="A158" s="1"/>
      <c r="C158"/>
      <c r="E158"/>
      <c r="G158"/>
    </row>
    <row r="159" spans="1:7" ht="24.95" customHeight="1">
      <c r="A159" s="1"/>
      <c r="C159"/>
      <c r="E159"/>
      <c r="G159"/>
    </row>
    <row r="160" spans="1:7" ht="24.95" customHeight="1">
      <c r="A160" s="1"/>
      <c r="C160"/>
      <c r="E160"/>
      <c r="G160"/>
    </row>
    <row r="161" spans="1:47" ht="24.95" customHeight="1">
      <c r="A161" s="1"/>
      <c r="C161"/>
      <c r="E161"/>
      <c r="G161"/>
    </row>
    <row r="162" spans="1:47" ht="24.95" customHeight="1">
      <c r="A162" s="1"/>
      <c r="C162"/>
      <c r="E162"/>
      <c r="R162"/>
    </row>
    <row r="163" spans="1:47" ht="24.95" customHeight="1">
      <c r="A163"/>
      <c r="C163"/>
      <c r="E163"/>
      <c r="G163"/>
    </row>
    <row r="164" spans="1:47" ht="24.95" customHeight="1">
      <c r="A164"/>
      <c r="C164"/>
      <c r="E164"/>
      <c r="G164"/>
    </row>
    <row r="165" spans="1:47" ht="24.95" customHeight="1">
      <c r="A165"/>
      <c r="C165"/>
      <c r="E165"/>
      <c r="G165"/>
    </row>
    <row r="166" spans="1:47" ht="24.95" customHeight="1">
      <c r="A166"/>
      <c r="C166"/>
      <c r="E166"/>
      <c r="G166"/>
    </row>
    <row r="167" spans="1:47" ht="24.95" customHeight="1">
      <c r="A167" s="1"/>
      <c r="C167"/>
      <c r="E167"/>
      <c r="G167"/>
    </row>
    <row r="168" spans="1:47" s="5" customFormat="1" ht="24.95" customHeight="1">
      <c r="A168" s="1"/>
      <c r="B168" s="91"/>
      <c r="C168"/>
      <c r="D168" s="9"/>
      <c r="E168"/>
      <c r="F168" s="9"/>
      <c r="G168"/>
      <c r="H168" s="9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6"/>
      <c r="T168" s="6"/>
      <c r="AA168" s="6">
        <f t="shared" ref="AA168:AU168" si="7">SUBTOTAL(9,AA5:AA167)</f>
        <v>0</v>
      </c>
      <c r="AB168" s="6">
        <f t="shared" si="7"/>
        <v>0</v>
      </c>
      <c r="AC168" s="6">
        <f t="shared" si="7"/>
        <v>0</v>
      </c>
      <c r="AD168" s="6">
        <f t="shared" si="7"/>
        <v>0</v>
      </c>
      <c r="AE168" s="6">
        <f t="shared" si="7"/>
        <v>0</v>
      </c>
      <c r="AF168" s="6">
        <f t="shared" si="7"/>
        <v>0</v>
      </c>
      <c r="AG168" s="6">
        <f t="shared" si="7"/>
        <v>0</v>
      </c>
      <c r="AH168" s="6">
        <f t="shared" si="7"/>
        <v>0</v>
      </c>
      <c r="AI168" s="6">
        <f t="shared" si="7"/>
        <v>0</v>
      </c>
      <c r="AJ168" s="6">
        <f t="shared" si="7"/>
        <v>0</v>
      </c>
      <c r="AK168" s="6">
        <f t="shared" si="7"/>
        <v>0</v>
      </c>
      <c r="AL168" s="6">
        <f t="shared" si="7"/>
        <v>0</v>
      </c>
      <c r="AM168" s="6">
        <f t="shared" si="7"/>
        <v>0</v>
      </c>
      <c r="AN168" s="6">
        <f t="shared" si="7"/>
        <v>0</v>
      </c>
      <c r="AO168" s="6">
        <f t="shared" si="7"/>
        <v>0</v>
      </c>
      <c r="AP168" s="6">
        <f t="shared" si="7"/>
        <v>0</v>
      </c>
      <c r="AQ168" s="6">
        <f t="shared" si="7"/>
        <v>0</v>
      </c>
      <c r="AR168" s="6">
        <f t="shared" si="7"/>
        <v>0</v>
      </c>
      <c r="AS168" s="6">
        <f t="shared" si="7"/>
        <v>0</v>
      </c>
      <c r="AT168" s="6">
        <f t="shared" si="7"/>
        <v>0</v>
      </c>
      <c r="AU168" s="6">
        <f t="shared" si="7"/>
        <v>0</v>
      </c>
    </row>
    <row r="169" spans="1:47" ht="24.95" customHeight="1">
      <c r="A169" s="1"/>
      <c r="C169"/>
      <c r="E169"/>
      <c r="G169"/>
    </row>
    <row r="170" spans="1:47" ht="24.95" customHeight="1">
      <c r="A170" s="1"/>
      <c r="C170"/>
      <c r="E170"/>
      <c r="G170"/>
    </row>
    <row r="171" spans="1:47" ht="24.95" customHeight="1">
      <c r="A171" s="1"/>
      <c r="C171"/>
      <c r="E171"/>
      <c r="G171"/>
    </row>
    <row r="172" spans="1:47" ht="24.95" customHeight="1">
      <c r="A172" s="1"/>
      <c r="C172"/>
      <c r="E172"/>
      <c r="G172"/>
    </row>
    <row r="173" spans="1:47" ht="24.95" customHeight="1">
      <c r="A173" s="1"/>
      <c r="C173"/>
      <c r="E173"/>
      <c r="G173"/>
    </row>
    <row r="174" spans="1:47" ht="24.95" customHeight="1">
      <c r="A174" s="1"/>
      <c r="C174"/>
      <c r="E174"/>
      <c r="G174"/>
    </row>
    <row r="175" spans="1:47" ht="24.95" customHeight="1">
      <c r="A175" s="1"/>
      <c r="C175"/>
      <c r="E175"/>
      <c r="G175"/>
    </row>
    <row r="176" spans="1:47" ht="24.95" customHeight="1">
      <c r="A176" s="1"/>
      <c r="C176"/>
      <c r="E176"/>
      <c r="G176"/>
    </row>
    <row r="177" spans="1:18" ht="24.95" customHeight="1">
      <c r="A177" s="1"/>
      <c r="C177"/>
      <c r="E177"/>
      <c r="G177"/>
    </row>
    <row r="178" spans="1:18" ht="24.95" customHeight="1">
      <c r="A178" s="1"/>
      <c r="C178"/>
      <c r="E178"/>
      <c r="R178"/>
    </row>
    <row r="179" spans="1:18" ht="24.95" customHeight="1">
      <c r="A179"/>
      <c r="C179"/>
      <c r="E179"/>
      <c r="G179"/>
    </row>
    <row r="180" spans="1:18" ht="24.95" customHeight="1">
      <c r="A180"/>
      <c r="C180"/>
      <c r="E180"/>
      <c r="G180"/>
    </row>
    <row r="181" spans="1:18" ht="24.95" customHeight="1">
      <c r="A181"/>
      <c r="C181"/>
      <c r="E181"/>
      <c r="G181"/>
    </row>
    <row r="182" spans="1:18" ht="24.95" customHeight="1">
      <c r="A182"/>
      <c r="C182"/>
      <c r="E182"/>
      <c r="G182"/>
    </row>
    <row r="183" spans="1:18" ht="24.95" customHeight="1">
      <c r="A183" s="1"/>
      <c r="C183"/>
      <c r="E183"/>
      <c r="G183"/>
    </row>
    <row r="184" spans="1:18" ht="24.95" customHeight="1">
      <c r="A184" s="1"/>
      <c r="C184"/>
      <c r="E184"/>
      <c r="G184"/>
    </row>
    <row r="185" spans="1:18" ht="24.95" customHeight="1">
      <c r="A185" s="1"/>
      <c r="C185"/>
      <c r="E185"/>
      <c r="G185"/>
    </row>
    <row r="186" spans="1:18" ht="24.95" customHeight="1">
      <c r="A186" s="1"/>
      <c r="C186"/>
      <c r="E186"/>
      <c r="G186"/>
    </row>
    <row r="187" spans="1:18" ht="24.95" customHeight="1">
      <c r="A187" s="1"/>
      <c r="C187"/>
      <c r="E187"/>
      <c r="G187"/>
    </row>
    <row r="188" spans="1:18" ht="15">
      <c r="A188" s="1"/>
      <c r="C188"/>
      <c r="E188"/>
      <c r="G188"/>
    </row>
    <row r="189" spans="1:18" ht="15">
      <c r="A189" s="1"/>
      <c r="C189"/>
      <c r="E189"/>
      <c r="G189"/>
    </row>
    <row r="190" spans="1:18" ht="15">
      <c r="A190" s="1"/>
      <c r="C190"/>
      <c r="E190"/>
      <c r="G190"/>
    </row>
    <row r="191" spans="1:18" ht="15">
      <c r="A191" s="1"/>
      <c r="C191"/>
      <c r="E191"/>
      <c r="G191"/>
    </row>
    <row r="192" spans="1:18" ht="15">
      <c r="A192" s="1"/>
      <c r="C192"/>
      <c r="E192"/>
      <c r="G192"/>
    </row>
    <row r="193" spans="1:45" ht="59.25" customHeight="1">
      <c r="A193" s="1"/>
      <c r="C193"/>
      <c r="E193"/>
      <c r="G193"/>
    </row>
    <row r="194" spans="1:45" ht="59.25" customHeight="1">
      <c r="A194"/>
      <c r="C194"/>
      <c r="E194"/>
      <c r="L194"/>
    </row>
    <row r="195" spans="1:45" ht="59.25" customHeight="1">
      <c r="A195"/>
      <c r="C195"/>
      <c r="E195"/>
      <c r="G195"/>
    </row>
    <row r="196" spans="1:45" ht="59.25" customHeight="1">
      <c r="A196"/>
      <c r="C196"/>
      <c r="E196"/>
      <c r="G196"/>
    </row>
    <row r="197" spans="1:45" ht="59.25" customHeight="1">
      <c r="A197"/>
      <c r="C197"/>
      <c r="E197"/>
      <c r="G197"/>
    </row>
    <row r="198" spans="1:45" ht="59.25" customHeight="1">
      <c r="A198"/>
      <c r="C198"/>
      <c r="E198"/>
      <c r="G198"/>
    </row>
    <row r="199" spans="1:45" ht="59.25" customHeight="1"/>
    <row r="200" spans="1:45" ht="59.25" customHeight="1"/>
    <row r="201" spans="1:45" ht="59.25" customHeight="1"/>
    <row r="202" spans="1:45" ht="59.25" customHeight="1"/>
    <row r="203" spans="1:45" ht="59.25" customHeight="1"/>
    <row r="205" spans="1:45" ht="24.95" customHeight="1">
      <c r="B205" s="6">
        <f>SUBTOTAL(9,B7:B204)</f>
        <v>0</v>
      </c>
      <c r="E205" s="6">
        <f>SUBTOTAL(9,E7:E204)</f>
        <v>17364.84</v>
      </c>
      <c r="F205" s="6">
        <f>SUBTOTAL(9,F7:F204)</f>
        <v>121</v>
      </c>
      <c r="G205" s="6">
        <f>SUBTOTAL(9,G7:G204)</f>
        <v>508</v>
      </c>
      <c r="H205" s="6">
        <f>SUBTOTAL(9,H7:H204)</f>
        <v>2271.2400000000002</v>
      </c>
      <c r="I205" s="6">
        <f>SUBTOTAL(9,I7:I204)</f>
        <v>14340</v>
      </c>
      <c r="J205" s="6">
        <f>SUBTOTAL(9,J7:J204)</f>
        <v>0</v>
      </c>
      <c r="K205" s="6">
        <f>SUBTOTAL(9,K7:K204)</f>
        <v>0</v>
      </c>
      <c r="L205" s="6">
        <f>SUBTOTAL(9,L7:L204)</f>
        <v>0</v>
      </c>
      <c r="M205" s="6">
        <f>SUBTOTAL(9,M7:M204)</f>
        <v>0</v>
      </c>
      <c r="N205" s="6">
        <f>SUBTOTAL(9,N7:N204)</f>
        <v>0</v>
      </c>
      <c r="O205" s="6">
        <f>SUBTOTAL(9,O7:O204)</f>
        <v>0</v>
      </c>
      <c r="P205" s="6">
        <f>SUBTOTAL(9,P7:P204)</f>
        <v>0</v>
      </c>
      <c r="Q205" s="6">
        <f>SUBTOTAL(9,Q7:Q204)</f>
        <v>0</v>
      </c>
      <c r="R205" s="6">
        <f>SUBTOTAL(9,R7:R204)</f>
        <v>124.6</v>
      </c>
      <c r="S205" s="6">
        <f>SUBTOTAL(9,S7:S204)</f>
        <v>0</v>
      </c>
      <c r="T205" s="6">
        <f>SUBTOTAL(9,T7:T204)</f>
        <v>0</v>
      </c>
      <c r="U205" s="6">
        <f>SUBTOTAL(9,U7:U204)</f>
        <v>0</v>
      </c>
      <c r="V205" s="6">
        <f>SUBTOTAL(9,V7:V204)</f>
        <v>0</v>
      </c>
      <c r="W205" s="6">
        <f>SUBTOTAL(9,W7:W204)</f>
        <v>0</v>
      </c>
      <c r="X205" s="6">
        <f>SUBTOTAL(9,X7:X204)</f>
        <v>0</v>
      </c>
      <c r="Y205" s="6">
        <f>SUBTOTAL(9,Y7:Y204)</f>
        <v>0</v>
      </c>
      <c r="Z205" s="6">
        <f>SUBTOTAL(9,Z7:Z204)</f>
        <v>0</v>
      </c>
      <c r="AA205" s="6">
        <f>SUBTOTAL(9,AA7:AA204)</f>
        <v>0</v>
      </c>
      <c r="AB205" s="6">
        <f>SUBTOTAL(9,AB7:AB204)</f>
        <v>0</v>
      </c>
      <c r="AC205" s="6">
        <f>SUBTOTAL(9,AC7:AC204)</f>
        <v>0</v>
      </c>
      <c r="AD205" s="6">
        <f>SUBTOTAL(9,AD7:AD204)</f>
        <v>0</v>
      </c>
      <c r="AE205" s="6">
        <f>SUBTOTAL(9,AE7:AE204)</f>
        <v>0</v>
      </c>
      <c r="AF205" s="6">
        <f>SUBTOTAL(9,AF7:AF204)</f>
        <v>0</v>
      </c>
      <c r="AG205" s="6">
        <f>SUBTOTAL(9,AG7:AG204)</f>
        <v>0</v>
      </c>
      <c r="AH205" s="6">
        <f>SUBTOTAL(9,AH7:AH204)</f>
        <v>0</v>
      </c>
      <c r="AI205" s="6">
        <f>SUBTOTAL(9,AI7:AI204)</f>
        <v>0</v>
      </c>
      <c r="AJ205" s="6">
        <f>SUBTOTAL(9,AJ7:AJ204)</f>
        <v>0</v>
      </c>
      <c r="AK205" s="6">
        <f>SUBTOTAL(9,AK7:AK204)</f>
        <v>0</v>
      </c>
      <c r="AL205" s="6">
        <f>SUBTOTAL(9,AL7:AL204)</f>
        <v>0</v>
      </c>
      <c r="AM205" s="6">
        <f>SUBTOTAL(9,AM7:AM204)</f>
        <v>0</v>
      </c>
      <c r="AN205" s="6">
        <f>SUBTOTAL(9,AN7:AN204)</f>
        <v>0</v>
      </c>
      <c r="AO205" s="6">
        <f>SUBTOTAL(9,AO7:AO204)</f>
        <v>0</v>
      </c>
      <c r="AP205" s="6">
        <f>SUBTOTAL(9,AP7:AP204)</f>
        <v>0</v>
      </c>
      <c r="AQ205" s="6">
        <f>SUBTOTAL(9,AQ7:AQ204)</f>
        <v>0</v>
      </c>
      <c r="AR205" s="6">
        <f>SUBTOTAL(9,AR7:AR204)</f>
        <v>0</v>
      </c>
      <c r="AS205" s="6">
        <f>SUBTOTAL(9,AS7:AS204)</f>
        <v>0</v>
      </c>
    </row>
    <row r="215" spans="4:13" ht="24.95" customHeight="1">
      <c r="M215" s="9"/>
    </row>
    <row r="218" spans="4:13" ht="24.95" customHeight="1">
      <c r="D218" s="6"/>
      <c r="E218" s="6"/>
    </row>
    <row r="233" spans="1:1" ht="24.95" customHeight="1">
      <c r="A233" s="103"/>
    </row>
  </sheetData>
  <sortState xmlns:xlrd2="http://schemas.microsoft.com/office/spreadsheetml/2017/richdata2" ref="A72:E75">
    <sortCondition ref="A72:A75"/>
  </sortState>
  <printOptions gridLines="1"/>
  <pageMargins left="0.51181102362204722" right="0.11811023622047245" top="0.15748031496062992" bottom="0.15748031496062992" header="0.31496062992125984" footer="0.31496062992125984"/>
  <pageSetup paperSize="9" orientation="landscape" r:id="rId1"/>
  <headerFooter>
    <oddFooter>&amp;L&amp;D &amp;T&amp;CReceipts to 19 April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4D56-B34F-4FEE-8499-7950A4353DC1}">
  <dimension ref="A1:Y142"/>
  <sheetViews>
    <sheetView workbookViewId="0">
      <pane ySplit="8" topLeftCell="A59" activePane="bottomLeft" state="frozen"/>
      <selection pane="bottomLeft" activeCell="K71" sqref="K71"/>
    </sheetView>
  </sheetViews>
  <sheetFormatPr defaultRowHeight="24.95" customHeight="1"/>
  <cols>
    <col min="1" max="1" width="15.85546875" style="91" bestFit="1" customWidth="1"/>
    <col min="2" max="2" width="8.140625" style="12" customWidth="1"/>
    <col min="3" max="3" width="81.28515625" customWidth="1"/>
    <col min="4" max="4" width="6.7109375" style="12" customWidth="1"/>
    <col min="5" max="5" width="12" style="92" bestFit="1" customWidth="1"/>
    <col min="6" max="6" width="9.140625" style="2" customWidth="1"/>
    <col min="7" max="7" width="14.7109375" style="2" bestFit="1" customWidth="1"/>
    <col min="8" max="8" width="13" style="2" bestFit="1" customWidth="1"/>
    <col min="9" max="9" width="8.7109375" style="2" bestFit="1" customWidth="1"/>
    <col min="10" max="10" width="9.42578125" style="2" bestFit="1" customWidth="1"/>
    <col min="11" max="11" width="8.7109375" style="2" bestFit="1" customWidth="1"/>
    <col min="12" max="12" width="8.42578125" bestFit="1" customWidth="1"/>
    <col min="13" max="13" width="11.28515625" bestFit="1" customWidth="1"/>
    <col min="14" max="14" width="9.85546875" bestFit="1" customWidth="1"/>
    <col min="15" max="15" width="16.28515625" bestFit="1" customWidth="1"/>
    <col min="16" max="16" width="12" bestFit="1" customWidth="1"/>
    <col min="17" max="17" width="8.140625" bestFit="1" customWidth="1"/>
  </cols>
  <sheetData>
    <row r="1" spans="1:23" s="5" customFormat="1" ht="24.95" hidden="1" customHeight="1" thickBot="1">
      <c r="A1" s="11" t="s">
        <v>335</v>
      </c>
      <c r="B1" s="11"/>
      <c r="C1" s="19">
        <v>44818.488888888889</v>
      </c>
      <c r="D1" s="11"/>
      <c r="E1" s="10"/>
      <c r="F1" s="6"/>
      <c r="G1" s="21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3" customFormat="1" ht="24.95" customHeight="1">
      <c r="A2" s="11"/>
      <c r="B2" s="14">
        <f>B118</f>
        <v>0</v>
      </c>
      <c r="C2" s="3" t="s">
        <v>336</v>
      </c>
      <c r="D2" s="18"/>
      <c r="E2" s="154">
        <f>E118</f>
        <v>38953.65</v>
      </c>
      <c r="F2" s="14">
        <f>F118</f>
        <v>0</v>
      </c>
      <c r="G2" s="14">
        <f>G118</f>
        <v>23526.06</v>
      </c>
      <c r="H2" s="14">
        <f>H118</f>
        <v>2558.9899999999998</v>
      </c>
      <c r="I2" s="14">
        <f>I118</f>
        <v>0</v>
      </c>
      <c r="J2" s="14">
        <f>J118</f>
        <v>8535.2000000000007</v>
      </c>
      <c r="K2" s="14">
        <f>K118</f>
        <v>2078.4</v>
      </c>
      <c r="L2" s="14">
        <f>L118</f>
        <v>2235</v>
      </c>
      <c r="M2" s="14">
        <f>M118</f>
        <v>20</v>
      </c>
      <c r="N2" s="141">
        <f>N118</f>
        <v>0</v>
      </c>
      <c r="O2" s="14">
        <f>O118</f>
        <v>0</v>
      </c>
      <c r="P2" s="14">
        <f>P118</f>
        <v>0</v>
      </c>
      <c r="Q2" s="14">
        <f>Q118</f>
        <v>0</v>
      </c>
      <c r="R2" s="14">
        <f>R118</f>
        <v>0</v>
      </c>
      <c r="S2" s="4"/>
      <c r="T2" s="4"/>
      <c r="U2" s="4"/>
      <c r="V2" s="4"/>
    </row>
    <row r="3" spans="1:23" s="5" customFormat="1" ht="30" customHeight="1">
      <c r="A3" s="11"/>
      <c r="B3" s="11" t="s">
        <v>337</v>
      </c>
      <c r="C3" s="82"/>
      <c r="D3" s="11" t="s">
        <v>338</v>
      </c>
      <c r="E3" s="10" t="s">
        <v>8</v>
      </c>
      <c r="F3" s="6" t="s">
        <v>339</v>
      </c>
      <c r="G3" s="6" t="s">
        <v>340</v>
      </c>
      <c r="H3" s="6" t="s">
        <v>307</v>
      </c>
      <c r="I3" s="6" t="s">
        <v>341</v>
      </c>
      <c r="J3" s="6" t="s">
        <v>342</v>
      </c>
      <c r="K3" s="6" t="s">
        <v>343</v>
      </c>
      <c r="L3" s="5" t="s">
        <v>344</v>
      </c>
      <c r="M3" s="5" t="s">
        <v>345</v>
      </c>
      <c r="N3" s="5" t="s">
        <v>346</v>
      </c>
      <c r="O3" s="5" t="s">
        <v>347</v>
      </c>
      <c r="P3" s="5" t="s">
        <v>348</v>
      </c>
      <c r="Q3" s="5" t="s">
        <v>312</v>
      </c>
      <c r="R3" s="5" t="s">
        <v>349</v>
      </c>
    </row>
    <row r="4" spans="1:23" ht="24.95" hidden="1" customHeight="1"/>
    <row r="5" spans="1:23" ht="24.95" hidden="1" customHeight="1"/>
    <row r="6" spans="1:23" ht="24.95" hidden="1" customHeight="1">
      <c r="A6" s="26"/>
      <c r="B6" s="13"/>
    </row>
    <row r="7" spans="1:23" ht="24.95" hidden="1" customHeight="1">
      <c r="A7" s="26"/>
      <c r="B7" s="13"/>
    </row>
    <row r="8" spans="1:23" ht="24.95" hidden="1" customHeight="1">
      <c r="A8" s="26"/>
      <c r="B8" s="13"/>
    </row>
    <row r="9" spans="1:23" s="100" customFormat="1" ht="24.95" customHeight="1">
      <c r="A9" s="146"/>
      <c r="B9" s="99"/>
      <c r="D9" s="101"/>
      <c r="E9" s="155"/>
      <c r="F9" s="102"/>
      <c r="G9" s="102"/>
      <c r="H9" s="102"/>
      <c r="I9" s="102"/>
      <c r="J9" s="102"/>
      <c r="K9" s="102"/>
    </row>
    <row r="10" spans="1:23" ht="24.95" customHeight="1">
      <c r="A10" s="26"/>
      <c r="B10" s="13"/>
      <c r="D10" s="23"/>
    </row>
    <row r="11" spans="1:23" ht="24.95" customHeight="1">
      <c r="A11" s="26">
        <v>45659</v>
      </c>
      <c r="B11" s="13">
        <f>E11-SUM(G11:Q11)</f>
        <v>0</v>
      </c>
      <c r="C11" s="163" t="s">
        <v>113</v>
      </c>
      <c r="D11" s="23"/>
      <c r="E11" s="92">
        <v>87</v>
      </c>
      <c r="F11" s="166"/>
      <c r="G11" s="166">
        <v>87</v>
      </c>
      <c r="H11" s="166"/>
      <c r="I11" s="166"/>
      <c r="J11" s="166"/>
      <c r="K11" s="166"/>
    </row>
    <row r="12" spans="1:23" ht="24.95" customHeight="1">
      <c r="A12" s="164">
        <v>45673</v>
      </c>
      <c r="B12" s="13">
        <f t="shared" ref="B12:B13" si="0">E12-SUM(G12:Q12)</f>
        <v>0</v>
      </c>
      <c r="C12" s="163" t="s">
        <v>125</v>
      </c>
      <c r="E12" s="165">
        <v>784.8</v>
      </c>
      <c r="F12" s="166"/>
      <c r="G12" s="166"/>
      <c r="H12" s="166"/>
      <c r="I12" s="166"/>
      <c r="J12" s="166"/>
      <c r="K12" s="167">
        <v>784.8</v>
      </c>
    </row>
    <row r="13" spans="1:23" ht="24.95" customHeight="1">
      <c r="A13" s="164">
        <v>45684</v>
      </c>
      <c r="B13" s="13">
        <f t="shared" si="0"/>
        <v>0</v>
      </c>
      <c r="C13" s="163" t="s">
        <v>131</v>
      </c>
      <c r="D13" s="23"/>
      <c r="E13" s="92">
        <v>78</v>
      </c>
      <c r="F13" s="166"/>
      <c r="G13" s="166">
        <v>78</v>
      </c>
      <c r="H13" s="166"/>
      <c r="I13" s="166"/>
      <c r="J13" s="166"/>
      <c r="K13" s="166"/>
    </row>
    <row r="14" spans="1:23" ht="24.95" customHeight="1">
      <c r="A14" s="164">
        <v>45691</v>
      </c>
      <c r="B14" s="13">
        <f>E14-SUM(G14:Q14)</f>
        <v>0</v>
      </c>
      <c r="C14" s="163" t="s">
        <v>113</v>
      </c>
      <c r="D14" s="23"/>
      <c r="E14" s="92">
        <v>87</v>
      </c>
      <c r="F14" s="166"/>
      <c r="G14" s="166">
        <v>87</v>
      </c>
      <c r="H14" s="166"/>
      <c r="I14" s="166"/>
      <c r="J14" s="166"/>
      <c r="K14" s="166"/>
    </row>
    <row r="15" spans="1:23" ht="24.95" customHeight="1">
      <c r="A15" s="164">
        <v>45708</v>
      </c>
      <c r="B15" s="13">
        <f>E15-SUM(G15:Q15)</f>
        <v>0</v>
      </c>
      <c r="C15" s="163" t="s">
        <v>141</v>
      </c>
      <c r="D15" s="23"/>
      <c r="E15" s="165">
        <v>1584</v>
      </c>
      <c r="F15" s="166"/>
      <c r="G15" s="167">
        <v>1584</v>
      </c>
      <c r="H15" s="166"/>
      <c r="I15" s="166"/>
      <c r="J15" s="166"/>
      <c r="K15" s="166"/>
    </row>
    <row r="16" spans="1:23" ht="24.95" customHeight="1">
      <c r="A16" s="164">
        <v>45714</v>
      </c>
      <c r="B16" s="13">
        <f t="shared" ref="B16:B17" si="1">E16-SUM(G16:Q16)</f>
        <v>0</v>
      </c>
      <c r="C16" s="163" t="s">
        <v>131</v>
      </c>
      <c r="E16" s="165">
        <v>78</v>
      </c>
      <c r="F16" s="166"/>
      <c r="G16" s="167">
        <v>78</v>
      </c>
      <c r="H16" s="166"/>
      <c r="I16" s="166"/>
      <c r="J16" s="166"/>
      <c r="K16" s="166"/>
      <c r="N16" s="2"/>
    </row>
    <row r="17" spans="1:17" ht="24.95" customHeight="1">
      <c r="A17" s="164">
        <v>45715</v>
      </c>
      <c r="B17" s="13">
        <f t="shared" si="1"/>
        <v>0</v>
      </c>
      <c r="C17" s="163" t="s">
        <v>145</v>
      </c>
      <c r="E17" s="165">
        <v>5205</v>
      </c>
      <c r="F17" s="166"/>
      <c r="G17" s="167">
        <v>5205</v>
      </c>
      <c r="H17" s="166"/>
      <c r="I17" s="166"/>
      <c r="J17" s="166"/>
      <c r="K17" s="166"/>
    </row>
    <row r="18" spans="1:17" ht="24.95" customHeight="1">
      <c r="A18" s="26">
        <v>45719</v>
      </c>
      <c r="B18" s="13">
        <f>E18-SUM(G18:Q18)</f>
        <v>0</v>
      </c>
      <c r="C18" s="163" t="s">
        <v>113</v>
      </c>
      <c r="D18" s="163"/>
      <c r="E18" s="92">
        <v>87</v>
      </c>
      <c r="F18" s="166"/>
      <c r="G18" s="166">
        <v>87</v>
      </c>
      <c r="H18" s="166"/>
      <c r="I18" s="166"/>
      <c r="J18" s="166"/>
      <c r="K18" s="166"/>
    </row>
    <row r="19" spans="1:17" ht="24.95" customHeight="1">
      <c r="A19" s="164">
        <v>45742</v>
      </c>
      <c r="B19" s="13">
        <f>E19-SUM(G19:Q19)</f>
        <v>0</v>
      </c>
      <c r="C19" s="163" t="s">
        <v>131</v>
      </c>
      <c r="E19" s="165">
        <v>78</v>
      </c>
      <c r="F19" s="166"/>
      <c r="G19" s="167">
        <v>78</v>
      </c>
      <c r="H19" s="166"/>
      <c r="I19" s="166"/>
      <c r="J19" s="166"/>
      <c r="K19" s="166"/>
      <c r="L19" s="2"/>
    </row>
    <row r="20" spans="1:17" ht="24.95" customHeight="1">
      <c r="A20" s="164">
        <v>45748</v>
      </c>
      <c r="B20" s="13">
        <f>E20-SUM(G20:Q20)</f>
        <v>0</v>
      </c>
      <c r="C20" s="163" t="s">
        <v>113</v>
      </c>
      <c r="D20" s="23"/>
      <c r="E20" s="92">
        <v>87</v>
      </c>
      <c r="F20" s="166"/>
      <c r="G20" s="166">
        <v>87</v>
      </c>
      <c r="H20" s="166"/>
      <c r="I20" s="166"/>
      <c r="J20" s="166"/>
      <c r="K20" s="166"/>
    </row>
    <row r="21" spans="1:17" ht="24.95" customHeight="1">
      <c r="A21" s="164">
        <v>45757</v>
      </c>
      <c r="B21" s="13">
        <f>E21-SUM(G21:Q21)</f>
        <v>0</v>
      </c>
      <c r="C21" s="163" t="s">
        <v>163</v>
      </c>
      <c r="D21" s="163"/>
      <c r="E21" s="165">
        <v>11116.8</v>
      </c>
      <c r="F21" s="166"/>
      <c r="G21" s="167">
        <v>11116.8</v>
      </c>
      <c r="H21" s="166"/>
      <c r="I21" s="166"/>
      <c r="J21" s="166"/>
      <c r="K21" s="166"/>
    </row>
    <row r="22" spans="1:17" ht="24.95" customHeight="1">
      <c r="A22" s="164">
        <v>45769</v>
      </c>
      <c r="B22" s="13">
        <f>E22-SUM(G22:Q22)</f>
        <v>0</v>
      </c>
      <c r="C22" s="163" t="s">
        <v>164</v>
      </c>
      <c r="D22" s="163"/>
      <c r="E22" s="165">
        <v>56</v>
      </c>
      <c r="F22" s="166"/>
      <c r="G22" s="166"/>
      <c r="H22" s="166"/>
      <c r="I22" s="166"/>
      <c r="J22" s="167">
        <v>56</v>
      </c>
      <c r="K22" s="166"/>
      <c r="M22" s="2"/>
    </row>
    <row r="23" spans="1:17" ht="24.95" customHeight="1">
      <c r="A23" s="164">
        <v>45769</v>
      </c>
      <c r="B23" s="13">
        <f>E23-SUM(G23:Q23)</f>
        <v>0</v>
      </c>
      <c r="C23" s="163" t="s">
        <v>165</v>
      </c>
      <c r="D23" s="163"/>
      <c r="E23" s="165">
        <v>539.98</v>
      </c>
      <c r="F23" s="166"/>
      <c r="G23" s="166"/>
      <c r="H23" s="166"/>
      <c r="I23" s="166"/>
      <c r="J23" s="167">
        <v>539.98</v>
      </c>
      <c r="K23" s="166"/>
    </row>
    <row r="24" spans="1:17" ht="24.95" customHeight="1">
      <c r="A24" s="164">
        <v>45769</v>
      </c>
      <c r="B24" s="13">
        <f>E24-SUM(G24:Q24)</f>
        <v>0</v>
      </c>
      <c r="C24" s="163" t="s">
        <v>166</v>
      </c>
      <c r="D24" s="163"/>
      <c r="E24" s="165">
        <v>539.98</v>
      </c>
      <c r="F24" s="166"/>
      <c r="G24" s="166"/>
      <c r="H24" s="166"/>
      <c r="I24" s="166"/>
      <c r="J24" s="167">
        <v>539.98</v>
      </c>
      <c r="K24" s="166"/>
      <c r="L24" s="2"/>
    </row>
    <row r="25" spans="1:17" ht="24.95" customHeight="1">
      <c r="A25" s="164">
        <v>45769</v>
      </c>
      <c r="B25" s="13">
        <f>E25-SUM(G25:Q25)</f>
        <v>0</v>
      </c>
      <c r="C25" s="163" t="s">
        <v>167</v>
      </c>
      <c r="D25" s="163"/>
      <c r="E25" s="165">
        <v>10.99</v>
      </c>
      <c r="F25" s="166"/>
      <c r="G25" s="166"/>
      <c r="H25" s="166"/>
      <c r="I25" s="166"/>
      <c r="J25" s="167">
        <v>10.99</v>
      </c>
      <c r="K25" s="166"/>
    </row>
    <row r="26" spans="1:17" ht="24.95" customHeight="1">
      <c r="A26" s="164">
        <v>45769</v>
      </c>
      <c r="B26" s="13">
        <f>E26-SUM(G26:Q26)</f>
        <v>0</v>
      </c>
      <c r="C26" s="163" t="s">
        <v>168</v>
      </c>
      <c r="D26" s="163"/>
      <c r="E26" s="165">
        <v>9.99</v>
      </c>
      <c r="F26" s="166"/>
      <c r="G26" s="166"/>
      <c r="H26" s="166"/>
      <c r="I26" s="166"/>
      <c r="J26" s="167">
        <v>9.99</v>
      </c>
      <c r="K26" s="166"/>
    </row>
    <row r="27" spans="1:17" s="8" customFormat="1" ht="24.95" customHeight="1">
      <c r="A27" s="164">
        <v>45769</v>
      </c>
      <c r="B27" s="13">
        <f>E27-SUM(G27:Q27)</f>
        <v>0</v>
      </c>
      <c r="C27" s="163" t="s">
        <v>169</v>
      </c>
      <c r="D27" s="163"/>
      <c r="E27" s="165">
        <v>584.4</v>
      </c>
      <c r="F27" s="92"/>
      <c r="G27" s="92"/>
      <c r="H27" s="166"/>
      <c r="I27" s="92"/>
      <c r="J27" s="167">
        <v>584.4</v>
      </c>
      <c r="K27" s="92"/>
      <c r="O27" s="9"/>
    </row>
    <row r="28" spans="1:17" ht="24.95" customHeight="1">
      <c r="A28" s="164">
        <v>45769</v>
      </c>
      <c r="B28" s="13">
        <f>E28-SUM(G28:Q28)</f>
        <v>0</v>
      </c>
      <c r="C28" s="163" t="s">
        <v>170</v>
      </c>
      <c r="D28" s="163"/>
      <c r="E28" s="165">
        <v>126</v>
      </c>
      <c r="F28" s="166"/>
      <c r="G28" s="166"/>
      <c r="H28" s="166"/>
      <c r="I28" s="166"/>
      <c r="J28" s="167">
        <v>126</v>
      </c>
      <c r="K28" s="166"/>
    </row>
    <row r="29" spans="1:17" s="3" customFormat="1" ht="24.95" customHeight="1">
      <c r="A29" s="164">
        <v>45769</v>
      </c>
      <c r="B29" s="13">
        <f>E29-SUM(G29:Q29)</f>
        <v>0</v>
      </c>
      <c r="C29" s="163" t="s">
        <v>171</v>
      </c>
      <c r="D29" s="163"/>
      <c r="E29" s="165">
        <v>10.99</v>
      </c>
      <c r="F29" s="17"/>
      <c r="G29" s="17"/>
      <c r="H29" s="166"/>
      <c r="I29" s="17"/>
      <c r="J29" s="167">
        <v>10.99</v>
      </c>
      <c r="K29" s="17"/>
      <c r="L29" s="4"/>
      <c r="M29" s="4"/>
      <c r="N29" s="4"/>
      <c r="O29" s="4"/>
      <c r="P29" s="4"/>
      <c r="Q29" s="4"/>
    </row>
    <row r="30" spans="1:17" ht="24.95" customHeight="1">
      <c r="A30" s="164">
        <v>45769</v>
      </c>
      <c r="B30" s="13">
        <f>E30-SUM(G30:Q30)</f>
        <v>0</v>
      </c>
      <c r="C30" s="163" t="s">
        <v>172</v>
      </c>
      <c r="D30" s="163"/>
      <c r="E30" s="165">
        <v>39.99</v>
      </c>
      <c r="F30" s="166"/>
      <c r="G30" s="166"/>
      <c r="H30" s="166"/>
      <c r="I30" s="166"/>
      <c r="J30" s="167">
        <v>39.99</v>
      </c>
      <c r="K30" s="166"/>
      <c r="P30" s="2"/>
    </row>
    <row r="31" spans="1:17" ht="24.95" customHeight="1">
      <c r="A31" s="164">
        <v>45769</v>
      </c>
      <c r="B31" s="13">
        <f>E31-SUM(G31:Q31)</f>
        <v>0</v>
      </c>
      <c r="C31" s="163" t="s">
        <v>173</v>
      </c>
      <c r="D31" s="163"/>
      <c r="E31" s="165">
        <v>17.61</v>
      </c>
      <c r="F31" s="166"/>
      <c r="G31" s="166"/>
      <c r="H31" s="166"/>
      <c r="I31" s="166"/>
      <c r="J31" s="167">
        <v>17.61</v>
      </c>
      <c r="K31" s="166"/>
    </row>
    <row r="32" spans="1:17" ht="24.95" customHeight="1">
      <c r="A32" s="164">
        <v>45769</v>
      </c>
      <c r="B32" s="13">
        <f>E32-SUM(G32:Q32)</f>
        <v>0</v>
      </c>
      <c r="C32" s="163" t="s">
        <v>174</v>
      </c>
      <c r="D32" s="163"/>
      <c r="E32" s="165">
        <v>9.99</v>
      </c>
      <c r="F32" s="166"/>
      <c r="G32" s="166"/>
      <c r="H32" s="166"/>
      <c r="I32" s="166"/>
      <c r="J32" s="167">
        <v>9.99</v>
      </c>
      <c r="K32" s="166"/>
    </row>
    <row r="33" spans="1:16" ht="24.95" customHeight="1">
      <c r="A33" s="164">
        <v>45769</v>
      </c>
      <c r="B33" s="13">
        <f>E33-SUM(G33:Q33)</f>
        <v>0</v>
      </c>
      <c r="C33" s="163" t="s">
        <v>175</v>
      </c>
      <c r="D33" s="163"/>
      <c r="E33" s="165">
        <v>358.06</v>
      </c>
      <c r="F33" s="166"/>
      <c r="G33" s="166"/>
      <c r="H33" s="166"/>
      <c r="I33" s="166"/>
      <c r="J33" s="167">
        <v>358.06</v>
      </c>
      <c r="K33" s="166"/>
      <c r="M33" s="2"/>
      <c r="P33" s="2"/>
    </row>
    <row r="34" spans="1:16" ht="24.95" customHeight="1">
      <c r="A34" s="164">
        <v>45769</v>
      </c>
      <c r="B34" s="13">
        <f>E34-SUM(G34:Q34)</f>
        <v>0</v>
      </c>
      <c r="C34" s="163" t="s">
        <v>176</v>
      </c>
      <c r="D34" s="163"/>
      <c r="E34" s="165">
        <v>202.8</v>
      </c>
      <c r="F34" s="166"/>
      <c r="G34" s="166"/>
      <c r="H34" s="166"/>
      <c r="I34" s="166"/>
      <c r="J34" s="167">
        <v>202.8</v>
      </c>
      <c r="K34" s="166"/>
      <c r="P34" s="2"/>
    </row>
    <row r="35" spans="1:16" ht="24.95" customHeight="1">
      <c r="A35" s="164">
        <v>45772</v>
      </c>
      <c r="B35" s="13">
        <f>E35-SUM(G35:Q35)</f>
        <v>0</v>
      </c>
      <c r="C35" s="163" t="s">
        <v>177</v>
      </c>
      <c r="D35" s="163"/>
      <c r="E35" s="165">
        <v>179.5</v>
      </c>
      <c r="F35" s="166"/>
      <c r="G35" s="166"/>
      <c r="H35" s="166"/>
      <c r="I35" s="166"/>
      <c r="J35" s="166">
        <v>179.5</v>
      </c>
      <c r="K35" s="166"/>
      <c r="P35" s="2"/>
    </row>
    <row r="36" spans="1:16" ht="24.95" customHeight="1">
      <c r="A36" s="164">
        <v>45775</v>
      </c>
      <c r="B36" s="13">
        <f>E36-SUM(G36:Q36)</f>
        <v>0</v>
      </c>
      <c r="C36" s="163" t="s">
        <v>131</v>
      </c>
      <c r="D36" s="163"/>
      <c r="E36" s="92">
        <v>78</v>
      </c>
      <c r="F36" s="166"/>
      <c r="G36" s="166">
        <v>78</v>
      </c>
      <c r="H36" s="166"/>
      <c r="I36" s="166"/>
      <c r="J36" s="166"/>
      <c r="K36" s="166"/>
      <c r="M36" s="2"/>
      <c r="N36" s="2"/>
    </row>
    <row r="37" spans="1:16" ht="24.95" customHeight="1">
      <c r="A37" s="164">
        <v>45778</v>
      </c>
      <c r="B37" s="13">
        <f>E37-SUM(G37:Q37)</f>
        <v>0</v>
      </c>
      <c r="C37" s="163" t="s">
        <v>113</v>
      </c>
      <c r="D37" s="23"/>
      <c r="E37" s="92">
        <v>87</v>
      </c>
      <c r="F37" s="166"/>
      <c r="G37" s="166">
        <v>87</v>
      </c>
      <c r="H37" s="166"/>
      <c r="I37" s="166"/>
      <c r="J37" s="166"/>
      <c r="K37" s="166"/>
      <c r="P37" s="2"/>
    </row>
    <row r="38" spans="1:16" ht="24.95" customHeight="1">
      <c r="A38" s="164">
        <v>45785</v>
      </c>
      <c r="B38" s="13">
        <f>E38-SUM(G38:Q38)</f>
        <v>0</v>
      </c>
      <c r="C38" s="163" t="s">
        <v>184</v>
      </c>
      <c r="D38" s="23"/>
      <c r="E38" s="165">
        <v>92.35</v>
      </c>
      <c r="F38" s="166"/>
      <c r="G38" s="166"/>
      <c r="H38" s="167">
        <v>92.35</v>
      </c>
      <c r="I38" s="166"/>
      <c r="J38" s="166"/>
      <c r="K38" s="166"/>
      <c r="M38" s="2"/>
      <c r="P38" s="2"/>
    </row>
    <row r="39" spans="1:16" ht="24.95" customHeight="1">
      <c r="A39" s="164">
        <v>45785</v>
      </c>
      <c r="B39" s="13">
        <f>E39-SUM(G39:Q39)</f>
        <v>0</v>
      </c>
      <c r="C39" s="163" t="s">
        <v>185</v>
      </c>
      <c r="D39" s="23"/>
      <c r="E39" s="165">
        <v>62.76</v>
      </c>
      <c r="F39" s="166"/>
      <c r="G39" s="166"/>
      <c r="H39" s="167">
        <v>62.76</v>
      </c>
      <c r="I39" s="166"/>
      <c r="J39" s="166"/>
      <c r="K39" s="166"/>
      <c r="N39" s="2"/>
    </row>
    <row r="40" spans="1:16" ht="24.95" customHeight="1">
      <c r="A40" s="164">
        <v>45785</v>
      </c>
      <c r="B40" s="13">
        <f>E40-SUM(G40:Q40)</f>
        <v>0</v>
      </c>
      <c r="C40" s="163" t="s">
        <v>186</v>
      </c>
      <c r="D40" s="23"/>
      <c r="E40" s="165">
        <v>45.84</v>
      </c>
      <c r="F40" s="166"/>
      <c r="G40" s="166"/>
      <c r="H40" s="167">
        <v>45.84</v>
      </c>
      <c r="I40" s="166"/>
      <c r="J40" s="166"/>
      <c r="K40" s="166"/>
      <c r="P40" s="2"/>
    </row>
    <row r="41" spans="1:16" ht="24.95" customHeight="1">
      <c r="A41" s="164">
        <v>45785</v>
      </c>
      <c r="B41" s="13">
        <f>E41-SUM(G41:Q41)</f>
        <v>0</v>
      </c>
      <c r="C41" s="163" t="s">
        <v>187</v>
      </c>
      <c r="D41" s="23"/>
      <c r="E41" s="165">
        <v>31.1</v>
      </c>
      <c r="F41" s="166"/>
      <c r="G41" s="166"/>
      <c r="H41" s="167">
        <v>31.1</v>
      </c>
      <c r="I41" s="166"/>
      <c r="J41" s="166"/>
      <c r="K41" s="166"/>
      <c r="P41" s="2"/>
    </row>
    <row r="42" spans="1:16" ht="24.95" customHeight="1">
      <c r="A42" s="164">
        <v>45785</v>
      </c>
      <c r="B42" s="13">
        <f>E42-SUM(G42:Q42)</f>
        <v>0</v>
      </c>
      <c r="C42" s="163" t="s">
        <v>188</v>
      </c>
      <c r="D42" s="23"/>
      <c r="E42" s="165">
        <v>34.24</v>
      </c>
      <c r="F42" s="166"/>
      <c r="G42" s="166"/>
      <c r="H42" s="167">
        <v>34.24</v>
      </c>
      <c r="I42" s="166"/>
      <c r="J42" s="166"/>
      <c r="K42" s="166"/>
      <c r="P42" s="2"/>
    </row>
    <row r="43" spans="1:16" ht="24.95" customHeight="1">
      <c r="A43" s="164">
        <v>45785</v>
      </c>
      <c r="B43" s="13">
        <f>E43-SUM(G43:Q43)</f>
        <v>0</v>
      </c>
      <c r="C43" s="163" t="s">
        <v>189</v>
      </c>
      <c r="D43" s="23"/>
      <c r="E43" s="165">
        <v>70.16</v>
      </c>
      <c r="F43" s="166"/>
      <c r="G43" s="166"/>
      <c r="H43" s="167">
        <v>70.16</v>
      </c>
      <c r="I43" s="166"/>
      <c r="J43" s="166"/>
      <c r="K43" s="166"/>
      <c r="M43" s="2"/>
      <c r="P43" s="2"/>
    </row>
    <row r="44" spans="1:16" ht="24.95" customHeight="1">
      <c r="A44" s="164">
        <v>45785</v>
      </c>
      <c r="B44" s="13">
        <f>E44-SUM(G44:Q44)</f>
        <v>0</v>
      </c>
      <c r="C44" s="163" t="s">
        <v>190</v>
      </c>
      <c r="D44" s="23"/>
      <c r="E44" s="165">
        <v>17.920000000000002</v>
      </c>
      <c r="F44" s="166"/>
      <c r="G44" s="166"/>
      <c r="H44" s="167">
        <v>17.920000000000002</v>
      </c>
      <c r="I44" s="166"/>
      <c r="J44" s="166"/>
      <c r="K44" s="166"/>
    </row>
    <row r="45" spans="1:16" ht="24.95" customHeight="1">
      <c r="A45" s="164">
        <v>45785</v>
      </c>
      <c r="B45" s="13">
        <f>E45-SUM(G45:Q45)</f>
        <v>0</v>
      </c>
      <c r="C45" s="163" t="s">
        <v>191</v>
      </c>
      <c r="D45" s="23"/>
      <c r="E45" s="165">
        <v>53.09</v>
      </c>
      <c r="F45" s="166"/>
      <c r="G45" s="166"/>
      <c r="H45" s="167">
        <v>53.09</v>
      </c>
      <c r="I45" s="166"/>
      <c r="J45" s="166"/>
      <c r="K45" s="166"/>
      <c r="O45" s="2"/>
    </row>
    <row r="46" spans="1:16" ht="24.95" customHeight="1">
      <c r="A46" s="164">
        <v>45785</v>
      </c>
      <c r="B46" s="13">
        <f>E46-SUM(G46:Q46)</f>
        <v>0</v>
      </c>
      <c r="C46" s="163" t="s">
        <v>192</v>
      </c>
      <c r="D46" s="23"/>
      <c r="E46" s="165">
        <v>81</v>
      </c>
      <c r="F46" s="166"/>
      <c r="G46" s="166"/>
      <c r="H46" s="167">
        <v>81</v>
      </c>
      <c r="I46" s="166"/>
      <c r="J46" s="166"/>
      <c r="K46" s="166"/>
      <c r="P46" s="2"/>
    </row>
    <row r="47" spans="1:16" ht="24.95" customHeight="1">
      <c r="A47" s="164">
        <v>45785</v>
      </c>
      <c r="B47" s="13">
        <f>E47-SUM(G47:Q47)</f>
        <v>0</v>
      </c>
      <c r="C47" s="163" t="s">
        <v>193</v>
      </c>
      <c r="D47" s="23"/>
      <c r="E47" s="165">
        <v>93.5</v>
      </c>
      <c r="F47" s="166"/>
      <c r="G47" s="166"/>
      <c r="H47" s="167">
        <v>93.5</v>
      </c>
      <c r="I47" s="166"/>
      <c r="J47" s="166"/>
      <c r="K47" s="166"/>
    </row>
    <row r="48" spans="1:16" ht="24.95" customHeight="1">
      <c r="A48" s="164">
        <v>45785</v>
      </c>
      <c r="B48" s="13">
        <f>E48-SUM(G48:Q48)</f>
        <v>0</v>
      </c>
      <c r="C48" s="163" t="s">
        <v>350</v>
      </c>
      <c r="D48" s="23"/>
      <c r="E48" s="165">
        <v>93.5</v>
      </c>
      <c r="F48" s="166"/>
      <c r="G48" s="166"/>
      <c r="H48" s="167">
        <v>93.5</v>
      </c>
      <c r="I48" s="166"/>
      <c r="J48" s="166"/>
      <c r="K48" s="166"/>
    </row>
    <row r="49" spans="1:17" ht="24.95" customHeight="1">
      <c r="A49" s="164">
        <v>45785</v>
      </c>
      <c r="B49" s="13">
        <f>E49-SUM(G49:Q49)</f>
        <v>0</v>
      </c>
      <c r="C49" s="163" t="s">
        <v>195</v>
      </c>
      <c r="D49" s="23"/>
      <c r="E49" s="165">
        <v>74.97</v>
      </c>
      <c r="F49" s="166"/>
      <c r="G49" s="166"/>
      <c r="H49" s="167">
        <v>74.97</v>
      </c>
      <c r="I49" s="166"/>
      <c r="J49" s="166"/>
      <c r="K49" s="166"/>
      <c r="M49" s="2"/>
    </row>
    <row r="50" spans="1:17" ht="24.95" customHeight="1">
      <c r="A50" s="164">
        <v>45785</v>
      </c>
      <c r="B50" s="13">
        <f>E50-SUM(G50:Q50)</f>
        <v>0</v>
      </c>
      <c r="C50" s="163" t="s">
        <v>196</v>
      </c>
      <c r="D50" s="23"/>
      <c r="E50" s="165">
        <v>69.819999999999993</v>
      </c>
      <c r="F50" s="166"/>
      <c r="G50" s="166"/>
      <c r="H50" s="167">
        <v>69.819999999999993</v>
      </c>
      <c r="I50" s="166"/>
      <c r="J50" s="166"/>
      <c r="K50" s="166"/>
    </row>
    <row r="51" spans="1:17" ht="24.95" customHeight="1">
      <c r="A51" s="164">
        <v>45785</v>
      </c>
      <c r="B51" s="13">
        <f>E51-SUM(G51:Q51)</f>
        <v>0</v>
      </c>
      <c r="C51" s="163" t="s">
        <v>197</v>
      </c>
      <c r="D51" s="23"/>
      <c r="E51" s="165">
        <v>3495</v>
      </c>
      <c r="F51" s="166"/>
      <c r="G51" s="167">
        <v>3495</v>
      </c>
      <c r="H51" s="166"/>
      <c r="I51" s="166"/>
      <c r="J51" s="166"/>
      <c r="K51" s="166"/>
      <c r="Q51" s="2"/>
    </row>
    <row r="52" spans="1:17" ht="24.95" customHeight="1">
      <c r="A52" s="164">
        <v>45789</v>
      </c>
      <c r="B52" s="13">
        <f>E52-SUM(G52:Q52)</f>
        <v>0</v>
      </c>
      <c r="C52" s="163" t="s">
        <v>198</v>
      </c>
      <c r="D52" s="23"/>
      <c r="E52" s="165">
        <v>472.8</v>
      </c>
      <c r="F52" s="166"/>
      <c r="G52" s="166"/>
      <c r="H52" s="166"/>
      <c r="I52" s="166"/>
      <c r="J52" s="166"/>
      <c r="K52" s="167">
        <v>472.8</v>
      </c>
      <c r="Q52" s="2"/>
    </row>
    <row r="53" spans="1:17" ht="15">
      <c r="A53" s="164">
        <v>45791</v>
      </c>
      <c r="B53" s="13">
        <f>E53-SUM(G53:Q53)</f>
        <v>0</v>
      </c>
      <c r="C53" s="163" t="s">
        <v>200</v>
      </c>
      <c r="E53" s="165">
        <v>5478</v>
      </c>
      <c r="F53" s="166"/>
      <c r="G53" s="166"/>
      <c r="H53" s="166"/>
      <c r="I53" s="166"/>
      <c r="J53" s="167">
        <v>5478</v>
      </c>
      <c r="K53" s="166"/>
      <c r="P53" s="2"/>
      <c r="Q53" s="2"/>
    </row>
    <row r="54" spans="1:17" ht="24.95" customHeight="1">
      <c r="A54" s="164">
        <v>45804</v>
      </c>
      <c r="B54" s="13">
        <f t="shared" ref="B54:B117" si="2">E54-SUM(G54:Q54)</f>
        <v>0</v>
      </c>
      <c r="C54" s="163" t="s">
        <v>131</v>
      </c>
      <c r="D54" s="163"/>
      <c r="E54" s="167">
        <v>78</v>
      </c>
      <c r="G54" s="167">
        <v>78</v>
      </c>
      <c r="P54" s="2"/>
      <c r="Q54" s="2"/>
    </row>
    <row r="55" spans="1:17" ht="24.95" customHeight="1">
      <c r="A55" s="164">
        <v>45807</v>
      </c>
      <c r="B55" s="13">
        <f t="shared" si="2"/>
        <v>0</v>
      </c>
      <c r="C55" s="163" t="s">
        <v>203</v>
      </c>
      <c r="D55" s="163"/>
      <c r="E55" s="167">
        <v>42.04</v>
      </c>
      <c r="G55" s="2">
        <v>42.04</v>
      </c>
      <c r="P55" s="2"/>
      <c r="Q55" s="2"/>
    </row>
    <row r="56" spans="1:17" ht="24.95" customHeight="1">
      <c r="A56" s="164">
        <v>45810</v>
      </c>
      <c r="B56" s="13">
        <f t="shared" si="2"/>
        <v>0</v>
      </c>
      <c r="C56" s="163" t="s">
        <v>204</v>
      </c>
      <c r="D56" s="163"/>
      <c r="E56" s="167">
        <v>99.27</v>
      </c>
      <c r="H56" s="167">
        <v>99.27</v>
      </c>
      <c r="P56" s="2"/>
      <c r="Q56" s="2"/>
    </row>
    <row r="57" spans="1:17" ht="24.95" customHeight="1">
      <c r="A57" s="164">
        <v>45810</v>
      </c>
      <c r="B57" s="13">
        <f t="shared" si="2"/>
        <v>0</v>
      </c>
      <c r="C57" s="163" t="s">
        <v>205</v>
      </c>
      <c r="D57" s="163"/>
      <c r="E57" s="167">
        <v>81.12</v>
      </c>
      <c r="H57" s="167">
        <v>81.12</v>
      </c>
      <c r="P57" s="2"/>
      <c r="Q57" s="2"/>
    </row>
    <row r="58" spans="1:17" ht="24.95" customHeight="1">
      <c r="A58" s="164">
        <v>45810</v>
      </c>
      <c r="B58" s="13">
        <f t="shared" si="2"/>
        <v>0</v>
      </c>
      <c r="C58" s="163" t="s">
        <v>206</v>
      </c>
      <c r="D58" s="163"/>
      <c r="E58" s="167">
        <v>41.07</v>
      </c>
      <c r="H58" s="167">
        <v>41.07</v>
      </c>
      <c r="Q58" s="2"/>
    </row>
    <row r="59" spans="1:17" ht="24.95" customHeight="1">
      <c r="A59" s="164">
        <v>45810</v>
      </c>
      <c r="B59" s="13">
        <f t="shared" si="2"/>
        <v>0</v>
      </c>
      <c r="C59" s="163" t="s">
        <v>207</v>
      </c>
      <c r="D59" s="163"/>
      <c r="E59" s="167">
        <v>10.6</v>
      </c>
      <c r="H59" s="167">
        <v>10.6</v>
      </c>
      <c r="P59" s="2"/>
      <c r="Q59" s="2"/>
    </row>
    <row r="60" spans="1:17" ht="24.95" customHeight="1">
      <c r="A60" s="164">
        <v>45810</v>
      </c>
      <c r="B60" s="13">
        <f t="shared" si="2"/>
        <v>0</v>
      </c>
      <c r="C60" s="163" t="s">
        <v>208</v>
      </c>
      <c r="D60" s="163"/>
      <c r="E60" s="167">
        <v>71.69</v>
      </c>
      <c r="H60" s="167">
        <v>71.69</v>
      </c>
      <c r="P60" s="2"/>
    </row>
    <row r="61" spans="1:17" ht="24.95" customHeight="1">
      <c r="A61" s="164">
        <v>45810</v>
      </c>
      <c r="B61" s="13">
        <f t="shared" si="2"/>
        <v>0</v>
      </c>
      <c r="C61" s="163" t="s">
        <v>209</v>
      </c>
      <c r="D61" s="163"/>
      <c r="E61" s="167">
        <v>21.22</v>
      </c>
      <c r="H61" s="167">
        <v>21.22</v>
      </c>
      <c r="Q61" s="2"/>
    </row>
    <row r="62" spans="1:17" ht="24.95" customHeight="1">
      <c r="A62" s="164">
        <v>45810</v>
      </c>
      <c r="B62" s="13">
        <f t="shared" si="2"/>
        <v>0</v>
      </c>
      <c r="C62" s="163" t="s">
        <v>113</v>
      </c>
      <c r="D62" s="163"/>
      <c r="E62" s="167">
        <v>87</v>
      </c>
      <c r="G62" s="167">
        <v>87</v>
      </c>
      <c r="P62" s="2"/>
    </row>
    <row r="63" spans="1:17" ht="24.95" customHeight="1">
      <c r="A63" s="164">
        <v>45811</v>
      </c>
      <c r="B63" s="13">
        <f t="shared" si="2"/>
        <v>0</v>
      </c>
      <c r="C63" s="163" t="s">
        <v>211</v>
      </c>
      <c r="D63" s="163"/>
      <c r="E63" s="167">
        <v>756</v>
      </c>
      <c r="K63" s="167">
        <v>756</v>
      </c>
      <c r="P63" s="2"/>
    </row>
    <row r="64" spans="1:17" ht="24.95" customHeight="1">
      <c r="A64" s="164">
        <v>45811</v>
      </c>
      <c r="B64" s="13">
        <f t="shared" si="2"/>
        <v>0</v>
      </c>
      <c r="C64" s="163" t="s">
        <v>212</v>
      </c>
      <c r="D64" s="163"/>
      <c r="E64" s="167">
        <v>70.7</v>
      </c>
      <c r="H64" s="167">
        <v>70.7</v>
      </c>
    </row>
    <row r="65" spans="1:17" ht="24.95" customHeight="1">
      <c r="A65" s="164">
        <v>45811</v>
      </c>
      <c r="B65" s="13">
        <f t="shared" si="2"/>
        <v>0</v>
      </c>
      <c r="C65" s="163" t="s">
        <v>214</v>
      </c>
      <c r="D65" s="163"/>
      <c r="E65" s="167">
        <v>193.2</v>
      </c>
      <c r="J65" s="167">
        <v>193.2</v>
      </c>
      <c r="P65" s="2"/>
    </row>
    <row r="66" spans="1:17" ht="24.95" customHeight="1">
      <c r="A66" s="164">
        <v>45811</v>
      </c>
      <c r="B66" s="13">
        <f t="shared" si="2"/>
        <v>0</v>
      </c>
      <c r="C66" s="163" t="s">
        <v>215</v>
      </c>
      <c r="D66" s="163"/>
      <c r="E66" s="167">
        <v>32.4</v>
      </c>
      <c r="K66" s="167">
        <v>32.4</v>
      </c>
      <c r="M66" s="2"/>
    </row>
    <row r="67" spans="1:17" ht="24.95" customHeight="1">
      <c r="A67" s="164">
        <v>45811</v>
      </c>
      <c r="B67" s="13">
        <f t="shared" si="2"/>
        <v>0</v>
      </c>
      <c r="C67" s="163" t="s">
        <v>216</v>
      </c>
      <c r="D67" s="163"/>
      <c r="E67" s="167">
        <v>32.4</v>
      </c>
      <c r="K67" s="167">
        <v>32.4</v>
      </c>
    </row>
    <row r="68" spans="1:17" ht="24.95" customHeight="1">
      <c r="A68" s="164">
        <v>45813</v>
      </c>
      <c r="B68" s="13">
        <f t="shared" si="2"/>
        <v>0</v>
      </c>
      <c r="C68" s="163" t="s">
        <v>218</v>
      </c>
      <c r="D68" s="163"/>
      <c r="E68" s="167">
        <v>42</v>
      </c>
      <c r="H68" s="167">
        <v>42</v>
      </c>
    </row>
    <row r="69" spans="1:17" ht="24.95" customHeight="1">
      <c r="A69" s="164">
        <v>45813</v>
      </c>
      <c r="B69" s="13">
        <f t="shared" si="2"/>
        <v>0</v>
      </c>
      <c r="C69" s="163" t="s">
        <v>219</v>
      </c>
      <c r="D69" s="163"/>
      <c r="E69" s="167">
        <v>42</v>
      </c>
      <c r="H69" s="167">
        <v>42</v>
      </c>
    </row>
    <row r="70" spans="1:17" ht="24.95" customHeight="1">
      <c r="A70" s="164">
        <v>45813</v>
      </c>
      <c r="B70" s="13">
        <f t="shared" si="2"/>
        <v>0</v>
      </c>
      <c r="C70" s="163" t="s">
        <v>220</v>
      </c>
      <c r="D70" s="163"/>
      <c r="E70" s="167">
        <v>60</v>
      </c>
      <c r="H70" s="167">
        <v>60</v>
      </c>
    </row>
    <row r="71" spans="1:17" ht="24.95" customHeight="1">
      <c r="A71" s="164">
        <v>45834</v>
      </c>
      <c r="B71" s="13">
        <f t="shared" si="2"/>
        <v>0</v>
      </c>
      <c r="C71" s="163" t="s">
        <v>226</v>
      </c>
      <c r="D71" s="163"/>
      <c r="E71" s="167">
        <v>21</v>
      </c>
      <c r="H71" s="167">
        <v>21</v>
      </c>
    </row>
    <row r="72" spans="1:17" ht="24.95" customHeight="1">
      <c r="A72" s="164">
        <v>45839</v>
      </c>
      <c r="B72" s="13">
        <f t="shared" si="2"/>
        <v>0</v>
      </c>
      <c r="C72" s="163" t="s">
        <v>113</v>
      </c>
      <c r="D72" s="163"/>
      <c r="E72" s="167">
        <v>132</v>
      </c>
      <c r="G72" s="2">
        <v>132</v>
      </c>
    </row>
    <row r="73" spans="1:17" ht="24.95" customHeight="1">
      <c r="A73" s="164">
        <v>45846</v>
      </c>
      <c r="B73" s="13">
        <f t="shared" si="2"/>
        <v>0</v>
      </c>
      <c r="C73" s="163" t="s">
        <v>231</v>
      </c>
      <c r="D73" s="163"/>
      <c r="E73" s="167">
        <v>20</v>
      </c>
      <c r="F73" s="9"/>
      <c r="G73"/>
      <c r="H73" s="9"/>
      <c r="I73" s="9"/>
      <c r="J73" s="9"/>
      <c r="K73" s="9"/>
      <c r="L73" s="8"/>
      <c r="M73" s="167">
        <v>20</v>
      </c>
      <c r="N73" s="8"/>
      <c r="O73" s="8"/>
      <c r="P73" s="8"/>
      <c r="Q73" s="8"/>
    </row>
    <row r="74" spans="1:17" ht="24.95" customHeight="1">
      <c r="A74" s="164">
        <v>45846</v>
      </c>
      <c r="B74" s="13">
        <f t="shared" si="2"/>
        <v>0</v>
      </c>
      <c r="C74" s="163" t="s">
        <v>232</v>
      </c>
      <c r="D74" s="163"/>
      <c r="E74" s="167">
        <v>33.76</v>
      </c>
      <c r="F74" s="9"/>
      <c r="G74" s="9"/>
      <c r="H74" s="167">
        <v>33.76</v>
      </c>
      <c r="I74" s="9"/>
      <c r="J74" s="9"/>
      <c r="K74" s="9"/>
      <c r="L74" s="8"/>
      <c r="M74" s="8"/>
      <c r="O74" s="8"/>
      <c r="P74" s="8"/>
      <c r="Q74" s="8"/>
    </row>
    <row r="75" spans="1:17" ht="24.95" customHeight="1">
      <c r="A75" s="164">
        <v>45846</v>
      </c>
      <c r="B75" s="13">
        <f t="shared" si="2"/>
        <v>0</v>
      </c>
      <c r="C75" s="163" t="s">
        <v>233</v>
      </c>
      <c r="D75" s="163"/>
      <c r="E75" s="167">
        <v>16.420000000000002</v>
      </c>
      <c r="F75" s="9"/>
      <c r="G75" s="9"/>
      <c r="H75" s="167">
        <v>16.420000000000002</v>
      </c>
      <c r="I75" s="9"/>
      <c r="J75" s="9"/>
      <c r="K75"/>
      <c r="L75" s="8"/>
      <c r="M75" s="8"/>
      <c r="N75" s="8"/>
      <c r="O75" s="8"/>
      <c r="P75" s="8"/>
      <c r="Q75" s="8"/>
    </row>
    <row r="76" spans="1:17" ht="24.95" customHeight="1">
      <c r="A76" s="164">
        <v>45846</v>
      </c>
      <c r="B76" s="13">
        <f t="shared" si="2"/>
        <v>0</v>
      </c>
      <c r="C76" s="163" t="s">
        <v>234</v>
      </c>
      <c r="D76" s="163"/>
      <c r="E76" s="167">
        <v>86.56</v>
      </c>
      <c r="F76" s="9"/>
      <c r="G76" s="9"/>
      <c r="H76" s="167">
        <v>86.56</v>
      </c>
      <c r="I76" s="9"/>
      <c r="J76" s="9"/>
      <c r="K76"/>
      <c r="L76" s="8"/>
      <c r="M76" s="8"/>
      <c r="N76" s="8"/>
      <c r="O76" s="8"/>
      <c r="P76" s="8"/>
      <c r="Q76" s="8"/>
    </row>
    <row r="77" spans="1:17" ht="24.95" customHeight="1">
      <c r="A77" s="164">
        <v>45846</v>
      </c>
      <c r="B77" s="13">
        <f t="shared" si="2"/>
        <v>0</v>
      </c>
      <c r="C77" s="163" t="s">
        <v>235</v>
      </c>
      <c r="D77" s="163"/>
      <c r="E77" s="167">
        <v>56.46</v>
      </c>
      <c r="F77" s="9"/>
      <c r="G77" s="9"/>
      <c r="H77" s="167">
        <v>56.46</v>
      </c>
      <c r="I77" s="9"/>
      <c r="J77"/>
      <c r="K77" s="9"/>
      <c r="L77" s="8"/>
      <c r="M77" s="8"/>
      <c r="N77" s="8"/>
      <c r="O77" s="8"/>
      <c r="P77" s="8"/>
      <c r="Q77" s="8"/>
    </row>
    <row r="78" spans="1:17" ht="24.95" customHeight="1">
      <c r="A78" s="164">
        <v>45846</v>
      </c>
      <c r="B78" s="13">
        <f t="shared" si="2"/>
        <v>0</v>
      </c>
      <c r="C78" s="163" t="s">
        <v>236</v>
      </c>
      <c r="D78" s="163"/>
      <c r="E78" s="167">
        <v>54</v>
      </c>
      <c r="F78" s="9"/>
      <c r="G78" s="9"/>
      <c r="H78" s="167">
        <v>54</v>
      </c>
      <c r="I78" s="9"/>
      <c r="J78" s="9"/>
      <c r="K78" s="9"/>
      <c r="L78" s="8"/>
      <c r="M78" s="8"/>
      <c r="N78" s="8"/>
      <c r="O78" s="8"/>
      <c r="Q78" s="8"/>
    </row>
    <row r="79" spans="1:17" ht="24.95" customHeight="1">
      <c r="A79" s="164">
        <v>45846</v>
      </c>
      <c r="B79" s="13">
        <f t="shared" si="2"/>
        <v>0</v>
      </c>
      <c r="C79" s="163" t="s">
        <v>237</v>
      </c>
      <c r="D79" s="163"/>
      <c r="E79" s="167">
        <v>36.840000000000003</v>
      </c>
      <c r="F79" s="9"/>
      <c r="G79" s="9"/>
      <c r="H79" s="167">
        <v>36.840000000000003</v>
      </c>
      <c r="I79" s="9"/>
      <c r="J79" s="9"/>
      <c r="K79" s="9"/>
      <c r="L79" s="8"/>
      <c r="M79" s="8"/>
      <c r="N79" s="8"/>
      <c r="O79" s="8"/>
      <c r="Q79" s="8"/>
    </row>
    <row r="80" spans="1:17" ht="24.95" customHeight="1">
      <c r="A80" s="164">
        <v>45846</v>
      </c>
      <c r="B80" s="13">
        <f t="shared" si="2"/>
        <v>0</v>
      </c>
      <c r="C80" s="163" t="s">
        <v>238</v>
      </c>
      <c r="D80" s="163"/>
      <c r="E80" s="167">
        <v>27.32</v>
      </c>
      <c r="F80" s="9"/>
      <c r="G80" s="9"/>
      <c r="H80" s="167">
        <v>27.32</v>
      </c>
      <c r="I80" s="9"/>
      <c r="J80" s="9"/>
      <c r="K80" s="9"/>
      <c r="L80" s="8"/>
      <c r="M80" s="8"/>
      <c r="N80" s="8"/>
      <c r="O80" s="8"/>
      <c r="Q80" s="8"/>
    </row>
    <row r="81" spans="1:17" ht="24.95" customHeight="1">
      <c r="A81" s="164">
        <v>45846</v>
      </c>
      <c r="B81" s="13">
        <f t="shared" si="2"/>
        <v>0</v>
      </c>
      <c r="C81" s="163" t="s">
        <v>239</v>
      </c>
      <c r="D81" s="163"/>
      <c r="E81" s="167">
        <v>27.05</v>
      </c>
      <c r="F81" s="9"/>
      <c r="G81" s="167">
        <v>27.05</v>
      </c>
      <c r="H81" s="9"/>
      <c r="I81" s="9"/>
      <c r="J81" s="9"/>
      <c r="K81" s="9"/>
      <c r="L81" s="8"/>
      <c r="M81" s="8"/>
      <c r="N81" s="8"/>
      <c r="O81" s="8"/>
      <c r="Q81" s="8"/>
    </row>
    <row r="82" spans="1:17" ht="24.95" customHeight="1">
      <c r="A82" s="164">
        <v>45852</v>
      </c>
      <c r="B82" s="13">
        <f t="shared" si="2"/>
        <v>0</v>
      </c>
      <c r="C82" s="163" t="s">
        <v>241</v>
      </c>
      <c r="D82" s="163"/>
      <c r="E82" s="167">
        <v>94.91</v>
      </c>
      <c r="F82" s="9"/>
      <c r="G82" s="167">
        <v>94.91</v>
      </c>
      <c r="H82" s="9"/>
      <c r="I82" s="9"/>
      <c r="J82" s="9"/>
      <c r="K82" s="9"/>
      <c r="L82" s="8"/>
      <c r="M82" s="8"/>
      <c r="N82" s="8"/>
      <c r="O82" s="8"/>
      <c r="P82" s="8"/>
      <c r="Q82" s="8"/>
    </row>
    <row r="83" spans="1:17" ht="24.95" customHeight="1">
      <c r="A83" s="164">
        <v>45860</v>
      </c>
      <c r="B83" s="13">
        <f t="shared" si="2"/>
        <v>0</v>
      </c>
      <c r="C83" s="163" t="s">
        <v>242</v>
      </c>
      <c r="D83" s="163"/>
      <c r="E83" s="167">
        <v>71.349999999999994</v>
      </c>
      <c r="F83" s="9"/>
      <c r="G83"/>
      <c r="H83" s="167">
        <v>71.349999999999994</v>
      </c>
      <c r="I83" s="9"/>
      <c r="J83" s="9"/>
      <c r="K83" s="9"/>
      <c r="L83" s="8"/>
      <c r="M83" s="8"/>
      <c r="N83" s="8"/>
      <c r="O83" s="8"/>
      <c r="P83" s="8"/>
      <c r="Q83" s="8"/>
    </row>
    <row r="84" spans="1:17" ht="24.95" customHeight="1">
      <c r="A84" s="164">
        <v>45860</v>
      </c>
      <c r="B84" s="13">
        <f t="shared" si="2"/>
        <v>0</v>
      </c>
      <c r="C84" s="163" t="s">
        <v>243</v>
      </c>
      <c r="D84" s="163"/>
      <c r="E84" s="167">
        <v>58.27</v>
      </c>
      <c r="F84" s="9"/>
      <c r="G84"/>
      <c r="H84" s="167">
        <v>58.27</v>
      </c>
      <c r="I84" s="9"/>
      <c r="J84" s="9"/>
      <c r="K84" s="9"/>
      <c r="L84" s="8"/>
      <c r="M84" s="8"/>
      <c r="N84" s="8"/>
      <c r="O84" s="8"/>
      <c r="P84" s="8"/>
      <c r="Q84" s="8"/>
    </row>
    <row r="85" spans="1:17" ht="24.95" customHeight="1">
      <c r="A85" s="164">
        <v>45860</v>
      </c>
      <c r="B85" s="13">
        <f t="shared" si="2"/>
        <v>0</v>
      </c>
      <c r="C85" s="163" t="s">
        <v>244</v>
      </c>
      <c r="D85" s="163"/>
      <c r="E85" s="167">
        <v>62.8</v>
      </c>
      <c r="F85" s="9"/>
      <c r="G85" s="9"/>
      <c r="H85" s="167">
        <v>62.8</v>
      </c>
      <c r="I85" s="9"/>
      <c r="J85" s="9"/>
      <c r="K85"/>
      <c r="L85" s="8"/>
      <c r="M85" s="8"/>
      <c r="N85" s="8"/>
      <c r="O85" s="8"/>
      <c r="P85" s="8"/>
      <c r="Q85" s="8"/>
    </row>
    <row r="86" spans="1:17" ht="24.95" customHeight="1">
      <c r="A86" s="164">
        <v>45860</v>
      </c>
      <c r="B86" s="13">
        <f t="shared" si="2"/>
        <v>0</v>
      </c>
      <c r="C86" s="163" t="s">
        <v>245</v>
      </c>
      <c r="D86" s="163"/>
      <c r="E86" s="167">
        <v>38.68</v>
      </c>
      <c r="F86" s="9"/>
      <c r="G86"/>
      <c r="H86" s="167">
        <v>38.68</v>
      </c>
      <c r="I86" s="9"/>
      <c r="J86" s="9"/>
      <c r="K86" s="9"/>
      <c r="L86" s="8"/>
      <c r="M86" s="8"/>
      <c r="N86" s="8"/>
      <c r="O86" s="8"/>
      <c r="P86" s="8"/>
      <c r="Q86" s="8"/>
    </row>
    <row r="87" spans="1:17" ht="24.95" customHeight="1">
      <c r="A87" s="164">
        <v>45860</v>
      </c>
      <c r="B87" s="13">
        <f t="shared" si="2"/>
        <v>0</v>
      </c>
      <c r="C87" s="163" t="s">
        <v>246</v>
      </c>
      <c r="D87" s="163"/>
      <c r="E87" s="167">
        <v>73.400000000000006</v>
      </c>
      <c r="H87" s="167">
        <v>73.400000000000006</v>
      </c>
    </row>
    <row r="88" spans="1:17" ht="24.95" customHeight="1">
      <c r="A88" s="164">
        <v>45860</v>
      </c>
      <c r="B88" s="13">
        <f t="shared" si="2"/>
        <v>0</v>
      </c>
      <c r="C88" s="163" t="s">
        <v>247</v>
      </c>
      <c r="D88" s="163"/>
      <c r="E88" s="167">
        <v>55.96</v>
      </c>
      <c r="H88" s="167">
        <v>55.96</v>
      </c>
    </row>
    <row r="89" spans="1:17" ht="24.95" customHeight="1">
      <c r="A89" s="164">
        <v>45860</v>
      </c>
      <c r="B89" s="13">
        <f t="shared" si="2"/>
        <v>0</v>
      </c>
      <c r="C89" s="163" t="s">
        <v>248</v>
      </c>
      <c r="D89" s="163"/>
      <c r="E89" s="167">
        <v>55.96</v>
      </c>
      <c r="H89" s="167">
        <v>55.96</v>
      </c>
    </row>
    <row r="90" spans="1:17" ht="24.95" customHeight="1">
      <c r="A90" s="164">
        <v>45860</v>
      </c>
      <c r="B90" s="13">
        <f t="shared" si="2"/>
        <v>0</v>
      </c>
      <c r="C90" s="163" t="s">
        <v>249</v>
      </c>
      <c r="D90" s="163"/>
      <c r="E90" s="167">
        <v>30.82</v>
      </c>
      <c r="H90" s="167">
        <v>30.82</v>
      </c>
    </row>
    <row r="91" spans="1:17" ht="24.95" customHeight="1">
      <c r="A91" s="169">
        <v>45665</v>
      </c>
      <c r="B91" s="13">
        <f t="shared" si="2"/>
        <v>0</v>
      </c>
      <c r="C91" s="163" t="s">
        <v>113</v>
      </c>
      <c r="E91" s="163">
        <v>132</v>
      </c>
      <c r="G91" s="2">
        <v>132</v>
      </c>
      <c r="H91" s="167"/>
    </row>
    <row r="92" spans="1:17" ht="24.95" customHeight="1">
      <c r="A92" s="170" t="s">
        <v>261</v>
      </c>
      <c r="B92" s="13">
        <f t="shared" si="2"/>
        <v>0</v>
      </c>
      <c r="C92" s="163" t="s">
        <v>262</v>
      </c>
      <c r="E92" s="163">
        <v>2235</v>
      </c>
      <c r="H92" s="167"/>
      <c r="L92">
        <v>2235</v>
      </c>
    </row>
    <row r="93" spans="1:17" ht="24.95" customHeight="1">
      <c r="A93" s="170" t="s">
        <v>261</v>
      </c>
      <c r="B93" s="13">
        <f t="shared" si="2"/>
        <v>0</v>
      </c>
      <c r="C93" s="163" t="s">
        <v>263</v>
      </c>
      <c r="E93" s="163">
        <v>55.57</v>
      </c>
      <c r="H93" s="167">
        <v>55.57</v>
      </c>
    </row>
    <row r="94" spans="1:17" ht="24.95" customHeight="1">
      <c r="A94" s="170" t="s">
        <v>261</v>
      </c>
      <c r="B94" s="13">
        <f t="shared" si="2"/>
        <v>0</v>
      </c>
      <c r="C94" s="163" t="s">
        <v>264</v>
      </c>
      <c r="E94" s="163">
        <v>63</v>
      </c>
      <c r="H94" s="163">
        <v>63</v>
      </c>
    </row>
    <row r="95" spans="1:17" ht="24.95" customHeight="1">
      <c r="A95" s="170" t="s">
        <v>261</v>
      </c>
      <c r="B95" s="13">
        <f t="shared" si="2"/>
        <v>0</v>
      </c>
      <c r="C95" s="163" t="s">
        <v>265</v>
      </c>
      <c r="E95" s="163">
        <v>40.75</v>
      </c>
      <c r="H95" s="163">
        <v>40.75</v>
      </c>
    </row>
    <row r="96" spans="1:17" ht="24.95" customHeight="1">
      <c r="A96" s="170" t="s">
        <v>261</v>
      </c>
      <c r="B96" s="13">
        <f t="shared" si="2"/>
        <v>0</v>
      </c>
      <c r="C96" s="163" t="s">
        <v>266</v>
      </c>
      <c r="E96" s="163">
        <v>38</v>
      </c>
      <c r="H96" s="163">
        <v>38</v>
      </c>
    </row>
    <row r="97" spans="1:10" ht="24.95" customHeight="1">
      <c r="A97" s="170" t="s">
        <v>261</v>
      </c>
      <c r="B97" s="13">
        <f t="shared" si="2"/>
        <v>0</v>
      </c>
      <c r="C97" s="163" t="s">
        <v>267</v>
      </c>
      <c r="E97" s="163">
        <v>88.19</v>
      </c>
      <c r="G97" s="163">
        <v>88.19</v>
      </c>
    </row>
    <row r="98" spans="1:10" ht="24.95" customHeight="1">
      <c r="A98" s="170" t="s">
        <v>261</v>
      </c>
      <c r="B98" s="13">
        <f t="shared" si="2"/>
        <v>0</v>
      </c>
      <c r="C98" s="163" t="s">
        <v>268</v>
      </c>
      <c r="E98" s="163">
        <v>36.979999999999997</v>
      </c>
      <c r="H98" s="163">
        <v>36.979999999999997</v>
      </c>
    </row>
    <row r="99" spans="1:10" ht="24.95" customHeight="1">
      <c r="A99" s="170" t="s">
        <v>261</v>
      </c>
      <c r="B99" s="13">
        <f t="shared" si="2"/>
        <v>0</v>
      </c>
      <c r="C99" s="163" t="s">
        <v>269</v>
      </c>
      <c r="E99" s="163">
        <v>20.100000000000001</v>
      </c>
      <c r="H99" s="163">
        <v>20.100000000000001</v>
      </c>
    </row>
    <row r="100" spans="1:10" ht="24.95" customHeight="1">
      <c r="A100" s="170" t="s">
        <v>261</v>
      </c>
      <c r="B100" s="13">
        <f t="shared" si="2"/>
        <v>0</v>
      </c>
      <c r="C100" s="163" t="s">
        <v>270</v>
      </c>
      <c r="E100" s="163">
        <v>65.47</v>
      </c>
      <c r="H100" s="163">
        <v>65.47</v>
      </c>
    </row>
    <row r="101" spans="1:10" ht="24.95" customHeight="1">
      <c r="A101" s="170" t="s">
        <v>271</v>
      </c>
      <c r="B101" s="13">
        <f t="shared" si="2"/>
        <v>0</v>
      </c>
      <c r="C101" s="163" t="s">
        <v>273</v>
      </c>
      <c r="E101" s="163">
        <v>54</v>
      </c>
      <c r="H101" s="163">
        <v>54</v>
      </c>
    </row>
    <row r="102" spans="1:10" ht="24.95" customHeight="1">
      <c r="A102" s="169">
        <v>45666</v>
      </c>
      <c r="B102" s="13">
        <f t="shared" si="2"/>
        <v>0</v>
      </c>
      <c r="C102" s="163" t="s">
        <v>274</v>
      </c>
      <c r="E102" s="163">
        <v>45.6</v>
      </c>
      <c r="H102" s="163">
        <v>45.6</v>
      </c>
    </row>
    <row r="103" spans="1:10" ht="24.95" customHeight="1">
      <c r="A103" s="169">
        <v>45666</v>
      </c>
      <c r="B103" s="13">
        <f t="shared" si="2"/>
        <v>0</v>
      </c>
      <c r="C103" s="163" t="s">
        <v>113</v>
      </c>
      <c r="E103" s="163">
        <v>132</v>
      </c>
      <c r="G103" s="2">
        <v>132</v>
      </c>
      <c r="H103" s="167"/>
    </row>
    <row r="104" spans="1:10" ht="24.95" customHeight="1">
      <c r="A104" s="169">
        <v>45909</v>
      </c>
      <c r="B104" s="13">
        <f t="shared" si="2"/>
        <v>0</v>
      </c>
      <c r="C104" s="163" t="s">
        <v>278</v>
      </c>
      <c r="E104" s="163">
        <v>70.66</v>
      </c>
      <c r="H104" s="167"/>
      <c r="J104" s="163">
        <v>70.66</v>
      </c>
    </row>
    <row r="105" spans="1:10" ht="24.95" customHeight="1">
      <c r="A105" s="169">
        <v>45909</v>
      </c>
      <c r="B105" s="13">
        <f t="shared" si="2"/>
        <v>0</v>
      </c>
      <c r="C105" s="163" t="s">
        <v>279</v>
      </c>
      <c r="E105" s="163">
        <v>61.22</v>
      </c>
      <c r="H105" s="167"/>
      <c r="J105" s="163">
        <v>61.22</v>
      </c>
    </row>
    <row r="106" spans="1:10" ht="24.95" customHeight="1">
      <c r="A106" s="169">
        <v>45909</v>
      </c>
      <c r="B106" s="13">
        <f t="shared" si="2"/>
        <v>0</v>
      </c>
      <c r="C106" s="163" t="s">
        <v>280</v>
      </c>
      <c r="E106" s="163">
        <v>45.84</v>
      </c>
      <c r="H106" s="167"/>
      <c r="J106" s="163">
        <v>45.84</v>
      </c>
    </row>
    <row r="107" spans="1:10" ht="24.95" customHeight="1">
      <c r="A107" s="170" t="s">
        <v>281</v>
      </c>
      <c r="B107" s="13">
        <f t="shared" si="2"/>
        <v>0</v>
      </c>
      <c r="C107" s="163" t="s">
        <v>282</v>
      </c>
      <c r="E107" s="163">
        <v>4.5</v>
      </c>
      <c r="G107" s="163">
        <v>4.5</v>
      </c>
      <c r="H107" s="167"/>
    </row>
    <row r="108" spans="1:10" ht="24.95" customHeight="1">
      <c r="A108" s="170" t="s">
        <v>283</v>
      </c>
      <c r="B108" s="13">
        <f t="shared" si="2"/>
        <v>0</v>
      </c>
      <c r="C108" s="163" t="s">
        <v>284</v>
      </c>
      <c r="E108" s="163">
        <v>72</v>
      </c>
      <c r="G108" s="2">
        <v>72</v>
      </c>
      <c r="H108" s="167"/>
    </row>
    <row r="109" spans="1:10" ht="24.95" customHeight="1">
      <c r="A109" s="170" t="s">
        <v>285</v>
      </c>
      <c r="B109" s="13">
        <f t="shared" si="2"/>
        <v>0</v>
      </c>
      <c r="C109" s="163" t="s">
        <v>286</v>
      </c>
      <c r="E109" s="163">
        <v>12.15</v>
      </c>
      <c r="G109" s="163">
        <v>12.15</v>
      </c>
      <c r="H109" s="167"/>
    </row>
    <row r="110" spans="1:10" ht="24.95" customHeight="1">
      <c r="A110" s="170" t="s">
        <v>285</v>
      </c>
      <c r="B110" s="13">
        <f t="shared" si="2"/>
        <v>0</v>
      </c>
      <c r="C110" s="163" t="s">
        <v>287</v>
      </c>
      <c r="E110" s="163">
        <v>34.04</v>
      </c>
      <c r="G110" s="163">
        <v>34.04</v>
      </c>
      <c r="H110" s="167"/>
    </row>
    <row r="111" spans="1:10" ht="24.95" customHeight="1">
      <c r="A111" s="170" t="s">
        <v>285</v>
      </c>
      <c r="B111" s="13">
        <f t="shared" si="2"/>
        <v>0</v>
      </c>
      <c r="C111" s="163" t="s">
        <v>288</v>
      </c>
      <c r="E111" s="163">
        <v>60.75</v>
      </c>
      <c r="G111" s="163">
        <v>60.75</v>
      </c>
      <c r="H111" s="167"/>
    </row>
    <row r="112" spans="1:10" ht="24.95" customHeight="1">
      <c r="A112" s="170" t="s">
        <v>285</v>
      </c>
      <c r="B112" s="13">
        <f t="shared" si="2"/>
        <v>0</v>
      </c>
      <c r="C112" s="163" t="s">
        <v>289</v>
      </c>
      <c r="E112" s="163">
        <v>84.02</v>
      </c>
      <c r="G112" s="163">
        <v>84.02</v>
      </c>
      <c r="H112" s="167"/>
    </row>
    <row r="113" spans="1:25" ht="24.95" customHeight="1">
      <c r="A113" s="170" t="s">
        <v>285</v>
      </c>
      <c r="B113" s="13">
        <f t="shared" si="2"/>
        <v>0</v>
      </c>
      <c r="C113" s="163" t="s">
        <v>290</v>
      </c>
      <c r="E113" s="163">
        <v>85.57</v>
      </c>
      <c r="G113" s="163">
        <v>85.57</v>
      </c>
      <c r="H113" s="167"/>
    </row>
    <row r="114" spans="1:25" ht="24.95" customHeight="1">
      <c r="A114" s="170" t="s">
        <v>285</v>
      </c>
      <c r="B114" s="13">
        <f t="shared" si="2"/>
        <v>0</v>
      </c>
      <c r="C114" s="163" t="s">
        <v>291</v>
      </c>
      <c r="E114" s="163">
        <v>59.07</v>
      </c>
      <c r="G114" s="163">
        <v>59.07</v>
      </c>
    </row>
    <row r="115" spans="1:25" ht="24.95" customHeight="1">
      <c r="A115" s="170" t="s">
        <v>285</v>
      </c>
      <c r="B115" s="13">
        <f t="shared" si="2"/>
        <v>0</v>
      </c>
      <c r="C115" s="163" t="s">
        <v>292</v>
      </c>
      <c r="E115" s="163">
        <v>54.4</v>
      </c>
      <c r="G115" s="163">
        <v>54.4</v>
      </c>
    </row>
    <row r="116" spans="1:25" ht="24.95" customHeight="1">
      <c r="A116" s="170" t="s">
        <v>285</v>
      </c>
      <c r="B116" s="13">
        <f t="shared" si="2"/>
        <v>0</v>
      </c>
      <c r="C116" s="163" t="s">
        <v>293</v>
      </c>
      <c r="E116" s="163">
        <v>75.569999999999993</v>
      </c>
      <c r="G116" s="163">
        <v>75.569999999999993</v>
      </c>
    </row>
    <row r="117" spans="1:25" ht="24.95" customHeight="1">
      <c r="A117" s="170" t="s">
        <v>285</v>
      </c>
      <c r="B117" s="13">
        <f t="shared" si="2"/>
        <v>0</v>
      </c>
      <c r="C117" s="163" t="s">
        <v>294</v>
      </c>
      <c r="E117" s="163">
        <v>23</v>
      </c>
      <c r="G117" s="163">
        <v>23</v>
      </c>
    </row>
    <row r="118" spans="1:25" ht="24.95" customHeight="1">
      <c r="A118" s="26"/>
      <c r="B118" s="4">
        <f>SUBTOTAL(9,B6:B117)</f>
        <v>0</v>
      </c>
      <c r="E118" s="10">
        <f>SUBTOTAL(9,E10:E117)</f>
        <v>38953.65</v>
      </c>
      <c r="F118" s="4">
        <f>SUBTOTAL(9,F6:F117)</f>
        <v>0</v>
      </c>
      <c r="G118" s="4">
        <f>SUBTOTAL(9,G10:G117)</f>
        <v>23526.06</v>
      </c>
      <c r="H118" s="4">
        <f>SUBTOTAL(9,H10:H117)</f>
        <v>2558.9899999999998</v>
      </c>
      <c r="I118" s="4">
        <f>SUBTOTAL(9,I10:I117)</f>
        <v>0</v>
      </c>
      <c r="J118" s="4">
        <f>SUBTOTAL(9,J10:J117)</f>
        <v>8535.2000000000007</v>
      </c>
      <c r="K118" s="4">
        <f>SUBTOTAL(9,K10:K117)</f>
        <v>2078.4</v>
      </c>
      <c r="L118" s="4">
        <f>SUBTOTAL(9,L10:L117)</f>
        <v>2235</v>
      </c>
      <c r="M118" s="4">
        <f>SUBTOTAL(9,M10:M117)</f>
        <v>20</v>
      </c>
      <c r="N118" s="4">
        <f>SUBTOTAL(9,N10:N117)</f>
        <v>0</v>
      </c>
      <c r="O118" s="4">
        <f>SUBTOTAL(9,O10:O117)</f>
        <v>0</v>
      </c>
      <c r="P118" s="4">
        <f>SUBTOTAL(9,P10:P117)</f>
        <v>0</v>
      </c>
      <c r="Q118" s="4">
        <f>SUBTOTAL(9,Q10:Q117)</f>
        <v>0</v>
      </c>
      <c r="R118" s="4">
        <f>SUBTOTAL(9,R10:R117)</f>
        <v>0</v>
      </c>
      <c r="S118" s="4">
        <f t="shared" ref="S118" si="3">SUBTOTAL(9,S10:S117)</f>
        <v>0</v>
      </c>
      <c r="T118" s="4">
        <f t="shared" ref="T118:W118" si="4">SUBTOTAL(9,T6:T117)</f>
        <v>0</v>
      </c>
      <c r="U118" s="4">
        <f t="shared" si="4"/>
        <v>0</v>
      </c>
      <c r="V118" s="4">
        <f t="shared" si="4"/>
        <v>0</v>
      </c>
      <c r="W118" s="4">
        <f t="shared" si="4"/>
        <v>0</v>
      </c>
      <c r="X118" s="4">
        <f>SUBTOTAL(9,X6:X114)</f>
        <v>0</v>
      </c>
      <c r="Y118" s="4">
        <f>SUBTOTAL(9,Y6:Y114)</f>
        <v>0</v>
      </c>
    </row>
    <row r="119" spans="1:25" ht="24.95" customHeight="1">
      <c r="A119" s="26"/>
    </row>
    <row r="120" spans="1:25" ht="24.95" customHeight="1">
      <c r="A120" s="26"/>
      <c r="D120" s="80"/>
      <c r="O120" s="2"/>
    </row>
    <row r="121" spans="1:25" ht="24.95" customHeight="1">
      <c r="A121" s="26"/>
      <c r="D121" s="80"/>
      <c r="O121" s="2"/>
    </row>
    <row r="122" spans="1:25" ht="24.95" customHeight="1">
      <c r="A122" s="26"/>
      <c r="D122" s="81"/>
      <c r="O122" s="2"/>
    </row>
    <row r="123" spans="1:25" ht="24.95" customHeight="1">
      <c r="A123" s="26"/>
      <c r="D123" s="81"/>
    </row>
    <row r="124" spans="1:25" ht="24.95" customHeight="1">
      <c r="D124" s="81"/>
    </row>
    <row r="125" spans="1:25" ht="24.95" customHeight="1">
      <c r="D125" s="81"/>
    </row>
    <row r="126" spans="1:25" ht="24.95" customHeight="1">
      <c r="D126" s="81"/>
    </row>
    <row r="127" spans="1:25" ht="24.95" customHeight="1">
      <c r="D127" s="81"/>
    </row>
    <row r="128" spans="1:25" ht="24.95" customHeight="1">
      <c r="D128" s="81"/>
      <c r="P128" s="2"/>
    </row>
    <row r="129" spans="4:17" ht="24.95" customHeight="1">
      <c r="D129" s="81"/>
      <c r="P129" s="2"/>
    </row>
    <row r="130" spans="4:17" ht="24.95" customHeight="1">
      <c r="D130" s="81"/>
      <c r="P130" s="2"/>
    </row>
    <row r="131" spans="4:17" ht="24.95" customHeight="1">
      <c r="D131" s="81"/>
      <c r="P131" s="2"/>
    </row>
    <row r="132" spans="4:17" ht="24.95" customHeight="1">
      <c r="D132" s="81"/>
      <c r="O132" s="2"/>
      <c r="P132" s="2"/>
    </row>
    <row r="133" spans="4:17" ht="24.95" customHeight="1">
      <c r="D133" s="81"/>
      <c r="L133" s="2"/>
      <c r="O133" s="2"/>
      <c r="P133" s="2"/>
    </row>
    <row r="134" spans="4:17" ht="24.95" customHeight="1">
      <c r="D134" s="81"/>
      <c r="L134" s="2"/>
      <c r="P134" s="2"/>
    </row>
    <row r="135" spans="4:17" ht="24.95" customHeight="1">
      <c r="D135" s="81"/>
      <c r="L135" s="2"/>
      <c r="P135" s="2"/>
    </row>
    <row r="136" spans="4:17" ht="24.95" customHeight="1">
      <c r="D136" s="81"/>
      <c r="L136" s="2"/>
      <c r="P136" s="2"/>
    </row>
    <row r="137" spans="4:17" ht="24.95" customHeight="1">
      <c r="D137" s="81"/>
      <c r="L137" s="2"/>
      <c r="P137" s="2"/>
    </row>
    <row r="138" spans="4:17" ht="24.95" customHeight="1">
      <c r="D138" s="81"/>
      <c r="P138" s="2"/>
    </row>
    <row r="139" spans="4:17" ht="24.95" customHeight="1">
      <c r="D139" s="81"/>
      <c r="P139" s="2"/>
    </row>
    <row r="140" spans="4:17" ht="24.95" customHeight="1">
      <c r="D140" s="81"/>
      <c r="P140" s="2"/>
    </row>
    <row r="141" spans="4:17" ht="24.95" customHeight="1">
      <c r="E141" s="1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4:17" ht="24.95" customHeight="1">
      <c r="L142" s="2"/>
      <c r="M142" s="2"/>
      <c r="N142" s="2"/>
      <c r="O142" s="2"/>
      <c r="P142" s="2"/>
      <c r="Q142" s="2"/>
    </row>
  </sheetData>
  <sortState xmlns:xlrd2="http://schemas.microsoft.com/office/spreadsheetml/2017/richdata2" ref="A27:E41">
    <sortCondition ref="A27:A41"/>
  </sortState>
  <phoneticPr fontId="24" type="noConversion"/>
  <printOptions gridLines="1"/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0C83D-83A5-4EC3-BEBC-421F7B03AE22}">
  <dimension ref="A1:J41"/>
  <sheetViews>
    <sheetView workbookViewId="0"/>
  </sheetViews>
  <sheetFormatPr defaultColWidth="9.140625" defaultRowHeight="24.95" customHeight="1"/>
  <cols>
    <col min="1" max="1" width="17.42578125" style="8" customWidth="1"/>
    <col min="2" max="2" width="17" style="8" customWidth="1"/>
    <col min="3" max="3" width="15.7109375" style="8" customWidth="1"/>
    <col min="4" max="4" width="10.7109375" style="8" bestFit="1" customWidth="1"/>
    <col min="5" max="5" width="4.7109375" style="8" customWidth="1"/>
    <col min="6" max="6" width="15.7109375" style="8" customWidth="1"/>
    <col min="7" max="7" width="9.140625" style="8"/>
    <col min="8" max="8" width="4.7109375" style="8" customWidth="1"/>
    <col min="9" max="9" width="15.7109375" style="8" customWidth="1"/>
    <col min="10" max="10" width="10.7109375" style="8" bestFit="1" customWidth="1"/>
    <col min="11" max="16384" width="9.140625" style="8"/>
  </cols>
  <sheetData>
    <row r="1" spans="1:10" ht="24.95" customHeight="1">
      <c r="A1" s="27" t="s">
        <v>351</v>
      </c>
    </row>
    <row r="2" spans="1:10" ht="24.95" customHeight="1">
      <c r="C2" s="190" t="s">
        <v>352</v>
      </c>
      <c r="D2" s="191"/>
      <c r="E2" s="5"/>
      <c r="F2" s="190">
        <v>45291</v>
      </c>
      <c r="G2" s="191"/>
      <c r="I2" s="190">
        <v>44926</v>
      </c>
      <c r="J2" s="191"/>
    </row>
    <row r="3" spans="1:10" ht="24.95" customHeight="1">
      <c r="C3" s="11" t="s">
        <v>107</v>
      </c>
      <c r="D3" s="11" t="s">
        <v>8</v>
      </c>
      <c r="E3" s="11"/>
      <c r="F3" s="11" t="s">
        <v>107</v>
      </c>
      <c r="G3" s="11" t="s">
        <v>8</v>
      </c>
      <c r="H3" s="11"/>
      <c r="I3" s="11" t="s">
        <v>107</v>
      </c>
      <c r="J3" s="11" t="s">
        <v>8</v>
      </c>
    </row>
    <row r="4" spans="1:10" ht="24.95" customHeight="1">
      <c r="I4" s="91"/>
    </row>
    <row r="5" spans="1:10" ht="24.95" customHeight="1">
      <c r="A5" s="8" t="s">
        <v>353</v>
      </c>
      <c r="B5" s="8" t="s">
        <v>354</v>
      </c>
      <c r="D5" s="92"/>
      <c r="I5" s="26">
        <v>44588</v>
      </c>
      <c r="J5" s="9">
        <v>25</v>
      </c>
    </row>
    <row r="6" spans="1:10" ht="24.95" customHeight="1">
      <c r="A6" s="8" t="s">
        <v>355</v>
      </c>
      <c r="B6" s="8" t="s">
        <v>356</v>
      </c>
      <c r="C6" s="26"/>
      <c r="F6" s="26">
        <v>45040</v>
      </c>
      <c r="G6" s="9">
        <v>25</v>
      </c>
      <c r="H6" s="9"/>
      <c r="I6" s="26">
        <v>44636</v>
      </c>
      <c r="J6" s="9">
        <v>25</v>
      </c>
    </row>
    <row r="7" spans="1:10" ht="24.95" customHeight="1">
      <c r="A7" s="8" t="s">
        <v>357</v>
      </c>
      <c r="B7" s="8" t="s">
        <v>358</v>
      </c>
      <c r="C7" s="26">
        <v>45369</v>
      </c>
      <c r="D7" s="9">
        <v>25</v>
      </c>
      <c r="E7" s="9"/>
      <c r="F7" s="26">
        <v>45001</v>
      </c>
      <c r="G7" s="9">
        <v>25</v>
      </c>
      <c r="H7" s="9"/>
      <c r="I7" s="26">
        <v>44636</v>
      </c>
      <c r="J7" s="9">
        <v>25</v>
      </c>
    </row>
    <row r="8" spans="1:10" ht="24.95" customHeight="1">
      <c r="A8" s="8" t="s">
        <v>359</v>
      </c>
      <c r="B8" s="8" t="s">
        <v>360</v>
      </c>
      <c r="D8" s="92"/>
      <c r="I8" s="26">
        <v>44663</v>
      </c>
      <c r="J8" s="9">
        <v>25</v>
      </c>
    </row>
    <row r="9" spans="1:10" ht="24.95" customHeight="1">
      <c r="A9" s="8" t="s">
        <v>361</v>
      </c>
      <c r="B9" s="8" t="s">
        <v>362</v>
      </c>
      <c r="D9" s="92"/>
      <c r="I9" s="26">
        <v>44648</v>
      </c>
      <c r="J9" s="9">
        <v>25</v>
      </c>
    </row>
    <row r="10" spans="1:10" ht="24.95" customHeight="1">
      <c r="A10" s="8" t="s">
        <v>363</v>
      </c>
      <c r="B10" s="8" t="s">
        <v>364</v>
      </c>
      <c r="D10" s="92"/>
      <c r="I10" s="26">
        <v>44650</v>
      </c>
      <c r="J10" s="9">
        <v>25</v>
      </c>
    </row>
    <row r="11" spans="1:10" ht="24.95" customHeight="1">
      <c r="A11" s="8" t="s">
        <v>363</v>
      </c>
      <c r="B11" s="8" t="s">
        <v>365</v>
      </c>
      <c r="D11" s="92"/>
      <c r="I11" s="26">
        <v>44650</v>
      </c>
      <c r="J11" s="9">
        <v>25</v>
      </c>
    </row>
    <row r="12" spans="1:10" ht="24.95" customHeight="1">
      <c r="A12" s="8" t="s">
        <v>366</v>
      </c>
      <c r="B12" s="8" t="s">
        <v>367</v>
      </c>
      <c r="C12" s="26">
        <v>45331</v>
      </c>
      <c r="D12" s="9">
        <v>25</v>
      </c>
      <c r="E12" s="9"/>
      <c r="I12" s="26">
        <v>44636</v>
      </c>
      <c r="J12" s="9">
        <v>25</v>
      </c>
    </row>
    <row r="13" spans="1:10" ht="24.95" customHeight="1">
      <c r="A13" s="8" t="s">
        <v>368</v>
      </c>
      <c r="B13" s="8" t="s">
        <v>369</v>
      </c>
      <c r="C13" s="26"/>
      <c r="F13" s="26">
        <v>45056</v>
      </c>
      <c r="G13" s="9">
        <v>25</v>
      </c>
      <c r="H13" s="9"/>
      <c r="I13" s="26">
        <v>44658</v>
      </c>
      <c r="J13" s="9">
        <v>25</v>
      </c>
    </row>
    <row r="14" spans="1:10" ht="24.95" customHeight="1">
      <c r="A14" s="8" t="s">
        <v>370</v>
      </c>
      <c r="B14" s="8" t="s">
        <v>371</v>
      </c>
      <c r="C14" s="26">
        <v>45334</v>
      </c>
      <c r="D14" s="9">
        <v>25</v>
      </c>
      <c r="E14" s="9"/>
      <c r="F14" s="26">
        <v>45043</v>
      </c>
      <c r="G14" s="9">
        <v>25</v>
      </c>
      <c r="H14" s="9"/>
      <c r="I14" s="26">
        <v>44641</v>
      </c>
      <c r="J14" s="9">
        <v>25</v>
      </c>
    </row>
    <row r="15" spans="1:10" ht="24.95" customHeight="1">
      <c r="A15" s="8" t="s">
        <v>363</v>
      </c>
      <c r="B15" s="8" t="s">
        <v>372</v>
      </c>
      <c r="C15" s="91"/>
      <c r="F15" s="26">
        <v>45034</v>
      </c>
      <c r="G15" s="9">
        <v>25</v>
      </c>
      <c r="H15" s="9"/>
      <c r="I15" s="91"/>
    </row>
    <row r="16" spans="1:10" ht="24.95" customHeight="1">
      <c r="A16" s="8" t="s">
        <v>373</v>
      </c>
      <c r="B16" s="8" t="s">
        <v>374</v>
      </c>
      <c r="C16" s="26">
        <v>45331</v>
      </c>
      <c r="D16" s="9">
        <v>50</v>
      </c>
      <c r="E16" s="9"/>
      <c r="I16" s="26">
        <v>44638</v>
      </c>
      <c r="J16" s="9">
        <v>50</v>
      </c>
    </row>
    <row r="17" spans="1:10" ht="24.95" customHeight="1">
      <c r="A17" s="8" t="s">
        <v>375</v>
      </c>
      <c r="B17" s="8" t="s">
        <v>376</v>
      </c>
      <c r="C17" s="26"/>
      <c r="F17" s="26">
        <v>45068</v>
      </c>
      <c r="G17" s="9">
        <v>50</v>
      </c>
      <c r="H17" s="9"/>
      <c r="I17" s="91"/>
    </row>
    <row r="18" spans="1:10" ht="24.95" customHeight="1">
      <c r="A18" s="8" t="s">
        <v>377</v>
      </c>
      <c r="B18" s="8" t="s">
        <v>378</v>
      </c>
      <c r="C18" s="26">
        <v>45327</v>
      </c>
      <c r="D18" s="9">
        <v>25</v>
      </c>
      <c r="E18" s="9"/>
      <c r="I18" s="26">
        <v>44634</v>
      </c>
      <c r="J18" s="9">
        <v>25</v>
      </c>
    </row>
    <row r="19" spans="1:10" ht="24.95" customHeight="1">
      <c r="A19" s="8" t="s">
        <v>379</v>
      </c>
      <c r="B19" s="8" t="s">
        <v>380</v>
      </c>
      <c r="C19" s="26"/>
      <c r="F19" s="26">
        <v>45055</v>
      </c>
      <c r="G19" s="9">
        <v>25</v>
      </c>
      <c r="H19" s="9"/>
      <c r="I19" s="26">
        <v>44636</v>
      </c>
      <c r="J19" s="9">
        <v>25</v>
      </c>
    </row>
    <row r="20" spans="1:10" ht="24.95" customHeight="1">
      <c r="A20" s="8" t="s">
        <v>381</v>
      </c>
      <c r="B20" s="8" t="s">
        <v>382</v>
      </c>
      <c r="C20" s="26"/>
      <c r="F20" s="26">
        <v>45061</v>
      </c>
      <c r="G20" s="9">
        <v>25</v>
      </c>
      <c r="H20" s="9"/>
      <c r="I20" s="26">
        <v>44636</v>
      </c>
      <c r="J20" s="9">
        <v>25</v>
      </c>
    </row>
    <row r="21" spans="1:10" ht="24.95" customHeight="1">
      <c r="A21" s="8" t="s">
        <v>383</v>
      </c>
      <c r="B21" s="8" t="s">
        <v>384</v>
      </c>
      <c r="D21" s="92"/>
      <c r="I21" s="26">
        <v>44641</v>
      </c>
      <c r="J21" s="9">
        <v>25</v>
      </c>
    </row>
    <row r="22" spans="1:10" ht="24.95" customHeight="1">
      <c r="A22" s="8" t="s">
        <v>385</v>
      </c>
      <c r="B22" s="8" t="s">
        <v>386</v>
      </c>
      <c r="D22" s="92"/>
      <c r="I22" s="26">
        <v>44650</v>
      </c>
      <c r="J22" s="9">
        <v>25</v>
      </c>
    </row>
    <row r="23" spans="1:10" ht="24.95" customHeight="1">
      <c r="A23" s="8" t="s">
        <v>387</v>
      </c>
      <c r="B23" s="8" t="s">
        <v>388</v>
      </c>
      <c r="D23" s="92"/>
      <c r="I23" s="26">
        <v>44719</v>
      </c>
      <c r="J23" s="9">
        <v>25</v>
      </c>
    </row>
    <row r="24" spans="1:10" ht="24.95" customHeight="1">
      <c r="A24" s="8" t="s">
        <v>389</v>
      </c>
      <c r="B24" s="8" t="s">
        <v>390</v>
      </c>
      <c r="C24" s="26">
        <v>45334</v>
      </c>
      <c r="D24" s="9">
        <v>25</v>
      </c>
      <c r="E24" s="9"/>
      <c r="F24" s="26">
        <v>45033</v>
      </c>
      <c r="G24" s="9">
        <v>25</v>
      </c>
      <c r="H24" s="9"/>
      <c r="I24" s="91"/>
    </row>
    <row r="25" spans="1:10" ht="24.95" customHeight="1">
      <c r="A25" s="8" t="s">
        <v>391</v>
      </c>
      <c r="B25" s="8" t="s">
        <v>392</v>
      </c>
      <c r="C25" s="26">
        <v>45334</v>
      </c>
      <c r="D25" s="9">
        <v>20</v>
      </c>
      <c r="E25" s="9"/>
      <c r="I25" s="26">
        <v>44636</v>
      </c>
      <c r="J25" s="9">
        <v>25</v>
      </c>
    </row>
    <row r="26" spans="1:10" ht="24.95" customHeight="1">
      <c r="A26" s="8" t="s">
        <v>393</v>
      </c>
      <c r="B26" s="8" t="s">
        <v>394</v>
      </c>
      <c r="D26" s="92"/>
      <c r="I26" s="26">
        <v>44662</v>
      </c>
      <c r="J26" s="9">
        <v>25</v>
      </c>
    </row>
    <row r="27" spans="1:10" ht="24.95" customHeight="1">
      <c r="A27" s="8" t="s">
        <v>395</v>
      </c>
      <c r="B27" s="8" t="s">
        <v>396</v>
      </c>
      <c r="C27" s="26">
        <v>45316</v>
      </c>
      <c r="D27" s="9">
        <v>25</v>
      </c>
      <c r="E27" s="9"/>
      <c r="I27" s="26">
        <v>44657</v>
      </c>
      <c r="J27" s="9">
        <v>50</v>
      </c>
    </row>
    <row r="28" spans="1:10" ht="24.95" customHeight="1">
      <c r="A28" s="8" t="s">
        <v>397</v>
      </c>
      <c r="B28" s="8" t="s">
        <v>398</v>
      </c>
      <c r="C28" s="26">
        <v>45331</v>
      </c>
      <c r="D28" s="9">
        <v>25</v>
      </c>
      <c r="E28" s="9"/>
      <c r="I28" s="26">
        <v>44648</v>
      </c>
      <c r="J28" s="9">
        <v>25</v>
      </c>
    </row>
    <row r="29" spans="1:10" ht="24.95" customHeight="1">
      <c r="A29" s="8" t="s">
        <v>399</v>
      </c>
      <c r="B29" s="8" t="s">
        <v>400</v>
      </c>
      <c r="C29" s="26"/>
      <c r="F29" s="26">
        <v>45068</v>
      </c>
      <c r="G29" s="9">
        <v>25</v>
      </c>
      <c r="H29" s="9"/>
      <c r="I29" s="26">
        <v>44657</v>
      </c>
      <c r="J29" s="9">
        <v>25</v>
      </c>
    </row>
    <row r="30" spans="1:10" ht="24.95" customHeight="1">
      <c r="A30" s="8" t="s">
        <v>401</v>
      </c>
      <c r="B30" s="8" t="s">
        <v>402</v>
      </c>
      <c r="C30" s="26"/>
      <c r="F30" s="26">
        <v>45062</v>
      </c>
      <c r="G30" s="9">
        <v>25</v>
      </c>
      <c r="H30" s="9"/>
      <c r="I30" s="91"/>
    </row>
    <row r="31" spans="1:10" ht="24.95" customHeight="1">
      <c r="A31" s="8" t="s">
        <v>403</v>
      </c>
      <c r="B31" s="8" t="s">
        <v>404</v>
      </c>
      <c r="D31" s="92"/>
      <c r="I31" s="26">
        <v>44680</v>
      </c>
      <c r="J31" s="9">
        <v>25</v>
      </c>
    </row>
    <row r="32" spans="1:10" ht="24.95" customHeight="1">
      <c r="A32" s="8" t="s">
        <v>405</v>
      </c>
      <c r="B32" s="8" t="s">
        <v>406</v>
      </c>
      <c r="C32" s="26"/>
      <c r="F32" s="26">
        <v>45055</v>
      </c>
      <c r="G32" s="9">
        <v>25</v>
      </c>
      <c r="H32" s="9"/>
      <c r="I32" s="26">
        <v>44644</v>
      </c>
      <c r="J32" s="9">
        <v>25</v>
      </c>
    </row>
    <row r="33" spans="1:10" ht="24.95" customHeight="1">
      <c r="A33" s="8" t="s">
        <v>407</v>
      </c>
      <c r="B33" s="8" t="s">
        <v>408</v>
      </c>
      <c r="D33" s="92"/>
      <c r="I33" s="26">
        <v>44637</v>
      </c>
      <c r="J33" s="9">
        <v>25</v>
      </c>
    </row>
    <row r="34" spans="1:10" ht="24.95" customHeight="1">
      <c r="A34" s="8" t="s">
        <v>409</v>
      </c>
      <c r="B34" s="8" t="s">
        <v>410</v>
      </c>
      <c r="C34" s="26">
        <v>45331</v>
      </c>
      <c r="D34" s="9">
        <v>25</v>
      </c>
      <c r="E34" s="9"/>
      <c r="I34" s="26">
        <v>44648</v>
      </c>
      <c r="J34" s="9">
        <v>25</v>
      </c>
    </row>
    <row r="35" spans="1:10" ht="24.95" customHeight="1">
      <c r="A35" s="8" t="s">
        <v>411</v>
      </c>
      <c r="B35" s="8" t="s">
        <v>412</v>
      </c>
      <c r="D35" s="92"/>
      <c r="I35" s="26">
        <v>44657</v>
      </c>
      <c r="J35" s="9">
        <v>25</v>
      </c>
    </row>
    <row r="36" spans="1:10" ht="24.95" customHeight="1">
      <c r="A36" s="8" t="s">
        <v>413</v>
      </c>
      <c r="B36" s="8" t="s">
        <v>414</v>
      </c>
      <c r="C36" s="26">
        <v>45331</v>
      </c>
      <c r="D36" s="9">
        <v>25</v>
      </c>
      <c r="E36" s="9"/>
      <c r="I36" s="26">
        <v>44651</v>
      </c>
      <c r="J36" s="9">
        <v>25</v>
      </c>
    </row>
    <row r="37" spans="1:10" ht="24.95" customHeight="1">
      <c r="A37" s="8" t="s">
        <v>415</v>
      </c>
      <c r="B37" s="8" t="s">
        <v>416</v>
      </c>
      <c r="D37" s="92"/>
      <c r="I37" s="26">
        <v>44650</v>
      </c>
      <c r="J37" s="9">
        <v>25</v>
      </c>
    </row>
    <row r="38" spans="1:10" ht="24.95" customHeight="1">
      <c r="D38" s="11"/>
      <c r="E38" s="11"/>
      <c r="F38" s="11"/>
      <c r="I38" s="91"/>
    </row>
    <row r="39" spans="1:10" ht="24.95" customHeight="1">
      <c r="I39" s="91"/>
    </row>
    <row r="40" spans="1:10" ht="24.95" customHeight="1">
      <c r="D40" s="6">
        <f>SUBTOTAL(9,D5:D39)</f>
        <v>295</v>
      </c>
      <c r="E40" s="6"/>
      <c r="F40" s="6"/>
      <c r="G40" s="6">
        <f>SUBTOTAL(9,G5:G39)</f>
        <v>325</v>
      </c>
      <c r="J40" s="6">
        <f>SUBTOTAL(9,J5:J39)</f>
        <v>775</v>
      </c>
    </row>
    <row r="41" spans="1:10" ht="24.95" customHeight="1">
      <c r="A41" s="105">
        <v>45377.685416666667</v>
      </c>
    </row>
  </sheetData>
  <sortState xmlns:xlrd2="http://schemas.microsoft.com/office/spreadsheetml/2017/richdata2" ref="A4:J39">
    <sortCondition ref="B4:B39"/>
  </sortState>
  <mergeCells count="3">
    <mergeCell ref="F2:G2"/>
    <mergeCell ref="I2:J2"/>
    <mergeCell ref="C2:D2"/>
  </mergeCells>
  <printOptions gridLines="1"/>
  <pageMargins left="0.70866141732283472" right="0.70866141732283472" top="0.59055118110236227" bottom="0.59055118110236227" header="0.31496062992125984" footer="0.31496062992125984"/>
  <pageSetup paperSize="9" scale="95" orientation="landscape" r:id="rId1"/>
  <headerFooter>
    <oddFooter>&amp;L&amp;D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DCBF-7ED6-4AFF-8847-D5E93BA87BFD}">
  <dimension ref="A1:I38"/>
  <sheetViews>
    <sheetView topLeftCell="B4" workbookViewId="0">
      <selection activeCell="B4" sqref="B4"/>
    </sheetView>
  </sheetViews>
  <sheetFormatPr defaultColWidth="9.140625" defaultRowHeight="24.95" customHeight="1"/>
  <cols>
    <col min="1" max="1" width="14.7109375" style="8" customWidth="1"/>
    <col min="2" max="2" width="45.140625" style="8" customWidth="1"/>
    <col min="3" max="3" width="13.5703125" style="8" customWidth="1"/>
    <col min="4" max="4" width="9.140625" style="8"/>
    <col min="5" max="5" width="13" style="8" customWidth="1"/>
    <col min="6" max="7" width="9.140625" style="8"/>
    <col min="8" max="9" width="10.7109375" style="8" bestFit="1" customWidth="1"/>
    <col min="10" max="16384" width="9.140625" style="8"/>
  </cols>
  <sheetData>
    <row r="1" spans="1:9" ht="24.95" customHeight="1">
      <c r="A1" s="27" t="s">
        <v>417</v>
      </c>
    </row>
    <row r="2" spans="1:9" ht="24.95" customHeight="1">
      <c r="A2" s="27"/>
      <c r="C2" s="104">
        <v>45657</v>
      </c>
      <c r="D2" s="5"/>
      <c r="E2" s="104">
        <v>45291</v>
      </c>
      <c r="I2" s="104">
        <v>44926</v>
      </c>
    </row>
    <row r="3" spans="1:9" ht="24.95" customHeight="1">
      <c r="A3" s="91"/>
      <c r="C3" s="11" t="s">
        <v>8</v>
      </c>
      <c r="D3" s="11"/>
      <c r="E3" s="11" t="s">
        <v>8</v>
      </c>
    </row>
    <row r="4" spans="1:9" ht="24.95" customHeight="1">
      <c r="A4" s="26">
        <v>45316</v>
      </c>
      <c r="B4" s="8" t="s">
        <v>418</v>
      </c>
      <c r="C4" s="9">
        <v>25</v>
      </c>
      <c r="D4" s="9"/>
      <c r="H4" s="103">
        <v>44657</v>
      </c>
      <c r="I4" s="9">
        <v>50</v>
      </c>
    </row>
    <row r="5" spans="1:9" ht="24.95" customHeight="1">
      <c r="A5" s="26">
        <v>45327</v>
      </c>
      <c r="B5" s="8" t="s">
        <v>419</v>
      </c>
      <c r="C5" s="9">
        <v>25</v>
      </c>
      <c r="D5" s="9"/>
      <c r="H5" s="26">
        <v>44634</v>
      </c>
      <c r="I5" s="9">
        <v>25</v>
      </c>
    </row>
    <row r="6" spans="1:9" ht="24.95" customHeight="1">
      <c r="A6" s="26">
        <v>45331</v>
      </c>
      <c r="B6" s="8" t="s">
        <v>420</v>
      </c>
      <c r="C6" s="9">
        <v>50</v>
      </c>
      <c r="D6" s="9"/>
      <c r="H6" s="26">
        <v>44638</v>
      </c>
      <c r="I6" s="9">
        <v>50</v>
      </c>
    </row>
    <row r="7" spans="1:9" ht="24.95" customHeight="1">
      <c r="A7" s="26">
        <v>45331</v>
      </c>
      <c r="B7" s="8" t="s">
        <v>421</v>
      </c>
      <c r="C7" s="9">
        <v>25</v>
      </c>
      <c r="D7" s="9"/>
      <c r="H7" s="26">
        <v>44651</v>
      </c>
      <c r="I7" s="9">
        <v>25</v>
      </c>
    </row>
    <row r="8" spans="1:9" ht="24.95" customHeight="1">
      <c r="A8" s="26">
        <v>45331</v>
      </c>
      <c r="B8" s="8" t="s">
        <v>422</v>
      </c>
      <c r="C8" s="9">
        <v>25</v>
      </c>
      <c r="D8" s="9"/>
      <c r="H8" s="26">
        <v>44636</v>
      </c>
      <c r="I8" s="9">
        <v>25</v>
      </c>
    </row>
    <row r="9" spans="1:9" ht="24.95" customHeight="1">
      <c r="A9" s="26">
        <v>45331</v>
      </c>
      <c r="B9" s="8" t="s">
        <v>398</v>
      </c>
      <c r="C9" s="9">
        <v>25</v>
      </c>
      <c r="D9" s="9"/>
      <c r="H9" s="26">
        <v>44648</v>
      </c>
      <c r="I9" s="9">
        <v>25</v>
      </c>
    </row>
    <row r="10" spans="1:9" ht="24.95" customHeight="1">
      <c r="A10" s="26">
        <v>45331</v>
      </c>
      <c r="B10" s="8" t="s">
        <v>423</v>
      </c>
      <c r="C10" s="9">
        <v>25</v>
      </c>
      <c r="D10" s="9"/>
      <c r="H10" s="26">
        <v>44648</v>
      </c>
      <c r="I10" s="9">
        <v>25</v>
      </c>
    </row>
    <row r="11" spans="1:9" ht="24.95" customHeight="1">
      <c r="A11" s="26">
        <v>45334</v>
      </c>
      <c r="B11" s="8" t="s">
        <v>424</v>
      </c>
      <c r="C11" s="9">
        <v>25</v>
      </c>
      <c r="D11" s="9"/>
      <c r="E11" s="26">
        <v>45033</v>
      </c>
      <c r="F11" s="9">
        <v>25</v>
      </c>
      <c r="G11" s="9"/>
    </row>
    <row r="12" spans="1:9" ht="24.95" customHeight="1">
      <c r="A12" s="26">
        <v>45334</v>
      </c>
      <c r="B12" s="8" t="s">
        <v>425</v>
      </c>
      <c r="C12" s="9">
        <v>20</v>
      </c>
      <c r="D12" s="9"/>
      <c r="H12" s="26">
        <v>44636</v>
      </c>
      <c r="I12" s="9">
        <v>25</v>
      </c>
    </row>
    <row r="13" spans="1:9" ht="24.95" customHeight="1">
      <c r="A13" s="26">
        <v>45334</v>
      </c>
      <c r="B13" s="8" t="s">
        <v>426</v>
      </c>
      <c r="C13" s="9">
        <v>25</v>
      </c>
      <c r="D13" s="9"/>
      <c r="E13" s="26">
        <v>45043</v>
      </c>
      <c r="F13" s="9">
        <v>25</v>
      </c>
      <c r="G13" s="9"/>
      <c r="H13" s="26">
        <v>44641</v>
      </c>
      <c r="I13" s="9">
        <v>25</v>
      </c>
    </row>
    <row r="14" spans="1:9" ht="24.95" customHeight="1">
      <c r="A14" s="26">
        <v>45369</v>
      </c>
      <c r="B14" s="8" t="s">
        <v>427</v>
      </c>
      <c r="C14" s="9">
        <v>25</v>
      </c>
      <c r="D14" s="9"/>
      <c r="E14" s="26">
        <v>45001</v>
      </c>
      <c r="F14" s="9">
        <v>25</v>
      </c>
      <c r="G14" s="9"/>
      <c r="H14" s="26">
        <v>44636</v>
      </c>
      <c r="I14" s="9">
        <v>25</v>
      </c>
    </row>
    <row r="15" spans="1:9" ht="24.95" customHeight="1">
      <c r="A15" s="91"/>
      <c r="B15" s="8" t="s">
        <v>428</v>
      </c>
      <c r="E15" s="26">
        <v>45034</v>
      </c>
      <c r="F15" s="9">
        <v>25</v>
      </c>
      <c r="G15" s="9"/>
    </row>
    <row r="16" spans="1:9" ht="24.95" customHeight="1">
      <c r="A16" s="26"/>
      <c r="B16" s="8" t="s">
        <v>429</v>
      </c>
      <c r="E16" s="26">
        <v>45040</v>
      </c>
      <c r="F16" s="9">
        <v>25</v>
      </c>
      <c r="G16" s="9"/>
      <c r="H16" s="26">
        <v>44636</v>
      </c>
      <c r="I16" s="9">
        <v>25</v>
      </c>
    </row>
    <row r="17" spans="1:9" ht="24.95" customHeight="1">
      <c r="A17" s="26"/>
      <c r="B17" s="8" t="s">
        <v>430</v>
      </c>
      <c r="E17" s="26">
        <v>45055</v>
      </c>
      <c r="F17" s="9">
        <v>25</v>
      </c>
      <c r="G17" s="9"/>
      <c r="H17" s="26">
        <v>44636</v>
      </c>
      <c r="I17" s="9">
        <v>25</v>
      </c>
    </row>
    <row r="18" spans="1:9" ht="24.95" customHeight="1">
      <c r="A18" s="26"/>
      <c r="B18" s="8" t="s">
        <v>431</v>
      </c>
      <c r="E18" s="26">
        <v>45055</v>
      </c>
      <c r="F18" s="9">
        <v>25</v>
      </c>
      <c r="G18" s="9"/>
      <c r="H18" s="26">
        <v>44644</v>
      </c>
      <c r="I18" s="9">
        <v>25</v>
      </c>
    </row>
    <row r="19" spans="1:9" ht="24.95" customHeight="1">
      <c r="A19" s="26"/>
      <c r="B19" s="8" t="s">
        <v>432</v>
      </c>
      <c r="E19" s="26">
        <v>45056</v>
      </c>
      <c r="F19" s="9">
        <v>25</v>
      </c>
      <c r="G19" s="9"/>
      <c r="H19" s="103">
        <v>44658</v>
      </c>
      <c r="I19" s="9">
        <v>25</v>
      </c>
    </row>
    <row r="20" spans="1:9" ht="24.95" customHeight="1">
      <c r="A20" s="26"/>
      <c r="B20" s="8" t="s">
        <v>433</v>
      </c>
      <c r="E20" s="26">
        <v>45061</v>
      </c>
      <c r="F20" s="9">
        <v>25</v>
      </c>
      <c r="G20" s="9"/>
      <c r="H20" s="26">
        <v>44636</v>
      </c>
      <c r="I20" s="9">
        <v>25</v>
      </c>
    </row>
    <row r="21" spans="1:9" ht="24.95" customHeight="1">
      <c r="A21" s="26"/>
      <c r="B21" s="8" t="s">
        <v>434</v>
      </c>
      <c r="E21" s="26">
        <v>45062</v>
      </c>
      <c r="F21" s="9">
        <v>25</v>
      </c>
      <c r="G21" s="9"/>
    </row>
    <row r="22" spans="1:9" ht="24.95" customHeight="1">
      <c r="A22" s="26"/>
      <c r="B22" s="8" t="s">
        <v>435</v>
      </c>
      <c r="E22" s="26">
        <v>45068</v>
      </c>
      <c r="F22" s="9">
        <v>50</v>
      </c>
      <c r="G22" s="9"/>
    </row>
    <row r="23" spans="1:9" ht="24.95" customHeight="1">
      <c r="A23" s="26"/>
      <c r="B23" s="8" t="s">
        <v>436</v>
      </c>
      <c r="E23" s="26">
        <v>45068</v>
      </c>
      <c r="F23" s="9">
        <v>25</v>
      </c>
      <c r="G23" s="9"/>
      <c r="H23" s="103">
        <v>44657</v>
      </c>
      <c r="I23" s="9">
        <v>25</v>
      </c>
    </row>
    <row r="24" spans="1:9" ht="24.95" customHeight="1">
      <c r="B24" s="8" t="s">
        <v>437</v>
      </c>
      <c r="C24" s="92"/>
      <c r="H24" s="26">
        <v>44588</v>
      </c>
      <c r="I24" s="9">
        <v>25</v>
      </c>
    </row>
    <row r="25" spans="1:9" ht="24.95" customHeight="1">
      <c r="B25" s="8" t="s">
        <v>438</v>
      </c>
      <c r="C25" s="92"/>
      <c r="H25" s="26">
        <v>44637</v>
      </c>
      <c r="I25" s="9">
        <v>25</v>
      </c>
    </row>
    <row r="26" spans="1:9" ht="24.95" customHeight="1">
      <c r="B26" s="8" t="s">
        <v>439</v>
      </c>
      <c r="C26" s="92"/>
      <c r="H26" s="26">
        <v>44641</v>
      </c>
      <c r="I26" s="9">
        <v>25</v>
      </c>
    </row>
    <row r="27" spans="1:9" ht="24.95" customHeight="1">
      <c r="B27" s="8" t="s">
        <v>440</v>
      </c>
      <c r="C27" s="92"/>
      <c r="H27" s="26">
        <v>44648</v>
      </c>
      <c r="I27" s="9">
        <v>25</v>
      </c>
    </row>
    <row r="28" spans="1:9" ht="24.95" customHeight="1">
      <c r="B28" s="8" t="s">
        <v>441</v>
      </c>
      <c r="C28" s="92"/>
      <c r="H28" s="26">
        <v>44650</v>
      </c>
      <c r="I28" s="9">
        <v>25</v>
      </c>
    </row>
    <row r="29" spans="1:9" ht="24.95" customHeight="1">
      <c r="B29" s="8" t="s">
        <v>442</v>
      </c>
      <c r="C29" s="92"/>
      <c r="H29" s="26">
        <v>44650</v>
      </c>
      <c r="I29" s="9">
        <v>25</v>
      </c>
    </row>
    <row r="30" spans="1:9" ht="24.95" customHeight="1">
      <c r="B30" s="8" t="s">
        <v>443</v>
      </c>
      <c r="C30" s="92"/>
      <c r="H30" s="26">
        <v>44650</v>
      </c>
      <c r="I30" s="9">
        <v>25</v>
      </c>
    </row>
    <row r="31" spans="1:9" ht="24.95" customHeight="1">
      <c r="B31" s="8" t="s">
        <v>443</v>
      </c>
      <c r="C31" s="92"/>
      <c r="H31" s="26">
        <v>44650</v>
      </c>
      <c r="I31" s="9">
        <v>25</v>
      </c>
    </row>
    <row r="32" spans="1:9" ht="24.95" customHeight="1">
      <c r="B32" s="8" t="s">
        <v>444</v>
      </c>
      <c r="C32" s="92"/>
      <c r="H32" s="103">
        <v>44657</v>
      </c>
      <c r="I32" s="9">
        <v>25</v>
      </c>
    </row>
    <row r="33" spans="2:9" ht="24.95" customHeight="1">
      <c r="B33" s="8" t="s">
        <v>445</v>
      </c>
      <c r="C33" s="92"/>
      <c r="H33" s="103">
        <v>44662</v>
      </c>
      <c r="I33" s="9">
        <v>25</v>
      </c>
    </row>
    <row r="34" spans="2:9" ht="24.95" customHeight="1">
      <c r="B34" s="8" t="s">
        <v>446</v>
      </c>
      <c r="C34" s="92"/>
      <c r="H34" s="103">
        <v>44663</v>
      </c>
      <c r="I34" s="9">
        <v>25</v>
      </c>
    </row>
    <row r="35" spans="2:9" ht="24.95" customHeight="1">
      <c r="B35" s="8" t="s">
        <v>447</v>
      </c>
      <c r="C35" s="92"/>
      <c r="H35" s="103">
        <v>44680</v>
      </c>
      <c r="I35" s="9">
        <v>25</v>
      </c>
    </row>
    <row r="36" spans="2:9" ht="24.95" customHeight="1">
      <c r="B36" s="8" t="s">
        <v>448</v>
      </c>
      <c r="C36" s="92"/>
      <c r="H36" s="103">
        <v>44719</v>
      </c>
      <c r="I36" s="9">
        <v>25</v>
      </c>
    </row>
    <row r="38" spans="2:9" ht="24.95" customHeight="1">
      <c r="C38" s="6">
        <f>SUBTOTAL(9,C4:C37)</f>
        <v>295</v>
      </c>
      <c r="D38" s="6"/>
      <c r="E38" s="6"/>
      <c r="F38" s="6">
        <f>SUBTOTAL(9,F4:F37)</f>
        <v>325</v>
      </c>
      <c r="I38" s="6">
        <f>SUBTOTAL(9,I4:I37)</f>
        <v>775</v>
      </c>
    </row>
  </sheetData>
  <printOptions gridLines="1"/>
  <pageMargins left="0.70866141732283472" right="0.70866141732283472" top="0" bottom="0.15748031496062992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B212BC-60D4-4075-B0C5-07250A6849ED}"/>
</file>

<file path=customXml/itemProps2.xml><?xml version="1.0" encoding="utf-8"?>
<ds:datastoreItem xmlns:ds="http://schemas.openxmlformats.org/officeDocument/2006/customXml" ds:itemID="{443D3985-4041-4CBA-80E1-B6A25EF06305}"/>
</file>

<file path=customXml/itemProps3.xml><?xml version="1.0" encoding="utf-8"?>
<ds:datastoreItem xmlns:ds="http://schemas.openxmlformats.org/officeDocument/2006/customXml" ds:itemID="{E0EE075A-D3C3-49E6-AE2E-867D62C2C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Douglas J Gillies</cp:lastModifiedBy>
  <cp:revision/>
  <dcterms:created xsi:type="dcterms:W3CDTF">2021-05-27T13:42:23Z</dcterms:created>
  <dcterms:modified xsi:type="dcterms:W3CDTF">2025-10-02T14:10:22Z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