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ityofedinburgheducation-my.sharepoint.com/personal/4025661_ea_edin_sch_uk/Documents/Blackout/OSCR 2026/"/>
    </mc:Choice>
  </mc:AlternateContent>
  <xr:revisionPtr revIDLastSave="2" documentId="8_{5F142F36-4240-4094-A376-1D8BE5BBC9FB}" xr6:coauthVersionLast="47" xr6:coauthVersionMax="47" xr10:uidLastSave="{29AC53A1-A15E-4B46-8693-5611985CC4F0}"/>
  <bookViews>
    <workbookView xWindow="-110" yWindow="-110" windowWidth="19420" windowHeight="10420" activeTab="1" xr2:uid="{10E60D96-0974-492F-8F7A-3AA69B45285F}"/>
  </bookViews>
  <sheets>
    <sheet name="Bank Rec" sheetId="1" r:id="rId1"/>
    <sheet name="Inc &amp; Exp (1)" sheetId="2" r:id="rId2"/>
    <sheet name="Inc &amp; Exp (2)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3" l="1"/>
  <c r="F62" i="3"/>
  <c r="F61" i="3"/>
  <c r="F60" i="3"/>
  <c r="F59" i="3"/>
  <c r="F58" i="3"/>
  <c r="B58" i="3"/>
  <c r="F57" i="3"/>
  <c r="B57" i="3"/>
  <c r="F56" i="3"/>
  <c r="B56" i="3"/>
  <c r="F55" i="3"/>
  <c r="G65" i="3" s="1"/>
  <c r="B55" i="3"/>
  <c r="C65" i="3" s="1"/>
  <c r="G48" i="3"/>
  <c r="C48" i="3"/>
  <c r="G51" i="3" s="1"/>
  <c r="G36" i="3"/>
  <c r="G38" i="3" s="1"/>
  <c r="C36" i="3"/>
  <c r="F30" i="3"/>
  <c r="G19" i="3"/>
  <c r="F19" i="3"/>
  <c r="G11" i="3"/>
  <c r="C11" i="3"/>
  <c r="G21" i="2"/>
  <c r="C21" i="2"/>
  <c r="G17" i="2"/>
  <c r="G15" i="2"/>
  <c r="G13" i="2"/>
  <c r="G11" i="2"/>
  <c r="G21" i="1"/>
  <c r="G9" i="1"/>
  <c r="G7" i="1"/>
  <c r="G11" i="1" s="1"/>
  <c r="G26" i="1" s="1"/>
  <c r="I26" i="1" s="1"/>
  <c r="C70" i="3" l="1"/>
  <c r="G72" i="3" s="1"/>
  <c r="G67" i="3"/>
  <c r="G70" i="3"/>
  <c r="G13" i="3"/>
</calcChain>
</file>

<file path=xl/sharedStrings.xml><?xml version="1.0" encoding="utf-8"?>
<sst xmlns="http://schemas.openxmlformats.org/spreadsheetml/2006/main" count="100" uniqueCount="83">
  <si>
    <t>Blackout Productions</t>
  </si>
  <si>
    <t>Bank Reconciliation as at 31st March 2026</t>
  </si>
  <si>
    <t>Bank as at 1st April 2025</t>
  </si>
  <si>
    <t>INCOME</t>
  </si>
  <si>
    <t>EXPENDITURE</t>
  </si>
  <si>
    <t>TOTAL</t>
  </si>
  <si>
    <t>Bank statement balance as at 31st March 2026</t>
  </si>
  <si>
    <r>
      <t>Less</t>
    </r>
    <r>
      <rPr>
        <sz val="10"/>
        <rFont val="Rockwell"/>
        <family val="1"/>
      </rPr>
      <t xml:space="preserve"> Outstanding Cheques</t>
    </r>
  </si>
  <si>
    <r>
      <t>Plus</t>
    </r>
    <r>
      <rPr>
        <sz val="10"/>
        <rFont val="Rockwell"/>
        <family val="1"/>
      </rPr>
      <t xml:space="preserve"> outstanding lodgements</t>
    </r>
  </si>
  <si>
    <t>Bank Balance per Accounts</t>
  </si>
  <si>
    <t>2025/26</t>
  </si>
  <si>
    <t>Fund as at 1st April 2025</t>
  </si>
  <si>
    <t>Bank Accounts</t>
  </si>
  <si>
    <t>Surplus/(Deficit) for year 2025/26</t>
  </si>
  <si>
    <t>Current Account Bank of Scotland</t>
  </si>
  <si>
    <t>May Cabaret</t>
  </si>
  <si>
    <t>Current Account CAF</t>
  </si>
  <si>
    <t>Come from Away</t>
  </si>
  <si>
    <t>Christmas Concert</t>
  </si>
  <si>
    <t>General Fund</t>
  </si>
  <si>
    <t>Fund as at 31st March 2026</t>
  </si>
  <si>
    <t>These accounts have been prepared from the records of Blackout Productions</t>
  </si>
  <si>
    <t>Chairman</t>
  </si>
  <si>
    <t>Treasurer</t>
  </si>
  <si>
    <t>Lesley Ward</t>
  </si>
  <si>
    <t>Janet Walker</t>
  </si>
  <si>
    <t>Independent Examiner</t>
  </si>
  <si>
    <t>Andrea Mowatt</t>
  </si>
  <si>
    <t>RECEIPTS</t>
  </si>
  <si>
    <t>PAYMENTS</t>
  </si>
  <si>
    <t>Cabaret</t>
  </si>
  <si>
    <t>Bank:</t>
  </si>
  <si>
    <t>Venue</t>
  </si>
  <si>
    <t>Ticket Source</t>
  </si>
  <si>
    <t>MD</t>
  </si>
  <si>
    <t>Sumup</t>
  </si>
  <si>
    <t>Rehearsal Venue</t>
  </si>
  <si>
    <t>Cash</t>
  </si>
  <si>
    <t>Tickets</t>
  </si>
  <si>
    <r>
      <t>Profit/(</t>
    </r>
    <r>
      <rPr>
        <b/>
        <sz val="10"/>
        <color indexed="10"/>
        <rFont val="Book Antiqua"/>
        <family val="1"/>
      </rPr>
      <t>Loss</t>
    </r>
    <r>
      <rPr>
        <b/>
        <sz val="10"/>
        <rFont val="Book Antiqua"/>
        <family val="1"/>
      </rPr>
      <t>)</t>
    </r>
  </si>
  <si>
    <t>Come From Away</t>
  </si>
  <si>
    <t>Audition Fee</t>
  </si>
  <si>
    <t>Audition Venue</t>
  </si>
  <si>
    <t>Performance Fee</t>
  </si>
  <si>
    <t>Cast/Mic Sponsorship</t>
  </si>
  <si>
    <t>Show Venue</t>
  </si>
  <si>
    <t>dep 24'25</t>
  </si>
  <si>
    <t>Performance Sponsorship</t>
  </si>
  <si>
    <t>Lights</t>
  </si>
  <si>
    <t>Advertising</t>
  </si>
  <si>
    <t>Lighting Design</t>
  </si>
  <si>
    <t>Ticket Sales (bk transfer &amp; Tix Source)</t>
  </si>
  <si>
    <t>Sound</t>
  </si>
  <si>
    <t>Sum Up (Tix, raffle, programmes)</t>
  </si>
  <si>
    <t>Set &amp; Props</t>
  </si>
  <si>
    <t>Cash (Raffle, Programmes)</t>
  </si>
  <si>
    <t>Costumes</t>
  </si>
  <si>
    <t>Donations</t>
  </si>
  <si>
    <t>Set Designer</t>
  </si>
  <si>
    <t>Misc</t>
  </si>
  <si>
    <t>Director</t>
  </si>
  <si>
    <t>Choreographer</t>
  </si>
  <si>
    <t>Orchestra</t>
  </si>
  <si>
    <t>MTI - Music Rights (script/score hire)</t>
  </si>
  <si>
    <t>Programmes &amp; Fliers</t>
  </si>
  <si>
    <t>Banner</t>
  </si>
  <si>
    <t>Social Media inc Video/Photos</t>
  </si>
  <si>
    <t>Chrismas Concert</t>
  </si>
  <si>
    <t>Ticket Sales (Sum-Up)</t>
  </si>
  <si>
    <t>Ticket Sales (T/S)</t>
  </si>
  <si>
    <t>General Income</t>
  </si>
  <si>
    <t>General Expenditure</t>
  </si>
  <si>
    <t>Bank Interest</t>
  </si>
  <si>
    <t>Insurance</t>
  </si>
  <si>
    <t>Charity Concert</t>
  </si>
  <si>
    <t>Monthly Account Fee CAF</t>
  </si>
  <si>
    <t>Donation</t>
  </si>
  <si>
    <t>Charity Donation</t>
  </si>
  <si>
    <t>NODA membership</t>
  </si>
  <si>
    <t>External Hard Drive</t>
  </si>
  <si>
    <t>Big Sing Deposit</t>
  </si>
  <si>
    <t>Cabaret Deposit</t>
  </si>
  <si>
    <t>Website Domain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</si>
</sst>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"/>
  </numFmts>
  <fonts count="22" x14ac:knownFonts="1">
    <font>
      <sz val="10"/>
      <name val="Arial"/>
      <family val="2"/>
    </font>
    <font>
      <b/>
      <u/>
      <sz val="12"/>
      <name val="Rockwell"/>
      <family val="1"/>
    </font>
    <font>
      <b/>
      <sz val="10"/>
      <name val="Rockwell"/>
      <family val="1"/>
    </font>
    <font>
      <b/>
      <u/>
      <sz val="10"/>
      <name val="Rockwell"/>
      <family val="1"/>
    </font>
    <font>
      <sz val="10"/>
      <name val="Rockwell"/>
      <family val="1"/>
    </font>
    <font>
      <sz val="10"/>
      <color indexed="10"/>
      <name val="Rockwell"/>
      <family val="1"/>
    </font>
    <font>
      <i/>
      <sz val="10"/>
      <name val="Rockwell"/>
      <family val="1"/>
    </font>
    <font>
      <u/>
      <sz val="10"/>
      <name val="Rockwell"/>
      <family val="1"/>
    </font>
    <font>
      <b/>
      <sz val="10"/>
      <color rgb="FFFF0000"/>
      <name val="Rockwell"/>
      <family val="1"/>
    </font>
    <font>
      <b/>
      <u/>
      <sz val="10"/>
      <name val="Book Antiqua"/>
      <family val="1"/>
    </font>
    <font>
      <sz val="10"/>
      <name val="Book Antiqua"/>
      <family val="1"/>
    </font>
    <font>
      <u/>
      <sz val="10"/>
      <name val="Book Antiqua"/>
      <family val="1"/>
    </font>
    <font>
      <sz val="10"/>
      <color theme="1"/>
      <name val="Book Antiqua"/>
      <family val="1"/>
    </font>
    <font>
      <i/>
      <sz val="9"/>
      <name val="Book Antiqua"/>
      <family val="1"/>
    </font>
    <font>
      <sz val="10"/>
      <color rgb="FFFF0000"/>
      <name val="Book Antiqua"/>
      <family val="1"/>
    </font>
    <font>
      <b/>
      <sz val="10"/>
      <name val="Book Antiqua"/>
      <family val="1"/>
    </font>
    <font>
      <b/>
      <sz val="10"/>
      <color indexed="10"/>
      <name val="Book Antiqua"/>
      <family val="1"/>
    </font>
    <font>
      <sz val="11"/>
      <color theme="1"/>
      <name val="Book Antiqua"/>
      <family val="1"/>
    </font>
    <font>
      <sz val="11"/>
      <name val="Book Antiqua"/>
      <family val="1"/>
    </font>
    <font>
      <b/>
      <sz val="10"/>
      <color rgb="FFFF0000"/>
      <name val="Book Antiqua"/>
      <family val="1"/>
    </font>
    <font>
      <i/>
      <sz val="10"/>
      <name val="Book Antiqua"/>
      <family val="1"/>
    </font>
    <font>
      <b/>
      <i/>
      <sz val="10"/>
      <color indexed="10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5" fillId="0" borderId="0" xfId="0" applyNumberFormat="1" applyFont="1"/>
    <xf numFmtId="164" fontId="4" fillId="0" borderId="1" xfId="0" applyNumberFormat="1" applyFont="1" applyBorder="1"/>
    <xf numFmtId="2" fontId="4" fillId="0" borderId="0" xfId="0" applyNumberFormat="1" applyFont="1"/>
    <xf numFmtId="1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5" fontId="2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0" xfId="0" applyFo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/>
    <xf numFmtId="165" fontId="8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9" fillId="0" borderId="0" xfId="0" applyFont="1"/>
    <xf numFmtId="165" fontId="9" fillId="0" borderId="0" xfId="0" applyNumberFormat="1" applyFont="1"/>
    <xf numFmtId="165" fontId="10" fillId="0" borderId="0" xfId="0" applyNumberFormat="1" applyFont="1"/>
    <xf numFmtId="0" fontId="10" fillId="0" borderId="0" xfId="0" applyFont="1"/>
    <xf numFmtId="0" fontId="11" fillId="0" borderId="0" xfId="0" applyFont="1"/>
    <xf numFmtId="165" fontId="11" fillId="0" borderId="0" xfId="0" applyNumberFormat="1" applyFont="1"/>
    <xf numFmtId="2" fontId="12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3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2" fontId="10" fillId="0" borderId="0" xfId="0" applyNumberFormat="1" applyFont="1"/>
    <xf numFmtId="165" fontId="14" fillId="0" borderId="0" xfId="0" applyNumberFormat="1" applyFont="1"/>
    <xf numFmtId="0" fontId="15" fillId="0" borderId="0" xfId="0" applyFont="1"/>
    <xf numFmtId="165" fontId="15" fillId="0" borderId="0" xfId="0" applyNumberFormat="1" applyFont="1"/>
    <xf numFmtId="2" fontId="17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2" fontId="14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65" fontId="19" fillId="0" borderId="0" xfId="0" applyNumberFormat="1" applyFont="1"/>
    <xf numFmtId="165" fontId="20" fillId="0" borderId="0" xfId="0" applyNumberFormat="1" applyFont="1"/>
    <xf numFmtId="0" fontId="20" fillId="0" borderId="0" xfId="0" applyFont="1"/>
    <xf numFmtId="165" fontId="21" fillId="0" borderId="0" xfId="0" applyNumberFormat="1" applyFont="1"/>
    <xf numFmtId="165" fontId="15" fillId="0" borderId="1" xfId="0" applyNumberFormat="1" applyFont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31</xdr:row>
      <xdr:rowOff>6350</xdr:rowOff>
    </xdr:from>
    <xdr:to>
      <xdr:col>8</xdr:col>
      <xdr:colOff>139700</xdr:colOff>
      <xdr:row>33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518C7F-F886-4766-B339-3F38981BB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5060950"/>
          <a:ext cx="10541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136525</xdr:colOff>
      <xdr:row>36</xdr:row>
      <xdr:rowOff>23812</xdr:rowOff>
    </xdr:from>
    <xdr:to>
      <xdr:col>3</xdr:col>
      <xdr:colOff>611211</xdr:colOff>
      <xdr:row>38</xdr:row>
      <xdr:rowOff>128587</xdr:rowOff>
    </xdr:to>
    <xdr:pic>
      <xdr:nvPicPr>
        <xdr:cNvPr id="3" name="Picture 2" descr="Mowatt Signature">
          <a:extLst>
            <a:ext uri="{FF2B5EF4-FFF2-40B4-BE49-F238E27FC236}">
              <a16:creationId xmlns:a16="http://schemas.microsoft.com/office/drawing/2014/main" id="{56FA88B9-1F29-4B9C-8F74-6B94EF4C0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0275" y="5872162"/>
          <a:ext cx="1230336" cy="42227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31</xdr:row>
      <xdr:rowOff>50800</xdr:rowOff>
    </xdr:from>
    <xdr:to>
      <xdr:col>3</xdr:col>
      <xdr:colOff>400050</xdr:colOff>
      <xdr:row>34</xdr:row>
      <xdr:rowOff>120650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7944ABA-D87C-4B95-9981-A9622E290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42" t="16463" r="12080" b="8588"/>
        <a:stretch>
          <a:fillRect/>
        </a:stretch>
      </xdr:blipFill>
      <xdr:spPr bwMode="auto">
        <a:xfrm>
          <a:off x="3448050" y="5105400"/>
          <a:ext cx="1041400" cy="546100"/>
        </a:xfrm>
        <a:prstGeom prst="rect">
          <a:avLst/>
        </a:prstGeom>
        <a:solidFill>
          <a:srgbClr val="EDEDED"/>
        </a:solidFill>
        <a:ln>
          <a:noFill/>
        </a:ln>
        <a:effectLst>
          <a:outerShdw dist="18000" sx="999" sy="999" algn="tl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88900" cap="sq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ityofedinburgheducation-my.sharepoint.com/personal/4025661_ea_edin_sch_uk/Documents/Blackout/Finance/Blackout%20Finance%202025'26.xlsx" TargetMode="External"/><Relationship Id="rId1" Type="http://schemas.openxmlformats.org/officeDocument/2006/relationships/externalLinkPath" Target="/personal/4025661_ea_edin_sch_uk/Documents/Blackout/Finance/Blackout%20Finance%202025'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eipts"/>
      <sheetName val="Payments"/>
      <sheetName val="Cabaret"/>
      <sheetName val="Come From Away"/>
      <sheetName val="Christmas Concert"/>
      <sheetName val="Bank Rec"/>
      <sheetName val="Inc &amp; Exp (1)"/>
      <sheetName val="Inc &amp; Exp (2)"/>
      <sheetName val="Inc &amp; Exp for charts"/>
      <sheetName val="Bar Chart"/>
      <sheetName val="Pie Chart"/>
      <sheetName val="Pie Chart 2"/>
      <sheetName val="CAF login"/>
    </sheetNames>
    <sheetDataSet>
      <sheetData sheetId="0">
        <row r="16">
          <cell r="F16">
            <v>95</v>
          </cell>
        </row>
        <row r="25">
          <cell r="E25">
            <v>7.91</v>
          </cell>
        </row>
        <row r="36">
          <cell r="E36">
            <v>7.96</v>
          </cell>
        </row>
        <row r="59">
          <cell r="F59">
            <v>412.58</v>
          </cell>
        </row>
        <row r="66">
          <cell r="F66">
            <v>109.94</v>
          </cell>
        </row>
        <row r="68">
          <cell r="E68">
            <v>19.64</v>
          </cell>
        </row>
        <row r="69">
          <cell r="E69">
            <v>7.73</v>
          </cell>
        </row>
        <row r="71">
          <cell r="E71">
            <v>8.2899999999999991</v>
          </cell>
        </row>
        <row r="75">
          <cell r="C75">
            <v>33186.130000000005</v>
          </cell>
        </row>
      </sheetData>
      <sheetData sheetId="1">
        <row r="4">
          <cell r="G4">
            <v>5</v>
          </cell>
        </row>
        <row r="6">
          <cell r="G6">
            <v>5</v>
          </cell>
        </row>
        <row r="9">
          <cell r="G9">
            <v>5</v>
          </cell>
        </row>
        <row r="11">
          <cell r="G11">
            <v>267.08</v>
          </cell>
        </row>
        <row r="13">
          <cell r="G13">
            <v>5</v>
          </cell>
        </row>
        <row r="15">
          <cell r="G15">
            <v>5</v>
          </cell>
        </row>
        <row r="19">
          <cell r="G19">
            <v>5</v>
          </cell>
        </row>
        <row r="25">
          <cell r="G25">
            <v>5</v>
          </cell>
        </row>
        <row r="52">
          <cell r="G52">
            <v>5</v>
          </cell>
        </row>
        <row r="54">
          <cell r="G54">
            <v>5</v>
          </cell>
        </row>
        <row r="56">
          <cell r="G56">
            <v>19.64</v>
          </cell>
        </row>
        <row r="57">
          <cell r="G57">
            <v>5</v>
          </cell>
        </row>
        <row r="58">
          <cell r="G58">
            <v>250</v>
          </cell>
        </row>
        <row r="59">
          <cell r="G59">
            <v>250</v>
          </cell>
        </row>
        <row r="60">
          <cell r="G60">
            <v>22.79</v>
          </cell>
        </row>
        <row r="61">
          <cell r="G61">
            <v>5</v>
          </cell>
        </row>
        <row r="62">
          <cell r="G62">
            <v>110</v>
          </cell>
        </row>
        <row r="63">
          <cell r="G63">
            <v>150</v>
          </cell>
        </row>
        <row r="64">
          <cell r="G64">
            <v>5</v>
          </cell>
        </row>
        <row r="65">
          <cell r="G65">
            <v>79.98</v>
          </cell>
        </row>
        <row r="75">
          <cell r="F75">
            <v>31075.469999999998</v>
          </cell>
        </row>
      </sheetData>
      <sheetData sheetId="2"/>
      <sheetData sheetId="3"/>
      <sheetData sheetId="4"/>
      <sheetData sheetId="5"/>
      <sheetData sheetId="6"/>
      <sheetData sheetId="7">
        <row r="13">
          <cell r="G13">
            <v>1726.77</v>
          </cell>
        </row>
        <row r="38">
          <cell r="G38">
            <v>-449.91999999999825</v>
          </cell>
        </row>
        <row r="51">
          <cell r="G51">
            <v>1374.25</v>
          </cell>
        </row>
        <row r="67">
          <cell r="G67">
            <v>-540.44000000000005</v>
          </cell>
        </row>
      </sheetData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83A9A-0435-43A5-A79B-E99922259CB1}">
  <sheetPr>
    <tabColor indexed="42"/>
  </sheetPr>
  <dimension ref="A1:I31"/>
  <sheetViews>
    <sheetView topLeftCell="A3" workbookViewId="0">
      <selection activeCell="G15" sqref="G15"/>
    </sheetView>
  </sheetViews>
  <sheetFormatPr defaultColWidth="9.1796875" defaultRowHeight="12.5" x14ac:dyDescent="0.25"/>
  <cols>
    <col min="1" max="1" width="15.26953125" style="4" customWidth="1"/>
    <col min="2" max="2" width="15.54296875" style="4" customWidth="1"/>
    <col min="3" max="6" width="9.1796875" style="4"/>
    <col min="7" max="7" width="10.81640625" style="4" bestFit="1" customWidth="1"/>
    <col min="8" max="16384" width="9.1796875" style="4"/>
  </cols>
  <sheetData>
    <row r="1" spans="1:9" s="2" customFormat="1" ht="15.5" x14ac:dyDescent="0.35">
      <c r="A1" s="1" t="s">
        <v>0</v>
      </c>
    </row>
    <row r="2" spans="1:9" s="2" customFormat="1" ht="13" x14ac:dyDescent="0.3">
      <c r="A2" s="3"/>
    </row>
    <row r="3" spans="1:9" s="2" customFormat="1" ht="13" x14ac:dyDescent="0.3">
      <c r="A3" s="3" t="s">
        <v>1</v>
      </c>
    </row>
    <row r="5" spans="1:9" x14ac:dyDescent="0.25">
      <c r="A5" s="4" t="s">
        <v>2</v>
      </c>
      <c r="G5" s="5">
        <v>14209.79</v>
      </c>
    </row>
    <row r="6" spans="1:9" x14ac:dyDescent="0.25">
      <c r="G6" s="5"/>
    </row>
    <row r="7" spans="1:9" x14ac:dyDescent="0.25">
      <c r="A7" s="4" t="s">
        <v>3</v>
      </c>
      <c r="G7" s="5">
        <f>[1]Receipts!C75</f>
        <v>33186.130000000005</v>
      </c>
    </row>
    <row r="8" spans="1:9" x14ac:dyDescent="0.25">
      <c r="G8" s="5"/>
    </row>
    <row r="9" spans="1:9" x14ac:dyDescent="0.25">
      <c r="A9" s="4" t="s">
        <v>4</v>
      </c>
      <c r="G9" s="6">
        <f>[1]Payments!F75</f>
        <v>31075.469999999998</v>
      </c>
    </row>
    <row r="10" spans="1:9" x14ac:dyDescent="0.25">
      <c r="G10" s="5"/>
    </row>
    <row r="11" spans="1:9" ht="13.5" thickBot="1" x14ac:dyDescent="0.35">
      <c r="A11" s="2" t="s">
        <v>5</v>
      </c>
      <c r="G11" s="7">
        <f>G5+G7-G9</f>
        <v>16320.450000000008</v>
      </c>
      <c r="I11" s="8"/>
    </row>
    <row r="12" spans="1:9" ht="13" thickTop="1" x14ac:dyDescent="0.25">
      <c r="G12" s="5"/>
      <c r="I12" s="8"/>
    </row>
    <row r="13" spans="1:9" x14ac:dyDescent="0.25">
      <c r="G13" s="5"/>
    </row>
    <row r="14" spans="1:9" x14ac:dyDescent="0.25">
      <c r="A14" s="4" t="s">
        <v>6</v>
      </c>
      <c r="G14" s="5">
        <v>16320.45</v>
      </c>
      <c r="H14" s="8"/>
    </row>
    <row r="15" spans="1:9" x14ac:dyDescent="0.25">
      <c r="G15" s="5"/>
      <c r="H15" s="8"/>
    </row>
    <row r="16" spans="1:9" ht="13" x14ac:dyDescent="0.3">
      <c r="A16" s="2" t="s">
        <v>7</v>
      </c>
      <c r="G16" s="5"/>
    </row>
    <row r="17" spans="1:9" x14ac:dyDescent="0.25">
      <c r="G17" s="5"/>
    </row>
    <row r="18" spans="1:9" x14ac:dyDescent="0.25">
      <c r="A18" s="9"/>
      <c r="B18" s="10"/>
      <c r="C18" s="11"/>
      <c r="D18" s="11"/>
      <c r="E18" s="11"/>
      <c r="F18" s="12"/>
      <c r="G18" s="5"/>
    </row>
    <row r="19" spans="1:9" x14ac:dyDescent="0.25">
      <c r="A19" s="9"/>
      <c r="B19" s="10"/>
      <c r="C19" s="11"/>
      <c r="D19" s="11"/>
      <c r="E19" s="11"/>
      <c r="F19" s="12"/>
      <c r="G19" s="5"/>
    </row>
    <row r="20" spans="1:9" x14ac:dyDescent="0.25">
      <c r="A20" s="9"/>
      <c r="B20" s="10"/>
      <c r="C20" s="11"/>
      <c r="D20" s="11"/>
      <c r="E20" s="11"/>
      <c r="F20" s="13"/>
      <c r="G20" s="5"/>
    </row>
    <row r="21" spans="1:9" x14ac:dyDescent="0.25">
      <c r="A21" s="9"/>
      <c r="B21" s="10"/>
      <c r="C21" s="11"/>
      <c r="D21" s="11"/>
      <c r="E21" s="11"/>
      <c r="F21" s="14"/>
      <c r="G21" s="15">
        <f>SUM(F18:F20)</f>
        <v>0</v>
      </c>
    </row>
    <row r="22" spans="1:9" x14ac:dyDescent="0.25">
      <c r="G22" s="5"/>
    </row>
    <row r="23" spans="1:9" ht="13" x14ac:dyDescent="0.3">
      <c r="A23" s="2" t="s">
        <v>8</v>
      </c>
      <c r="G23" s="16">
        <v>0</v>
      </c>
      <c r="H23" s="8"/>
      <c r="I23" s="8"/>
    </row>
    <row r="24" spans="1:9" x14ac:dyDescent="0.25">
      <c r="G24" s="5"/>
      <c r="I24" s="8"/>
    </row>
    <row r="25" spans="1:9" x14ac:dyDescent="0.25">
      <c r="G25" s="5"/>
    </row>
    <row r="26" spans="1:9" ht="13" thickBot="1" x14ac:dyDescent="0.3">
      <c r="A26" s="4" t="s">
        <v>9</v>
      </c>
      <c r="G26" s="17">
        <f>G11-G21+G23</f>
        <v>16320.450000000008</v>
      </c>
      <c r="I26" s="18">
        <f>G26-G14</f>
        <v>0</v>
      </c>
    </row>
    <row r="27" spans="1:9" ht="13" thickTop="1" x14ac:dyDescent="0.25">
      <c r="G27" s="5"/>
    </row>
    <row r="31" spans="1:9" x14ac:dyDescent="0.25">
      <c r="G31" s="8"/>
    </row>
  </sheetData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&amp;C&amp;"Rockwell,Bold"Charity Registration SC052655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FF6E8-D3F7-4988-9C2A-13EDD455925F}">
  <sheetPr>
    <tabColor indexed="42"/>
  </sheetPr>
  <dimension ref="B2:J38"/>
  <sheetViews>
    <sheetView tabSelected="1" topLeftCell="A4" workbookViewId="0">
      <selection activeCell="C14" sqref="C14"/>
    </sheetView>
  </sheetViews>
  <sheetFormatPr defaultColWidth="9.1796875" defaultRowHeight="12.5" x14ac:dyDescent="0.25"/>
  <cols>
    <col min="1" max="1" width="12.54296875" style="4" customWidth="1"/>
    <col min="2" max="2" width="35.1796875" style="4" customWidth="1"/>
    <col min="3" max="3" width="10.81640625" style="4" bestFit="1" customWidth="1"/>
    <col min="4" max="4" width="8.81640625" style="4" customWidth="1"/>
    <col min="5" max="5" width="4.81640625" style="4" customWidth="1"/>
    <col min="6" max="6" width="28.453125" style="4" customWidth="1"/>
    <col min="7" max="7" width="10.1796875" style="4" bestFit="1" customWidth="1"/>
    <col min="8" max="8" width="7.81640625" style="4" bestFit="1" customWidth="1"/>
    <col min="9" max="16384" width="9.1796875" style="4"/>
  </cols>
  <sheetData>
    <row r="2" spans="2:8" customFormat="1" x14ac:dyDescent="0.25"/>
    <row r="3" spans="2:8" customFormat="1" x14ac:dyDescent="0.25"/>
    <row r="4" spans="2:8" customFormat="1" ht="13" x14ac:dyDescent="0.3">
      <c r="C4" s="19" t="s">
        <v>10</v>
      </c>
      <c r="D4" s="20"/>
      <c r="E4" s="20"/>
      <c r="F4" s="10"/>
      <c r="G4" s="19" t="s">
        <v>10</v>
      </c>
      <c r="H4" s="20"/>
    </row>
    <row r="5" spans="2:8" ht="13" x14ac:dyDescent="0.3">
      <c r="C5" s="2"/>
      <c r="D5" s="21"/>
      <c r="E5" s="21"/>
      <c r="G5" s="2"/>
      <c r="H5" s="21"/>
    </row>
    <row r="6" spans="2:8" ht="13" x14ac:dyDescent="0.3">
      <c r="C6" s="2"/>
      <c r="D6" s="21"/>
      <c r="E6" s="21"/>
      <c r="F6" s="4" t="s">
        <v>11</v>
      </c>
      <c r="G6" s="22">
        <v>14209.79</v>
      </c>
      <c r="H6" s="23"/>
    </row>
    <row r="7" spans="2:8" ht="13" x14ac:dyDescent="0.3">
      <c r="C7" s="2"/>
      <c r="D7" s="21"/>
      <c r="E7" s="21"/>
      <c r="G7" s="22"/>
      <c r="H7" s="23"/>
    </row>
    <row r="8" spans="2:8" ht="13" x14ac:dyDescent="0.3">
      <c r="C8" s="2"/>
      <c r="D8" s="21"/>
      <c r="E8" s="21"/>
      <c r="G8" s="22"/>
      <c r="H8" s="23"/>
    </row>
    <row r="9" spans="2:8" ht="13" x14ac:dyDescent="0.3">
      <c r="B9" s="24" t="s">
        <v>12</v>
      </c>
      <c r="C9" s="2"/>
      <c r="D9" s="21"/>
      <c r="E9" s="21"/>
      <c r="F9" s="24" t="s">
        <v>13</v>
      </c>
      <c r="G9" s="22"/>
      <c r="H9" s="23"/>
    </row>
    <row r="10" spans="2:8" ht="13" x14ac:dyDescent="0.3">
      <c r="C10" s="2"/>
      <c r="D10" s="21"/>
      <c r="E10" s="21"/>
      <c r="G10" s="22"/>
      <c r="H10" s="23"/>
    </row>
    <row r="11" spans="2:8" ht="13" x14ac:dyDescent="0.3">
      <c r="B11" s="4" t="s">
        <v>14</v>
      </c>
      <c r="C11" s="25">
        <v>0</v>
      </c>
      <c r="D11" s="23"/>
      <c r="E11" s="23"/>
      <c r="F11" s="4" t="s">
        <v>15</v>
      </c>
      <c r="G11" s="22">
        <f>'[1]Inc &amp; Exp (2)'!G13</f>
        <v>1726.77</v>
      </c>
      <c r="H11" s="23"/>
    </row>
    <row r="12" spans="2:8" ht="13" x14ac:dyDescent="0.3">
      <c r="C12" s="25"/>
      <c r="D12" s="23"/>
      <c r="E12" s="23"/>
      <c r="G12" s="22"/>
      <c r="H12" s="23"/>
    </row>
    <row r="13" spans="2:8" ht="13" x14ac:dyDescent="0.3">
      <c r="B13" s="4" t="s">
        <v>16</v>
      </c>
      <c r="C13" s="26">
        <v>16320.45</v>
      </c>
      <c r="D13" s="23"/>
      <c r="E13" s="23"/>
      <c r="F13" s="4" t="s">
        <v>17</v>
      </c>
      <c r="G13" s="27">
        <f>'[1]Inc &amp; Exp (2)'!G38</f>
        <v>-449.91999999999825</v>
      </c>
      <c r="H13" s="23"/>
    </row>
    <row r="14" spans="2:8" ht="13" x14ac:dyDescent="0.3">
      <c r="C14" s="25"/>
      <c r="D14" s="23"/>
      <c r="E14" s="23"/>
      <c r="G14" s="22"/>
      <c r="H14" s="23"/>
    </row>
    <row r="15" spans="2:8" ht="13" x14ac:dyDescent="0.3">
      <c r="C15" s="25"/>
      <c r="D15" s="23"/>
      <c r="E15" s="23"/>
      <c r="F15" s="4" t="s">
        <v>18</v>
      </c>
      <c r="G15" s="22">
        <f>'[1]Inc &amp; Exp (2)'!G51</f>
        <v>1374.25</v>
      </c>
      <c r="H15" s="23"/>
    </row>
    <row r="16" spans="2:8" ht="13" x14ac:dyDescent="0.3">
      <c r="C16" s="22"/>
      <c r="D16" s="23"/>
      <c r="E16" s="23"/>
      <c r="G16" s="22"/>
      <c r="H16" s="23"/>
    </row>
    <row r="17" spans="2:10" ht="13" x14ac:dyDescent="0.3">
      <c r="C17" s="22"/>
      <c r="D17" s="23"/>
      <c r="E17" s="23"/>
      <c r="F17" s="4" t="s">
        <v>19</v>
      </c>
      <c r="G17" s="22">
        <f>'[1]Inc &amp; Exp (2)'!G67</f>
        <v>-540.44000000000005</v>
      </c>
      <c r="H17" s="23"/>
      <c r="I17" s="5"/>
    </row>
    <row r="18" spans="2:10" ht="13" x14ac:dyDescent="0.3">
      <c r="C18" s="25"/>
      <c r="D18" s="23"/>
      <c r="E18" s="23"/>
      <c r="G18" s="22"/>
      <c r="H18" s="23"/>
    </row>
    <row r="19" spans="2:10" ht="13" x14ac:dyDescent="0.3">
      <c r="C19" s="25"/>
      <c r="D19" s="23"/>
      <c r="E19" s="23"/>
      <c r="G19" s="22"/>
      <c r="H19" s="23"/>
    </row>
    <row r="20" spans="2:10" ht="13" x14ac:dyDescent="0.3">
      <c r="C20" s="25"/>
      <c r="D20" s="23"/>
      <c r="E20" s="23"/>
      <c r="G20" s="22"/>
      <c r="H20" s="23"/>
    </row>
    <row r="21" spans="2:10" ht="13.5" thickBot="1" x14ac:dyDescent="0.35">
      <c r="B21" s="5"/>
      <c r="C21" s="28">
        <f>SUM(C11:C15)</f>
        <v>16320.45</v>
      </c>
      <c r="D21" s="23"/>
      <c r="E21" s="23"/>
      <c r="F21" s="4" t="s">
        <v>20</v>
      </c>
      <c r="G21" s="28">
        <f>SUM(G6:G18)</f>
        <v>16320.450000000003</v>
      </c>
      <c r="H21" s="23"/>
      <c r="I21" s="18"/>
      <c r="J21" s="5"/>
    </row>
    <row r="22" spans="2:10" ht="13.5" thickTop="1" x14ac:dyDescent="0.3">
      <c r="C22" s="5"/>
      <c r="G22" s="2"/>
      <c r="H22" s="5"/>
      <c r="J22" s="5"/>
    </row>
    <row r="23" spans="2:10" x14ac:dyDescent="0.25">
      <c r="C23" s="5"/>
      <c r="F23" s="5"/>
      <c r="G23" s="18"/>
      <c r="J23" s="5"/>
    </row>
    <row r="24" spans="2:10" x14ac:dyDescent="0.25">
      <c r="C24" s="18"/>
      <c r="F24" s="5"/>
    </row>
    <row r="25" spans="2:10" x14ac:dyDescent="0.25">
      <c r="C25" s="18"/>
    </row>
    <row r="26" spans="2:10" x14ac:dyDescent="0.25">
      <c r="C26" s="18"/>
    </row>
    <row r="27" spans="2:10" x14ac:dyDescent="0.25">
      <c r="B27" s="4" t="s">
        <v>21</v>
      </c>
    </row>
    <row r="32" spans="2:10" x14ac:dyDescent="0.25">
      <c r="B32" s="4" t="s">
        <v>22</v>
      </c>
      <c r="F32" s="4" t="s">
        <v>23</v>
      </c>
    </row>
    <row r="33" spans="2:6" x14ac:dyDescent="0.25">
      <c r="B33" s="29" t="s">
        <v>24</v>
      </c>
      <c r="F33" s="29" t="s">
        <v>25</v>
      </c>
    </row>
    <row r="37" spans="2:6" x14ac:dyDescent="0.25">
      <c r="B37" s="4" t="s">
        <v>26</v>
      </c>
    </row>
    <row r="38" spans="2:6" x14ac:dyDescent="0.25">
      <c r="B38" s="29" t="s">
        <v>27</v>
      </c>
    </row>
  </sheetData>
  <pageMargins left="0.74803149606299213" right="0.74803149606299213" top="0.98425196850393704" bottom="0.98425196850393704" header="0.51181102362204722" footer="0.51181102362204722"/>
  <pageSetup orientation="landscape" r:id="rId1"/>
  <headerFooter alignWithMargins="0">
    <oddHeader>&amp;C&amp;"Rockwell,Bold"&amp;12&amp;U
BLACKOUT PRODUCTIONS&amp;"Arial,Regular"&amp;10&amp;U
&amp;"Rockwell,Bold"&amp;UACCUMULATED FUND AS AT 31st MARCH 2026</oddHeader>
    <oddFooter>&amp;C&amp;"Rockwell,Bold"Charity Registration SC052655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D172A-6910-4238-9DFD-C847FB4607FC}">
  <sheetPr>
    <tabColor indexed="42"/>
    <pageSetUpPr fitToPage="1"/>
  </sheetPr>
  <dimension ref="A1:L77"/>
  <sheetViews>
    <sheetView topLeftCell="A51" workbookViewId="0">
      <selection activeCell="E68" sqref="E68"/>
    </sheetView>
  </sheetViews>
  <sheetFormatPr defaultColWidth="9.1796875" defaultRowHeight="12.5" x14ac:dyDescent="0.25"/>
  <cols>
    <col min="1" max="1" width="24.81640625" style="4" customWidth="1"/>
    <col min="2" max="2" width="10" style="4" customWidth="1"/>
    <col min="3" max="3" width="10.54296875" style="18" bestFit="1" customWidth="1"/>
    <col min="4" max="4" width="1.81640625" style="4" customWidth="1"/>
    <col min="5" max="5" width="26.1796875" style="4" customWidth="1"/>
    <col min="6" max="6" width="7.54296875" style="4" bestFit="1" customWidth="1"/>
    <col min="7" max="7" width="10.54296875" style="18" bestFit="1" customWidth="1"/>
    <col min="8" max="8" width="3.1796875" customWidth="1"/>
    <col min="9" max="9" width="9.1796875" style="4"/>
    <col min="10" max="10" width="9.81640625" style="4" bestFit="1" customWidth="1"/>
    <col min="11" max="16384" width="9.1796875" style="4"/>
  </cols>
  <sheetData>
    <row r="1" spans="1:9" ht="13" x14ac:dyDescent="0.3">
      <c r="A1" s="30" t="s">
        <v>28</v>
      </c>
      <c r="B1" s="30"/>
      <c r="C1" s="31"/>
      <c r="D1" s="30"/>
      <c r="E1" s="30" t="s">
        <v>29</v>
      </c>
      <c r="F1" s="30"/>
      <c r="G1" s="32"/>
    </row>
    <row r="2" spans="1:9" ht="13" x14ac:dyDescent="0.3">
      <c r="A2" s="33"/>
      <c r="B2" s="33"/>
      <c r="C2" s="32"/>
      <c r="D2" s="33"/>
      <c r="E2" s="33"/>
      <c r="F2" s="33"/>
      <c r="G2" s="32"/>
    </row>
    <row r="3" spans="1:9" ht="13" x14ac:dyDescent="0.3">
      <c r="A3" s="34" t="s">
        <v>30</v>
      </c>
      <c r="B3" s="34"/>
      <c r="C3" s="35"/>
      <c r="D3" s="34"/>
      <c r="E3" s="34" t="s">
        <v>30</v>
      </c>
      <c r="F3" s="34"/>
      <c r="G3" s="32"/>
    </row>
    <row r="4" spans="1:9" ht="5.25" customHeight="1" x14ac:dyDescent="0.3">
      <c r="A4" s="33"/>
      <c r="B4" s="33"/>
      <c r="C4" s="32"/>
      <c r="D4" s="33"/>
      <c r="E4" s="33"/>
      <c r="F4" s="33"/>
      <c r="G4" s="32"/>
    </row>
    <row r="5" spans="1:9" ht="13" x14ac:dyDescent="0.3">
      <c r="A5" s="33" t="s">
        <v>31</v>
      </c>
      <c r="B5" s="36"/>
      <c r="C5" s="32"/>
      <c r="D5" s="33"/>
      <c r="E5" s="33" t="s">
        <v>32</v>
      </c>
      <c r="F5" s="37">
        <v>100</v>
      </c>
      <c r="G5" s="32"/>
      <c r="H5" s="38"/>
      <c r="I5" s="38"/>
    </row>
    <row r="6" spans="1:9" ht="13" x14ac:dyDescent="0.3">
      <c r="A6" s="39" t="s">
        <v>33</v>
      </c>
      <c r="B6" s="37">
        <v>1400</v>
      </c>
      <c r="C6" s="32"/>
      <c r="D6" s="33"/>
      <c r="E6" s="33" t="s">
        <v>34</v>
      </c>
      <c r="F6" s="37">
        <v>500</v>
      </c>
      <c r="G6" s="32"/>
    </row>
    <row r="7" spans="1:9" ht="13" x14ac:dyDescent="0.3">
      <c r="A7" s="39" t="s">
        <v>35</v>
      </c>
      <c r="B7" s="37">
        <v>685.77</v>
      </c>
      <c r="C7" s="32"/>
      <c r="D7" s="33"/>
      <c r="E7" s="33" t="s">
        <v>36</v>
      </c>
      <c r="F7" s="37">
        <v>100</v>
      </c>
      <c r="G7" s="32"/>
      <c r="H7" s="38"/>
      <c r="I7" s="38"/>
    </row>
    <row r="8" spans="1:9" ht="13" x14ac:dyDescent="0.3">
      <c r="A8" s="33" t="s">
        <v>37</v>
      </c>
      <c r="B8" s="37">
        <v>166</v>
      </c>
      <c r="C8" s="32"/>
      <c r="D8" s="33"/>
      <c r="E8" s="40"/>
      <c r="F8" s="36"/>
      <c r="G8" s="32"/>
    </row>
    <row r="9" spans="1:9" ht="13" x14ac:dyDescent="0.3">
      <c r="A9" s="33" t="s">
        <v>38</v>
      </c>
      <c r="B9" s="37">
        <v>175</v>
      </c>
      <c r="C9" s="32"/>
      <c r="D9" s="33"/>
      <c r="E9" s="40"/>
      <c r="F9" s="36"/>
      <c r="G9" s="32"/>
    </row>
    <row r="10" spans="1:9" ht="13" x14ac:dyDescent="0.3">
      <c r="A10" s="33"/>
      <c r="B10" s="33"/>
      <c r="C10" s="32"/>
      <c r="D10" s="33"/>
      <c r="E10" s="40"/>
      <c r="F10" s="36"/>
      <c r="G10" s="32"/>
    </row>
    <row r="11" spans="1:9" ht="13" x14ac:dyDescent="0.3">
      <c r="A11" s="33"/>
      <c r="B11" s="33"/>
      <c r="C11" s="32">
        <f>SUM(B5:B9)</f>
        <v>2426.77</v>
      </c>
      <c r="D11" s="41"/>
      <c r="E11" s="41"/>
      <c r="F11" s="41"/>
      <c r="G11" s="42">
        <f>SUM(F5:F10)</f>
        <v>700</v>
      </c>
    </row>
    <row r="12" spans="1:9" ht="6" customHeight="1" x14ac:dyDescent="0.3">
      <c r="A12" s="33"/>
      <c r="B12" s="33"/>
      <c r="C12" s="32"/>
      <c r="D12" s="33"/>
      <c r="E12" s="33"/>
      <c r="F12" s="33"/>
      <c r="G12" s="32"/>
    </row>
    <row r="13" spans="1:9" ht="13" x14ac:dyDescent="0.3">
      <c r="A13" s="33"/>
      <c r="B13" s="33"/>
      <c r="C13" s="32"/>
      <c r="D13" s="33"/>
      <c r="E13" s="43" t="s">
        <v>39</v>
      </c>
      <c r="F13" s="33"/>
      <c r="G13" s="44">
        <f>C11-G11</f>
        <v>1726.77</v>
      </c>
    </row>
    <row r="14" spans="1:9" ht="13" x14ac:dyDescent="0.3">
      <c r="A14" s="33"/>
      <c r="B14" s="33"/>
      <c r="C14" s="32"/>
      <c r="D14" s="33"/>
      <c r="E14" s="43"/>
      <c r="F14" s="33"/>
      <c r="G14" s="44"/>
    </row>
    <row r="15" spans="1:9" ht="13" x14ac:dyDescent="0.3">
      <c r="A15" s="34" t="s">
        <v>40</v>
      </c>
      <c r="B15" s="33"/>
      <c r="C15" s="32"/>
      <c r="D15" s="33"/>
      <c r="E15" s="34" t="s">
        <v>40</v>
      </c>
      <c r="F15" s="33"/>
      <c r="G15" s="44"/>
    </row>
    <row r="16" spans="1:9" ht="6" customHeight="1" x14ac:dyDescent="0.3">
      <c r="A16" s="33"/>
      <c r="B16" s="33"/>
      <c r="C16" s="32"/>
      <c r="D16" s="33"/>
      <c r="E16" s="43"/>
      <c r="F16" s="33"/>
      <c r="G16" s="44"/>
    </row>
    <row r="17" spans="1:9" ht="14.5" x14ac:dyDescent="0.35">
      <c r="A17" s="40" t="s">
        <v>41</v>
      </c>
      <c r="B17" s="45">
        <v>650.47</v>
      </c>
      <c r="C17" s="32"/>
      <c r="D17" s="33"/>
      <c r="E17" s="46" t="s">
        <v>42</v>
      </c>
      <c r="F17" s="36">
        <v>150</v>
      </c>
      <c r="G17" s="44"/>
    </row>
    <row r="18" spans="1:9" ht="14.5" x14ac:dyDescent="0.35">
      <c r="A18" s="40" t="s">
        <v>43</v>
      </c>
      <c r="B18" s="45">
        <v>1120</v>
      </c>
      <c r="C18" s="32"/>
      <c r="D18" s="33"/>
      <c r="E18" s="46" t="s">
        <v>36</v>
      </c>
      <c r="F18" s="36">
        <v>850</v>
      </c>
      <c r="G18" s="44"/>
    </row>
    <row r="19" spans="1:9" ht="14.5" x14ac:dyDescent="0.35">
      <c r="A19" s="40" t="s">
        <v>44</v>
      </c>
      <c r="B19" s="45">
        <v>325</v>
      </c>
      <c r="C19" s="32"/>
      <c r="D19" s="33"/>
      <c r="E19" s="47" t="s">
        <v>45</v>
      </c>
      <c r="F19" s="48">
        <f>5272.12-2150.5</f>
        <v>3121.62</v>
      </c>
      <c r="G19" s="33">
        <f>2150.5</f>
        <v>2150.5</v>
      </c>
      <c r="H19" s="38" t="s">
        <v>46</v>
      </c>
      <c r="I19" s="38"/>
    </row>
    <row r="20" spans="1:9" ht="14.5" x14ac:dyDescent="0.35">
      <c r="A20" s="40" t="s">
        <v>47</v>
      </c>
      <c r="B20" s="45">
        <v>0</v>
      </c>
      <c r="C20" s="32"/>
      <c r="D20" s="33"/>
      <c r="E20" s="46" t="s">
        <v>48</v>
      </c>
      <c r="F20" s="36">
        <v>3504.7</v>
      </c>
      <c r="G20" s="33"/>
    </row>
    <row r="21" spans="1:9" ht="14.5" x14ac:dyDescent="0.35">
      <c r="A21" s="40" t="s">
        <v>49</v>
      </c>
      <c r="B21" s="45">
        <v>283</v>
      </c>
      <c r="C21" s="32"/>
      <c r="D21" s="33"/>
      <c r="E21" s="46" t="s">
        <v>50</v>
      </c>
      <c r="F21" s="36">
        <v>500</v>
      </c>
      <c r="G21" s="33"/>
    </row>
    <row r="22" spans="1:9" ht="14.5" x14ac:dyDescent="0.35">
      <c r="A22" s="40" t="s">
        <v>51</v>
      </c>
      <c r="B22" s="49">
        <v>22747</v>
      </c>
      <c r="C22" s="32"/>
      <c r="D22" s="33"/>
      <c r="E22" s="46" t="s">
        <v>52</v>
      </c>
      <c r="F22" s="36">
        <v>3500</v>
      </c>
      <c r="G22" s="33"/>
    </row>
    <row r="23" spans="1:9" ht="14.5" x14ac:dyDescent="0.35">
      <c r="A23" s="40" t="s">
        <v>53</v>
      </c>
      <c r="B23" s="45">
        <v>1715.8400000000001</v>
      </c>
      <c r="C23" s="32"/>
      <c r="D23" s="33"/>
      <c r="E23" s="47" t="s">
        <v>54</v>
      </c>
      <c r="F23" s="36">
        <v>3171.17</v>
      </c>
      <c r="G23" s="33"/>
    </row>
    <row r="24" spans="1:9" ht="14.5" x14ac:dyDescent="0.35">
      <c r="A24" s="40" t="s">
        <v>55</v>
      </c>
      <c r="B24" s="45">
        <v>574.75</v>
      </c>
      <c r="C24" s="32"/>
      <c r="D24" s="33"/>
      <c r="E24" s="46" t="s">
        <v>56</v>
      </c>
      <c r="F24" s="36">
        <v>283.86</v>
      </c>
      <c r="G24" s="33"/>
    </row>
    <row r="25" spans="1:9" ht="14.5" x14ac:dyDescent="0.35">
      <c r="A25" s="40" t="s">
        <v>57</v>
      </c>
      <c r="B25" s="45">
        <v>0</v>
      </c>
      <c r="C25" s="32"/>
      <c r="D25" s="33"/>
      <c r="E25" s="47" t="s">
        <v>58</v>
      </c>
      <c r="F25" s="36">
        <v>500</v>
      </c>
      <c r="G25" s="33"/>
    </row>
    <row r="26" spans="1:9" ht="14.5" x14ac:dyDescent="0.35">
      <c r="A26" s="40" t="s">
        <v>59</v>
      </c>
      <c r="B26" s="49">
        <v>550</v>
      </c>
      <c r="C26" s="32"/>
      <c r="D26" s="33"/>
      <c r="E26" s="46" t="s">
        <v>60</v>
      </c>
      <c r="F26" s="50">
        <v>2000</v>
      </c>
      <c r="G26" s="33"/>
    </row>
    <row r="27" spans="1:9" ht="14.5" x14ac:dyDescent="0.35">
      <c r="A27" s="33"/>
      <c r="B27" s="51"/>
      <c r="C27" s="32"/>
      <c r="D27" s="33"/>
      <c r="E27" s="46" t="s">
        <v>61</v>
      </c>
      <c r="F27" s="36">
        <v>500</v>
      </c>
      <c r="G27" s="33"/>
    </row>
    <row r="28" spans="1:9" ht="14.5" x14ac:dyDescent="0.35">
      <c r="A28" s="33"/>
      <c r="B28" s="33"/>
      <c r="C28" s="32"/>
      <c r="D28" s="33"/>
      <c r="E28" s="46" t="s">
        <v>34</v>
      </c>
      <c r="F28" s="36">
        <v>1750</v>
      </c>
      <c r="G28" s="33"/>
    </row>
    <row r="29" spans="1:9" ht="14.5" x14ac:dyDescent="0.35">
      <c r="A29" s="33"/>
      <c r="B29" s="33"/>
      <c r="C29" s="32"/>
      <c r="D29" s="33"/>
      <c r="E29" s="46" t="s">
        <v>62</v>
      </c>
      <c r="F29" s="36">
        <v>1868.3600000000001</v>
      </c>
      <c r="G29" s="33"/>
    </row>
    <row r="30" spans="1:9" ht="14.5" x14ac:dyDescent="0.35">
      <c r="A30" s="33"/>
      <c r="B30" s="33"/>
      <c r="C30" s="32"/>
      <c r="D30" s="33"/>
      <c r="E30" s="47" t="s">
        <v>63</v>
      </c>
      <c r="F30" s="48">
        <f>5811.2-500</f>
        <v>5311.2</v>
      </c>
      <c r="G30" s="33">
        <v>500</v>
      </c>
      <c r="H30" s="38" t="s">
        <v>46</v>
      </c>
      <c r="I30" s="38"/>
    </row>
    <row r="31" spans="1:9" ht="14.5" x14ac:dyDescent="0.35">
      <c r="A31" s="33"/>
      <c r="B31" s="33"/>
      <c r="C31" s="32"/>
      <c r="D31" s="33"/>
      <c r="E31" s="46" t="s">
        <v>64</v>
      </c>
      <c r="F31" s="36">
        <v>598</v>
      </c>
      <c r="G31" s="44"/>
    </row>
    <row r="32" spans="1:9" ht="14.5" x14ac:dyDescent="0.35">
      <c r="A32" s="33"/>
      <c r="B32" s="33"/>
      <c r="C32" s="32"/>
      <c r="D32" s="33"/>
      <c r="E32" s="46" t="s">
        <v>65</v>
      </c>
      <c r="F32" s="50">
        <v>68.72</v>
      </c>
      <c r="G32" s="44"/>
    </row>
    <row r="33" spans="1:10" ht="14.5" x14ac:dyDescent="0.35">
      <c r="A33" s="33"/>
      <c r="B33" s="33"/>
      <c r="C33" s="32"/>
      <c r="D33" s="33"/>
      <c r="E33" s="46" t="s">
        <v>66</v>
      </c>
      <c r="F33" s="50">
        <v>650</v>
      </c>
      <c r="G33" s="44"/>
    </row>
    <row r="34" spans="1:10" ht="14.5" x14ac:dyDescent="0.35">
      <c r="A34" s="33"/>
      <c r="B34" s="33"/>
      <c r="C34" s="32"/>
      <c r="D34" s="33"/>
      <c r="E34" s="46" t="s">
        <v>59</v>
      </c>
      <c r="F34" s="50">
        <v>88.35</v>
      </c>
      <c r="G34" s="44"/>
    </row>
    <row r="35" spans="1:10" ht="13" x14ac:dyDescent="0.3">
      <c r="A35" s="33"/>
      <c r="B35" s="33"/>
      <c r="C35" s="32"/>
      <c r="D35" s="33"/>
      <c r="G35" s="44"/>
    </row>
    <row r="36" spans="1:10" ht="13" x14ac:dyDescent="0.3">
      <c r="A36" s="33"/>
      <c r="B36" s="33"/>
      <c r="C36" s="32">
        <f>SUM(B17:B26)</f>
        <v>27966.06</v>
      </c>
      <c r="D36" s="33"/>
      <c r="E36" s="43"/>
      <c r="F36" s="33"/>
      <c r="G36" s="42">
        <f>SUM(F17:F35)</f>
        <v>28415.98</v>
      </c>
      <c r="J36" s="18"/>
    </row>
    <row r="37" spans="1:10" ht="5.15" customHeight="1" x14ac:dyDescent="0.3">
      <c r="A37" s="33"/>
      <c r="C37" s="32"/>
      <c r="D37" s="33"/>
      <c r="E37" s="43"/>
      <c r="F37" s="33"/>
      <c r="G37" s="44"/>
    </row>
    <row r="38" spans="1:10" ht="13" x14ac:dyDescent="0.3">
      <c r="A38" s="33"/>
      <c r="B38" s="33"/>
      <c r="C38" s="32"/>
      <c r="D38" s="33"/>
      <c r="E38" s="43" t="s">
        <v>39</v>
      </c>
      <c r="F38" s="33"/>
      <c r="G38" s="52">
        <f>C36-G36</f>
        <v>-449.91999999999825</v>
      </c>
    </row>
    <row r="39" spans="1:10" ht="13" x14ac:dyDescent="0.3">
      <c r="A39" s="33"/>
      <c r="B39" s="33"/>
      <c r="C39" s="32"/>
      <c r="D39" s="33"/>
      <c r="E39" s="33"/>
      <c r="F39" s="33"/>
      <c r="G39" s="32"/>
    </row>
    <row r="40" spans="1:10" ht="13" x14ac:dyDescent="0.3">
      <c r="A40" s="34" t="s">
        <v>67</v>
      </c>
      <c r="B40" s="33"/>
      <c r="C40" s="32"/>
      <c r="D40" s="33"/>
      <c r="E40" s="34" t="s">
        <v>67</v>
      </c>
      <c r="F40" s="33"/>
      <c r="G40" s="32"/>
    </row>
    <row r="41" spans="1:10" ht="6" customHeight="1" x14ac:dyDescent="0.3">
      <c r="A41" s="33"/>
      <c r="B41" s="33"/>
      <c r="C41" s="32"/>
      <c r="D41" s="33"/>
      <c r="E41" s="33"/>
      <c r="F41" s="33"/>
      <c r="G41" s="32"/>
    </row>
    <row r="42" spans="1:10" ht="13" x14ac:dyDescent="0.3">
      <c r="A42" s="40" t="s">
        <v>68</v>
      </c>
      <c r="B42" s="36">
        <v>421.75</v>
      </c>
      <c r="C42" s="32"/>
      <c r="D42" s="33"/>
      <c r="E42" s="40" t="s">
        <v>34</v>
      </c>
      <c r="F42" s="36">
        <v>500</v>
      </c>
      <c r="G42" s="32"/>
    </row>
    <row r="43" spans="1:10" ht="13" x14ac:dyDescent="0.3">
      <c r="A43" s="40" t="s">
        <v>69</v>
      </c>
      <c r="B43" s="36">
        <v>1557.5</v>
      </c>
      <c r="C43" s="32"/>
      <c r="D43" s="33"/>
      <c r="E43" s="40" t="s">
        <v>32</v>
      </c>
      <c r="F43" s="36">
        <v>250</v>
      </c>
      <c r="G43" s="32"/>
    </row>
    <row r="44" spans="1:10" ht="13" x14ac:dyDescent="0.3">
      <c r="A44" s="40" t="s">
        <v>37</v>
      </c>
      <c r="B44" s="50">
        <v>145</v>
      </c>
      <c r="C44" s="32"/>
      <c r="D44" s="33"/>
      <c r="E44" s="40"/>
      <c r="F44" s="36"/>
      <c r="G44" s="32"/>
    </row>
    <row r="45" spans="1:10" ht="13" x14ac:dyDescent="0.3">
      <c r="A45" s="40"/>
      <c r="B45" s="50"/>
      <c r="C45" s="32"/>
      <c r="D45" s="33"/>
      <c r="G45" s="32"/>
    </row>
    <row r="46" spans="1:10" ht="13" x14ac:dyDescent="0.3">
      <c r="A46" s="33"/>
      <c r="B46" s="41"/>
      <c r="C46" s="32"/>
      <c r="D46" s="33"/>
      <c r="G46" s="32"/>
    </row>
    <row r="47" spans="1:10" ht="13" x14ac:dyDescent="0.3">
      <c r="A47" s="33"/>
      <c r="B47" s="33"/>
      <c r="C47" s="32"/>
      <c r="D47" s="33"/>
      <c r="E47" s="33"/>
      <c r="F47" s="41"/>
      <c r="G47" s="32"/>
    </row>
    <row r="48" spans="1:10" ht="13" x14ac:dyDescent="0.3">
      <c r="A48" s="33"/>
      <c r="B48" s="33"/>
      <c r="C48" s="32">
        <f>SUM(B42:B46)</f>
        <v>2124.25</v>
      </c>
      <c r="D48" s="33"/>
      <c r="E48" s="33"/>
      <c r="F48" s="41"/>
      <c r="G48" s="42">
        <f>SUM(F42:F44)</f>
        <v>750</v>
      </c>
    </row>
    <row r="49" spans="1:12" ht="12.75" customHeight="1" x14ac:dyDescent="0.3">
      <c r="A49" s="33"/>
      <c r="B49" s="33"/>
      <c r="C49" s="32"/>
      <c r="D49" s="33"/>
      <c r="E49" s="33"/>
      <c r="F49" s="33"/>
      <c r="G49" s="32"/>
    </row>
    <row r="50" spans="1:12" ht="3" customHeight="1" x14ac:dyDescent="0.3">
      <c r="A50" s="33"/>
      <c r="B50" s="33"/>
      <c r="C50" s="32"/>
      <c r="D50" s="33"/>
      <c r="E50" s="33"/>
      <c r="F50" s="33"/>
      <c r="G50" s="32"/>
    </row>
    <row r="51" spans="1:12" ht="13" x14ac:dyDescent="0.3">
      <c r="A51" s="33"/>
      <c r="B51" s="33"/>
      <c r="C51" s="32"/>
      <c r="D51" s="33"/>
      <c r="E51" s="43" t="s">
        <v>39</v>
      </c>
      <c r="F51" s="33"/>
      <c r="G51" s="44">
        <f>C48-G48</f>
        <v>1374.25</v>
      </c>
    </row>
    <row r="52" spans="1:12" ht="13" x14ac:dyDescent="0.3">
      <c r="A52" s="33"/>
      <c r="B52" s="33"/>
      <c r="C52" s="32"/>
      <c r="D52" s="33"/>
      <c r="E52" s="43"/>
      <c r="F52" s="33"/>
      <c r="G52" s="44"/>
    </row>
    <row r="53" spans="1:12" ht="13" x14ac:dyDescent="0.3">
      <c r="A53" s="34" t="s">
        <v>70</v>
      </c>
      <c r="B53" s="33"/>
      <c r="C53" s="32"/>
      <c r="D53" s="33"/>
      <c r="E53" s="34" t="s">
        <v>71</v>
      </c>
      <c r="F53" s="33"/>
      <c r="G53" s="32"/>
    </row>
    <row r="54" spans="1:12" ht="6" customHeight="1" x14ac:dyDescent="0.3">
      <c r="A54" s="33"/>
      <c r="B54" s="33"/>
      <c r="C54" s="32"/>
      <c r="D54" s="33"/>
      <c r="E54" s="33"/>
      <c r="F54" s="33"/>
      <c r="G54" s="32"/>
    </row>
    <row r="55" spans="1:12" ht="13" x14ac:dyDescent="0.3">
      <c r="A55" s="33" t="s">
        <v>72</v>
      </c>
      <c r="B55" s="41">
        <f>[1]Receipts!E36+[1]Receipts!E69+[1]Receipts!E25+[1]Receipts!E71</f>
        <v>31.89</v>
      </c>
      <c r="C55" s="32"/>
      <c r="D55" s="33"/>
      <c r="E55" s="33" t="s">
        <v>73</v>
      </c>
      <c r="F55" s="32">
        <f>[1]Payments!G11</f>
        <v>267.08</v>
      </c>
      <c r="G55" s="32"/>
      <c r="L55" s="18"/>
    </row>
    <row r="56" spans="1:12" ht="13" x14ac:dyDescent="0.3">
      <c r="A56" s="33" t="s">
        <v>74</v>
      </c>
      <c r="B56" s="41">
        <f>[1]Receipts!E68</f>
        <v>19.64</v>
      </c>
      <c r="C56" s="32"/>
      <c r="D56" s="33"/>
      <c r="E56" s="33" t="s">
        <v>75</v>
      </c>
      <c r="F56" s="41">
        <f>[1]Payments!G4+[1]Payments!G6+[1]Payments!G9+[1]Payments!G13+[1]Payments!G15+[1]Payments!G19+[1]Payments!G25+[1]Payments!G52+[1]Payments!G54+[1]Payments!G57+[1]Payments!G61+[1]Payments!G64</f>
        <v>60</v>
      </c>
      <c r="G56" s="32"/>
      <c r="L56" s="18"/>
    </row>
    <row r="57" spans="1:12" ht="13" x14ac:dyDescent="0.3">
      <c r="A57" s="33" t="s">
        <v>76</v>
      </c>
      <c r="B57" s="41">
        <f>[1]Receipts!F59</f>
        <v>412.58</v>
      </c>
      <c r="C57" s="32"/>
      <c r="D57" s="33"/>
      <c r="E57" s="33" t="s">
        <v>74</v>
      </c>
      <c r="F57" s="41">
        <f>[1]Payments!G56</f>
        <v>19.64</v>
      </c>
      <c r="G57" s="32"/>
      <c r="L57" s="8"/>
    </row>
    <row r="58" spans="1:12" ht="13" x14ac:dyDescent="0.3">
      <c r="A58" s="33" t="s">
        <v>77</v>
      </c>
      <c r="B58" s="41">
        <f>[1]Receipts!F16+[1]Receipts!F66</f>
        <v>204.94</v>
      </c>
      <c r="C58" s="32"/>
      <c r="D58" s="33"/>
      <c r="E58" s="33" t="s">
        <v>77</v>
      </c>
      <c r="F58" s="41">
        <f>[1]Payments!G58</f>
        <v>250</v>
      </c>
      <c r="G58" s="32"/>
      <c r="L58" s="8"/>
    </row>
    <row r="59" spans="1:12" ht="13" x14ac:dyDescent="0.3">
      <c r="A59" s="33"/>
      <c r="B59" s="41"/>
      <c r="C59" s="32"/>
      <c r="D59" s="33"/>
      <c r="E59" s="33" t="s">
        <v>78</v>
      </c>
      <c r="F59" s="41">
        <f>[1]Payments!G59</f>
        <v>250</v>
      </c>
      <c r="G59" s="32"/>
      <c r="L59" s="8"/>
    </row>
    <row r="60" spans="1:12" ht="13" x14ac:dyDescent="0.3">
      <c r="A60" s="33"/>
      <c r="B60" s="41"/>
      <c r="C60" s="32"/>
      <c r="D60" s="33"/>
      <c r="E60" s="33" t="s">
        <v>79</v>
      </c>
      <c r="F60" s="41">
        <f>[1]Payments!G65</f>
        <v>79.98</v>
      </c>
      <c r="G60" s="32"/>
      <c r="L60" s="8"/>
    </row>
    <row r="61" spans="1:12" ht="13" x14ac:dyDescent="0.3">
      <c r="A61" s="33"/>
      <c r="B61" s="41"/>
      <c r="C61" s="32"/>
      <c r="D61" s="33"/>
      <c r="E61" s="33" t="s">
        <v>80</v>
      </c>
      <c r="F61" s="41">
        <f>[1]Payments!G62</f>
        <v>110</v>
      </c>
      <c r="G61" s="32"/>
      <c r="L61" s="8"/>
    </row>
    <row r="62" spans="1:12" ht="13" x14ac:dyDescent="0.3">
      <c r="A62" s="33"/>
      <c r="B62" s="41"/>
      <c r="C62" s="32"/>
      <c r="D62" s="33"/>
      <c r="E62" s="33" t="s">
        <v>81</v>
      </c>
      <c r="F62" s="41">
        <f>[1]Payments!G63</f>
        <v>150</v>
      </c>
      <c r="G62" s="32"/>
      <c r="L62" s="8"/>
    </row>
    <row r="63" spans="1:12" ht="13" x14ac:dyDescent="0.3">
      <c r="A63" s="33"/>
      <c r="B63" s="41"/>
      <c r="C63" s="32"/>
      <c r="D63" s="33"/>
      <c r="E63" s="33" t="s">
        <v>82</v>
      </c>
      <c r="F63" s="41">
        <f>[1]Payments!G60</f>
        <v>22.79</v>
      </c>
      <c r="G63" s="32"/>
      <c r="L63" s="8"/>
    </row>
    <row r="64" spans="1:12" ht="13" x14ac:dyDescent="0.3">
      <c r="A64" s="33"/>
      <c r="B64" s="33"/>
      <c r="C64" s="32"/>
      <c r="D64" s="33"/>
      <c r="E64" s="33"/>
      <c r="F64" s="41"/>
      <c r="G64" s="32"/>
    </row>
    <row r="65" spans="1:8" ht="13" x14ac:dyDescent="0.3">
      <c r="A65" s="33"/>
      <c r="B65" s="33"/>
      <c r="C65" s="32">
        <f>SUM(B55:B59)</f>
        <v>669.05</v>
      </c>
      <c r="D65" s="33"/>
      <c r="E65" s="33"/>
      <c r="F65" s="41"/>
      <c r="G65" s="42">
        <f>SUM(F55:F63)</f>
        <v>1209.49</v>
      </c>
    </row>
    <row r="66" spans="1:8" ht="13" x14ac:dyDescent="0.3">
      <c r="A66" s="33"/>
      <c r="B66" s="41"/>
      <c r="C66" s="32"/>
      <c r="D66" s="33"/>
      <c r="E66" s="33"/>
      <c r="F66" s="33"/>
      <c r="G66" s="32"/>
    </row>
    <row r="67" spans="1:8" ht="13" x14ac:dyDescent="0.3">
      <c r="A67" s="33"/>
      <c r="B67" s="33"/>
      <c r="C67" s="32"/>
      <c r="D67" s="33"/>
      <c r="E67" s="43" t="s">
        <v>39</v>
      </c>
      <c r="F67" s="33"/>
      <c r="G67" s="52">
        <f>C65-G65</f>
        <v>-540.44000000000005</v>
      </c>
    </row>
    <row r="68" spans="1:8" ht="13" x14ac:dyDescent="0.3">
      <c r="A68" s="33"/>
      <c r="B68" s="33"/>
      <c r="C68" s="32"/>
      <c r="D68" s="33"/>
      <c r="E68" s="33"/>
      <c r="F68" s="33"/>
      <c r="G68" s="32"/>
    </row>
    <row r="69" spans="1:8" ht="13" x14ac:dyDescent="0.3">
      <c r="A69" s="33"/>
      <c r="B69" s="33"/>
      <c r="C69" s="32"/>
      <c r="D69" s="33"/>
      <c r="E69" s="33"/>
      <c r="F69" s="33"/>
      <c r="G69" s="32"/>
    </row>
    <row r="70" spans="1:8" ht="13.5" x14ac:dyDescent="0.35">
      <c r="A70" s="33"/>
      <c r="B70" s="33"/>
      <c r="C70" s="53">
        <f>C11+C36+C48+C65</f>
        <v>33186.130000000005</v>
      </c>
      <c r="D70" s="54"/>
      <c r="E70" s="33"/>
      <c r="F70" s="33"/>
      <c r="G70" s="53">
        <f>G11+G36+G48+G65</f>
        <v>31075.47</v>
      </c>
    </row>
    <row r="71" spans="1:8" ht="13.5" x14ac:dyDescent="0.35">
      <c r="A71" s="33"/>
      <c r="B71" s="33"/>
      <c r="C71" s="53"/>
      <c r="D71" s="54"/>
      <c r="E71" s="33"/>
      <c r="F71" s="33"/>
      <c r="G71" s="55"/>
    </row>
    <row r="72" spans="1:8" ht="13.5" thickBot="1" x14ac:dyDescent="0.35">
      <c r="A72" s="33"/>
      <c r="B72" s="33"/>
      <c r="C72" s="32"/>
      <c r="D72" s="33"/>
      <c r="E72" s="43" t="s">
        <v>39</v>
      </c>
      <c r="F72" s="33"/>
      <c r="G72" s="56">
        <f>C70-G70</f>
        <v>2110.6600000000035</v>
      </c>
    </row>
    <row r="73" spans="1:8" ht="13" thickTop="1" x14ac:dyDescent="0.25"/>
    <row r="76" spans="1:8" x14ac:dyDescent="0.25">
      <c r="H76" s="57"/>
    </row>
    <row r="77" spans="1:8" ht="13" x14ac:dyDescent="0.3">
      <c r="B77" s="32"/>
    </row>
  </sheetData>
  <pageMargins left="0.74803149606299213" right="0.74803149606299213" top="1.3779527559055118" bottom="0.59055118110236227" header="0.51181102362204722" footer="0.51181102362204722"/>
  <pageSetup scale="71" orientation="portrait" r:id="rId1"/>
  <headerFooter alignWithMargins="0">
    <oddHeader>&amp;C&amp;"Rockwell,Bold"&amp;14&amp;UBLACKOUT PRODUCTIONS&amp;"Rockwell,Regular"&amp;10
&amp;12Income and Expenditure Account for the Year Ended 31 March 2026</oddHeader>
    <oddFooter>&amp;C&amp;"Rockwell,Bold"Charity Registration SC052655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169FF6D8-8DFC-4845-B499-3B1EAF332332}"/>
</file>

<file path=customXml/itemProps2.xml><?xml version="1.0" encoding="utf-8"?>
<ds:datastoreItem xmlns:ds="http://schemas.openxmlformats.org/officeDocument/2006/customXml" ds:itemID="{1BF276A0-CF3C-46F9-AF63-B678C0CF383C}"/>
</file>

<file path=customXml/itemProps3.xml><?xml version="1.0" encoding="utf-8"?>
<ds:datastoreItem xmlns:ds="http://schemas.openxmlformats.org/officeDocument/2006/customXml" ds:itemID="{598CF088-27F1-46AB-B4AE-C2F04588D4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 Rec</vt:lpstr>
      <vt:lpstr>Inc &amp; Exp (1)</vt:lpstr>
      <vt:lpstr>Inc &amp; Exp (2)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Walker</dc:creator>
  <cp:lastModifiedBy>Janet Walker</cp:lastModifiedBy>
  <dcterms:created xsi:type="dcterms:W3CDTF">2026-04-01T20:14:53Z</dcterms:created>
  <dcterms:modified xsi:type="dcterms:W3CDTF">2026-04-06T13:04:37Z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