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Scouts\OSCR 2026\"/>
    </mc:Choice>
  </mc:AlternateContent>
  <xr:revisionPtr revIDLastSave="0" documentId="8_{CBF4B948-DE3C-475E-A3B9-77FBCFC829F6}" xr6:coauthVersionLast="47" xr6:coauthVersionMax="47" xr10:uidLastSave="{00000000-0000-0000-0000-000000000000}"/>
  <bookViews>
    <workbookView xWindow="-120" yWindow="-120" windowWidth="29040" windowHeight="15720" activeTab="6" xr2:uid="{00000000-000D-0000-FFFF-FFFF00000000}"/>
  </bookViews>
  <sheets>
    <sheet name="Front" sheetId="1" r:id="rId1"/>
    <sheet name="TAR" sheetId="2" r:id="rId2"/>
    <sheet name="IER" sheetId="3" r:id="rId3"/>
    <sheet name="R&amp;P" sheetId="4" r:id="rId4"/>
    <sheet name="SOB" sheetId="5" r:id="rId5"/>
    <sheet name="NOTES" sheetId="6" r:id="rId6"/>
    <sheet name="Fixed Assets" sheetId="7" r:id="rId7"/>
  </sheets>
  <externalReferences>
    <externalReference r:id="rId8"/>
  </externalReferences>
  <definedNames>
    <definedName name="_xlnm.Print_Area" localSheetId="0">Front!$A$1:$A$49</definedName>
    <definedName name="_xlnm.Print_Area" localSheetId="5">NOTES!$A$1:$D$90</definedName>
    <definedName name="_xlnm.Print_Area" localSheetId="3">'R&amp;P'!$A$1:$G$44</definedName>
    <definedName name="_xlnm.Print_Area" localSheetId="4">SOB!$A$1:$D$47</definedName>
    <definedName name="_xlnm.Print_Area" localSheetId="1">TAR!$A$1:$D$41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1" i="6" l="1"/>
  <c r="C44" i="6"/>
  <c r="C37" i="6"/>
  <c r="E20" i="4"/>
  <c r="J11" i="7" l="1"/>
  <c r="C83" i="6"/>
  <c r="C32" i="6"/>
  <c r="F11" i="7" s="1"/>
  <c r="G11" i="7"/>
  <c r="C70" i="6"/>
  <c r="C55" i="6"/>
  <c r="C76" i="6"/>
  <c r="D24" i="4"/>
  <c r="C66" i="6"/>
  <c r="D66" i="6"/>
  <c r="C53" i="6"/>
  <c r="D53" i="6"/>
  <c r="D19" i="4"/>
  <c r="C43" i="6"/>
  <c r="G13" i="7" l="1"/>
  <c r="G18" i="7" s="1"/>
  <c r="D33" i="4"/>
  <c r="D38" i="4"/>
  <c r="J10" i="7" l="1"/>
  <c r="G17" i="4" l="1"/>
  <c r="G18" i="4"/>
  <c r="G19" i="4"/>
  <c r="G20" i="4"/>
  <c r="G24" i="4"/>
  <c r="G22" i="4"/>
  <c r="G32" i="4"/>
  <c r="E12" i="4"/>
  <c r="E17" i="4"/>
  <c r="E18" i="4"/>
  <c r="E24" i="4"/>
  <c r="E22" i="4"/>
  <c r="D12" i="4"/>
  <c r="D37" i="4"/>
  <c r="E26" i="4" l="1"/>
  <c r="C34" i="6" l="1"/>
  <c r="D34" i="6"/>
  <c r="G33" i="4" s="1"/>
  <c r="D25" i="6"/>
  <c r="G14" i="4" s="1"/>
  <c r="E33" i="4" l="1"/>
  <c r="F33" i="4" s="1"/>
  <c r="C25" i="6"/>
  <c r="D35" i="6"/>
  <c r="C35" i="6" l="1"/>
  <c r="D14" i="4"/>
  <c r="D26" i="4" s="1"/>
  <c r="F14" i="4" l="1"/>
  <c r="D4" i="6"/>
  <c r="D90" i="6"/>
  <c r="G38" i="4" s="1"/>
  <c r="D84" i="6"/>
  <c r="G37" i="4" s="1"/>
  <c r="D72" i="6"/>
  <c r="D61" i="6"/>
  <c r="D50" i="6"/>
  <c r="G34" i="4" s="1"/>
  <c r="D46" i="6"/>
  <c r="D16" i="6"/>
  <c r="D5" i="4"/>
  <c r="E5" i="4" s="1"/>
  <c r="F5" i="4" s="1"/>
  <c r="G5" i="4" s="1"/>
  <c r="G36" i="4" l="1"/>
  <c r="D73" i="6"/>
  <c r="G35" i="4"/>
  <c r="D62" i="6"/>
  <c r="D18" i="6"/>
  <c r="G12" i="4"/>
  <c r="G26" i="4" s="1"/>
  <c r="C50" i="6"/>
  <c r="C90" i="6"/>
  <c r="C84" i="6"/>
  <c r="C72" i="6"/>
  <c r="C73" i="6" s="1"/>
  <c r="G41" i="4" l="1"/>
  <c r="G43" i="4" s="1"/>
  <c r="D29" i="5" s="1"/>
  <c r="E37" i="4"/>
  <c r="C61" i="6"/>
  <c r="E35" i="4" l="1"/>
  <c r="C62" i="6"/>
  <c r="C46" i="6"/>
  <c r="D18" i="5"/>
  <c r="D25" i="5" l="1"/>
  <c r="H13" i="7" l="1"/>
  <c r="H18" i="7" s="1"/>
  <c r="I13" i="7"/>
  <c r="I18" i="7" s="1"/>
  <c r="J13" i="7"/>
  <c r="J18" i="7" s="1"/>
  <c r="F13" i="7"/>
  <c r="F18" i="7" s="1"/>
  <c r="K16" i="7"/>
  <c r="K11" i="7"/>
  <c r="K12" i="7"/>
  <c r="K10" i="7"/>
  <c r="D32" i="4"/>
  <c r="F32" i="4" s="1"/>
  <c r="K13" i="7" l="1"/>
  <c r="K18" i="7" s="1"/>
  <c r="C12" i="5" s="1"/>
  <c r="D12" i="5"/>
  <c r="F35" i="4" l="1"/>
  <c r="F20" i="4"/>
  <c r="D36" i="4"/>
  <c r="F24" i="4"/>
  <c r="F17" i="4"/>
  <c r="F12" i="4"/>
  <c r="F22" i="4"/>
  <c r="F11" i="4"/>
  <c r="E36" i="4" l="1"/>
  <c r="F36" i="4" s="1"/>
  <c r="F18" i="4"/>
  <c r="F37" i="4"/>
  <c r="E34" i="4"/>
  <c r="F34" i="4" s="1"/>
  <c r="F19" i="4" l="1"/>
  <c r="F26" i="4" s="1"/>
  <c r="E38" i="4"/>
  <c r="E41" i="4" s="1"/>
  <c r="F38" i="4" l="1"/>
  <c r="A3" i="4" l="1"/>
  <c r="B4" i="6" l="1"/>
  <c r="A4" i="7" s="1"/>
  <c r="D41" i="4"/>
  <c r="C16" i="6" l="1"/>
  <c r="C18" i="6" l="1"/>
  <c r="F41" i="4"/>
  <c r="D30" i="5"/>
  <c r="C28" i="5" s="1"/>
  <c r="A1" i="5"/>
  <c r="F43" i="4" l="1"/>
  <c r="C29" i="5" s="1"/>
  <c r="C30" i="5" s="1"/>
  <c r="C18" i="5" l="1"/>
  <c r="C25" i="5" s="1"/>
</calcChain>
</file>

<file path=xl/sharedStrings.xml><?xml version="1.0" encoding="utf-8"?>
<sst xmlns="http://schemas.openxmlformats.org/spreadsheetml/2006/main" count="165" uniqueCount="150">
  <si>
    <t xml:space="preserve"> </t>
  </si>
  <si>
    <r>
      <t>4</t>
    </r>
    <r>
      <rPr>
        <b/>
        <vertAlign val="superscript"/>
        <sz val="10"/>
        <rFont val="Arial"/>
        <family val="2"/>
      </rPr>
      <t>th</t>
    </r>
    <r>
      <rPr>
        <b/>
        <sz val="10"/>
        <rFont val="Arial"/>
        <family val="2"/>
      </rPr>
      <t xml:space="preserve"> Fife (Cardenden) Scout Group</t>
    </r>
  </si>
  <si>
    <t>Independent Examiner's Report</t>
  </si>
  <si>
    <r>
      <t>Independent Examiner's Report to the Trustees of the 4</t>
    </r>
    <r>
      <rPr>
        <b/>
        <vertAlign val="superscript"/>
        <sz val="10"/>
        <rFont val="Arial"/>
        <family val="2"/>
      </rPr>
      <t>th</t>
    </r>
    <r>
      <rPr>
        <b/>
        <sz val="10"/>
        <rFont val="Arial"/>
        <family val="2"/>
      </rPr>
      <t xml:space="preserve"> Fife (Cardenden) Group</t>
    </r>
  </si>
  <si>
    <t>Respective responsibilities of Trustees and Examiner</t>
  </si>
  <si>
    <t>The Group's Trustees are responsible for the preparation of the accounts in accordance with the Charities and Trustee Investment (Scotland) Act 2005 ("the Act") and the Charities Accounts (Scotland) Regulations 2006 ("the Regulations").  The Group's Trustees consider that the audit requirement of Regulation 10(1)(d) does not apply.  It is my responsibility to examine the accounts as required under section 44(1)(c) of the Act and to state whether particular matters have come to my attention.</t>
  </si>
  <si>
    <t>Basis of Independent Examiner's Statement</t>
  </si>
  <si>
    <t>My examination is carried out in accordance with the Regulations.   An examination includes a review of the accounting records kept by the Group and a comparison of the accounts presented with the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view given by the accounts.</t>
  </si>
  <si>
    <t>Independent Examiner's Statement</t>
  </si>
  <si>
    <t>In connection with my examination, no matter has come to my attention with the records presented:-</t>
  </si>
  <si>
    <t>(1)</t>
  </si>
  <si>
    <t>which gives me reasonable cause to believe that in any material respect, the requirements</t>
  </si>
  <si>
    <t xml:space="preserve">     (a) to keep accounting records in accordance with the Regulations, and</t>
  </si>
  <si>
    <t xml:space="preserve">     (b) to prepare accounts which agree with the accounting records and comply with the Regulations</t>
  </si>
  <si>
    <t xml:space="preserve">     have been met, or not.</t>
  </si>
  <si>
    <t>(2)</t>
  </si>
  <si>
    <t>to which, in my opinion, attention should be drawn in order to enable a proper understanding of the accounts to be reached.</t>
  </si>
  <si>
    <t>Name</t>
  </si>
  <si>
    <t xml:space="preserve">(qualifications) </t>
  </si>
  <si>
    <t>(address)</t>
  </si>
  <si>
    <t xml:space="preserve">(date)  </t>
  </si>
  <si>
    <t>Receipts &amp; Payments Account</t>
  </si>
  <si>
    <t>Note</t>
  </si>
  <si>
    <t>Restricted</t>
  </si>
  <si>
    <t>Unrestricted</t>
  </si>
  <si>
    <t xml:space="preserve">Total </t>
  </si>
  <si>
    <t>RECEIPTS</t>
  </si>
  <si>
    <t>£</t>
  </si>
  <si>
    <t>Voluntary Income</t>
  </si>
  <si>
    <t>Subscriptions</t>
  </si>
  <si>
    <t>Camp bank</t>
  </si>
  <si>
    <t>Fund-Raising Activites</t>
  </si>
  <si>
    <t>Mini Bus Income</t>
  </si>
  <si>
    <t>Total Receipts</t>
  </si>
  <si>
    <t>PAYMENTS</t>
  </si>
  <si>
    <t>Cost of Fundraising</t>
  </si>
  <si>
    <t>Payment of Membership Fee</t>
  </si>
  <si>
    <t>Premises</t>
  </si>
  <si>
    <t>Minibus / Trailer</t>
  </si>
  <si>
    <t>Equipment Purchase &amp; Maintenance</t>
  </si>
  <si>
    <t>Surplus/(deficit)</t>
  </si>
  <si>
    <t>Statement of Balances</t>
  </si>
  <si>
    <t>Surplus/(Deficit) for the year</t>
  </si>
  <si>
    <t>Bank Current Account</t>
  </si>
  <si>
    <t>Cash in Hand</t>
  </si>
  <si>
    <t>Liabilities</t>
  </si>
  <si>
    <t>The group has no known liabilities.</t>
  </si>
  <si>
    <t>The Notes on Page 5 form an integral part of these Accounts.</t>
  </si>
  <si>
    <t>4th Fife ( Cardenden ) Scout Group</t>
  </si>
  <si>
    <t>Notes to the Accounts</t>
  </si>
  <si>
    <t>Funds</t>
  </si>
  <si>
    <t>The Group maintains a single undesignated general fund for all its financial transactions.</t>
  </si>
  <si>
    <t>Trustees Remuneration &amp; Expenses</t>
  </si>
  <si>
    <t>The Trustees did not receive any remuneration during the year.</t>
  </si>
  <si>
    <t>The Trustees did not receive any expenses during the year.</t>
  </si>
  <si>
    <t>Subscription Income</t>
  </si>
  <si>
    <t>Group fees</t>
  </si>
  <si>
    <t>SHQ Rebate</t>
  </si>
  <si>
    <t>Less: Paid to Scout Headquarters</t>
  </si>
  <si>
    <t>Fund Raising Income</t>
  </si>
  <si>
    <t>General fund raising</t>
  </si>
  <si>
    <t>Donations</t>
  </si>
  <si>
    <t>Electricity</t>
  </si>
  <si>
    <t>Insurance Hall</t>
  </si>
  <si>
    <t>Fuel minibus</t>
  </si>
  <si>
    <t>Road Tax</t>
  </si>
  <si>
    <t>Scout Shop (Badges kneckers woggles etc.)</t>
  </si>
  <si>
    <r>
      <t>4</t>
    </r>
    <r>
      <rPr>
        <b/>
        <vertAlign val="superscript"/>
        <sz val="11"/>
        <rFont val="Arial"/>
        <family val="2"/>
      </rPr>
      <t>th</t>
    </r>
    <r>
      <rPr>
        <b/>
        <sz val="11"/>
        <rFont val="Arial"/>
        <family val="2"/>
      </rPr>
      <t xml:space="preserve"> Fife (Cardenden)Scout Group</t>
    </r>
  </si>
  <si>
    <t>Hall Rental</t>
  </si>
  <si>
    <t xml:space="preserve">Cost of Fundraising </t>
  </si>
  <si>
    <t xml:space="preserve">Catering </t>
  </si>
  <si>
    <t>Advertising and Publicity</t>
  </si>
  <si>
    <t>Activities / equipment</t>
  </si>
  <si>
    <t>Minibus and Trailer Hire</t>
  </si>
  <si>
    <t>Minibus Repairs and MOT</t>
  </si>
  <si>
    <t>Total</t>
  </si>
  <si>
    <t xml:space="preserve">                                                                                                                                                                                         </t>
  </si>
  <si>
    <t>Management and Programme Costs</t>
  </si>
  <si>
    <t>Community Fayres - Hire of tents/refreshments</t>
  </si>
  <si>
    <t>Management and programme costs</t>
  </si>
  <si>
    <t>Programme /activity / food costs</t>
  </si>
  <si>
    <t>Fundraising Account</t>
  </si>
  <si>
    <t>Fundraising Income</t>
  </si>
  <si>
    <t>Grants - Minibus</t>
  </si>
  <si>
    <t xml:space="preserve">General Hall Repairs </t>
  </si>
  <si>
    <t>Gift Aid</t>
  </si>
  <si>
    <t>Grants</t>
  </si>
  <si>
    <t>Fundraising costs</t>
  </si>
  <si>
    <t>Hire of hall</t>
  </si>
  <si>
    <t>Can Collections</t>
  </si>
  <si>
    <t xml:space="preserve">Tangible assets </t>
  </si>
  <si>
    <t xml:space="preserve">Capital account </t>
  </si>
  <si>
    <t xml:space="preserve">Current Assets </t>
  </si>
  <si>
    <t xml:space="preserve">Fixed Assets </t>
  </si>
  <si>
    <t>Net current assets\(liabilities)</t>
  </si>
  <si>
    <t xml:space="preserve">Assets </t>
  </si>
  <si>
    <t>Additions</t>
  </si>
  <si>
    <t>Equipment</t>
  </si>
  <si>
    <t>Scout Hall</t>
  </si>
  <si>
    <t xml:space="preserve">Minibus </t>
  </si>
  <si>
    <t xml:space="preserve">Trailer </t>
  </si>
  <si>
    <t xml:space="preserve">Disposals </t>
  </si>
  <si>
    <t>……………………                                               ……………………………</t>
  </si>
  <si>
    <t>Chairman                                                        Treasurer</t>
  </si>
  <si>
    <t>Fundraising events</t>
  </si>
  <si>
    <t xml:space="preserve">Donations &amp; Gift Aid </t>
  </si>
  <si>
    <t>Audit fees</t>
  </si>
  <si>
    <t>New Hall funds</t>
  </si>
  <si>
    <t>New hall costs</t>
  </si>
  <si>
    <t xml:space="preserve">New Hall Funds and Costs </t>
  </si>
  <si>
    <t xml:space="preserve">Insurance Minibus </t>
  </si>
  <si>
    <t>Equipment &amp; Trailer insurance</t>
  </si>
  <si>
    <t xml:space="preserve">Planning fees </t>
  </si>
  <si>
    <t>12.  Fixed Assets</t>
  </si>
  <si>
    <t>The group also own a minibus and trailer.</t>
  </si>
  <si>
    <t xml:space="preserve">bought over the years and replaced after the fire. </t>
  </si>
  <si>
    <t>The group own a range of camping equipment</t>
  </si>
  <si>
    <t xml:space="preserve">Training courses </t>
  </si>
  <si>
    <t>Grants - Camps and outings</t>
  </si>
  <si>
    <t xml:space="preserve">Camping equipment </t>
  </si>
  <si>
    <t xml:space="preserve">Equipment Purchase &amp; Maintenance </t>
  </si>
  <si>
    <t>Interest</t>
  </si>
  <si>
    <t>Camp and outing fees</t>
  </si>
  <si>
    <t>Cash expenses - no receipt</t>
  </si>
  <si>
    <r>
      <t>Year Ended 31</t>
    </r>
    <r>
      <rPr>
        <b/>
        <vertAlign val="superscript"/>
        <sz val="9"/>
        <rFont val="Arial"/>
        <family val="2"/>
      </rPr>
      <t>st</t>
    </r>
    <r>
      <rPr>
        <b/>
        <sz val="9"/>
        <rFont val="Arial"/>
        <family val="2"/>
      </rPr>
      <t xml:space="preserve"> March 2025</t>
    </r>
  </si>
  <si>
    <r>
      <t>I report on the financial statements of the  4</t>
    </r>
    <r>
      <rPr>
        <vertAlign val="superscript"/>
        <sz val="10"/>
        <rFont val="Arial"/>
        <family val="2"/>
      </rPr>
      <t>th</t>
    </r>
    <r>
      <rPr>
        <sz val="11"/>
        <color theme="1"/>
        <rFont val="Calibri"/>
        <family val="2"/>
        <scheme val="minor"/>
      </rPr>
      <t xml:space="preserve"> Fife (Cardenden) Scout Group ("the Group") for the year ended 31</t>
    </r>
    <r>
      <rPr>
        <vertAlign val="superscript"/>
        <sz val="10"/>
        <rFont val="Arial"/>
        <family val="2"/>
      </rPr>
      <t>st</t>
    </r>
    <r>
      <rPr>
        <sz val="11"/>
        <color theme="1"/>
        <rFont val="Calibri"/>
        <family val="2"/>
        <scheme val="minor"/>
      </rPr>
      <t xml:space="preserve"> March 2025 which are set out on pages 4 to 7</t>
    </r>
  </si>
  <si>
    <t>2025</t>
  </si>
  <si>
    <t>Balance as at 01/04/2024 (prior to banking activity that day)</t>
  </si>
  <si>
    <t>Balance as at 31/03/2025</t>
  </si>
  <si>
    <t xml:space="preserve">Written off </t>
  </si>
  <si>
    <t>Camp and outing expenses</t>
  </si>
  <si>
    <t>Grants - Insurance and equipment</t>
  </si>
  <si>
    <t>Hall Fixtures and Fittings</t>
  </si>
  <si>
    <t>Hall building costs</t>
  </si>
  <si>
    <t xml:space="preserve">Fixtures and fittings </t>
  </si>
  <si>
    <t>Utilities connections</t>
  </si>
  <si>
    <t>Legal fees</t>
  </si>
  <si>
    <t>Sponsors and donors banner</t>
  </si>
  <si>
    <t>Net book value at 1 April 2025</t>
  </si>
  <si>
    <t>Net book value at 31 March 2026</t>
  </si>
  <si>
    <t>2026</t>
  </si>
  <si>
    <t>31st March 2026</t>
  </si>
  <si>
    <t>Hall Income and Costs</t>
  </si>
  <si>
    <t>Minibus / Trailer Income and Costs</t>
  </si>
  <si>
    <t>Ground works</t>
  </si>
  <si>
    <t xml:space="preserve">Cleaning </t>
  </si>
  <si>
    <t>PAT testing, fire extinguisher testing and alarm maintenance</t>
  </si>
  <si>
    <t>AGM &amp; hall opening expenses</t>
  </si>
  <si>
    <t>Poppy Wreath</t>
  </si>
  <si>
    <t>Approved by the 4th Fife Trustees  on ….........................                   and signed on its behalf 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</si>
</sst>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 #,##0.00_-;_-* \-??_-;_-@_-"/>
    <numFmt numFmtId="165" formatCode="[$£-809]#,##0.00;[Red]\-[$£-809]#,##0.00"/>
    <numFmt numFmtId="166" formatCode="[$£-809]#,##0.00;[Red]\-[$£-809]#,##0.00;\(#,##0.00\)"/>
    <numFmt numFmtId="167" formatCode="_-* #,##0_-;\-* #,##0_-;_-* &quot;-&quot;??_-;_-@_-"/>
  </numFmts>
  <fonts count="23" x14ac:knownFonts="1">
    <font>
      <sz val="11"/>
      <color theme="1"/>
      <name val="Calibri"/>
      <family val="2"/>
      <scheme val="minor"/>
    </font>
    <font>
      <sz val="11"/>
      <color theme="1"/>
      <name val="Calibri"/>
      <family val="2"/>
      <scheme val="minor"/>
    </font>
    <font>
      <b/>
      <sz val="12"/>
      <name val="Arial"/>
      <family val="2"/>
    </font>
    <font>
      <sz val="12"/>
      <name val="Arial"/>
      <family val="2"/>
    </font>
    <font>
      <b/>
      <sz val="10"/>
      <name val="Arial"/>
      <family val="2"/>
    </font>
    <font>
      <b/>
      <vertAlign val="superscript"/>
      <sz val="10"/>
      <name val="Arial"/>
      <family val="2"/>
    </font>
    <font>
      <vertAlign val="superscript"/>
      <sz val="10"/>
      <name val="Arial"/>
      <family val="2"/>
    </font>
    <font>
      <b/>
      <i/>
      <sz val="10"/>
      <name val="Arial"/>
      <family val="2"/>
    </font>
    <font>
      <i/>
      <sz val="10"/>
      <name val="Arial"/>
      <family val="2"/>
    </font>
    <font>
      <b/>
      <sz val="11"/>
      <name val="Arial"/>
      <family val="2"/>
    </font>
    <font>
      <sz val="10"/>
      <name val="Arial Black"/>
      <family val="2"/>
      <charset val="1"/>
    </font>
    <font>
      <sz val="10"/>
      <color theme="1"/>
      <name val="Calibri"/>
      <family val="2"/>
      <scheme val="minor"/>
    </font>
    <font>
      <b/>
      <vertAlign val="superscript"/>
      <sz val="11"/>
      <name val="Arial"/>
      <family val="2"/>
    </font>
    <font>
      <b/>
      <sz val="10"/>
      <color theme="1"/>
      <name val="Calibri"/>
      <family val="2"/>
      <scheme val="minor"/>
    </font>
    <font>
      <sz val="10"/>
      <name val="Arial"/>
      <family val="2"/>
    </font>
    <font>
      <b/>
      <u/>
      <sz val="11"/>
      <color theme="1"/>
      <name val="Calibri"/>
      <family val="2"/>
      <scheme val="minor"/>
    </font>
    <font>
      <u/>
      <sz val="11"/>
      <color theme="1"/>
      <name val="Calibri"/>
      <family val="2"/>
      <scheme val="minor"/>
    </font>
    <font>
      <b/>
      <sz val="8"/>
      <name val="Arial"/>
      <family val="2"/>
    </font>
    <font>
      <b/>
      <sz val="9"/>
      <name val="Arial"/>
      <family val="2"/>
    </font>
    <font>
      <b/>
      <vertAlign val="superscript"/>
      <sz val="9"/>
      <name val="Arial"/>
      <family val="2"/>
    </font>
    <font>
      <sz val="8"/>
      <name val="Calibri"/>
      <family val="2"/>
      <scheme val="minor"/>
    </font>
    <font>
      <b/>
      <sz val="14"/>
      <name val="Arial"/>
      <family val="2"/>
    </font>
    <font>
      <sz val="9"/>
      <name val="Arial"/>
      <family val="2"/>
    </font>
  </fonts>
  <fills count="2">
    <fill>
      <patternFill patternType="none"/>
    </fill>
    <fill>
      <patternFill patternType="gray125"/>
    </fill>
  </fills>
  <borders count="6">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
    <xf numFmtId="0" fontId="0" fillId="0" borderId="0"/>
    <xf numFmtId="43" fontId="1" fillId="0" borderId="0" applyFont="0" applyFill="0" applyBorder="0" applyAlignment="0" applyProtection="0"/>
    <xf numFmtId="0" fontId="3" fillId="0" borderId="0"/>
    <xf numFmtId="43" fontId="3" fillId="0" borderId="0" applyFont="0" applyFill="0" applyBorder="0" applyAlignment="0" applyProtection="0"/>
    <xf numFmtId="0" fontId="14" fillId="0" borderId="0"/>
  </cellStyleXfs>
  <cellXfs count="90">
    <xf numFmtId="0" fontId="0" fillId="0" borderId="0" xfId="0"/>
    <xf numFmtId="0" fontId="2" fillId="0" borderId="0" xfId="0" applyFont="1" applyAlignment="1">
      <alignment horizontal="center"/>
    </xf>
    <xf numFmtId="0" fontId="3" fillId="0" borderId="0" xfId="0" applyFont="1"/>
    <xf numFmtId="0" fontId="3" fillId="0" borderId="0" xfId="0" applyFont="1" applyAlignment="1">
      <alignment horizontal="center"/>
    </xf>
    <xf numFmtId="0" fontId="4" fillId="0" borderId="0" xfId="0" applyFont="1"/>
    <xf numFmtId="0" fontId="0" fillId="0" borderId="0" xfId="0" applyAlignment="1">
      <alignment vertical="top"/>
    </xf>
    <xf numFmtId="0" fontId="4" fillId="0" borderId="0" xfId="0" applyFont="1" applyAlignment="1">
      <alignment horizontal="center"/>
    </xf>
    <xf numFmtId="0" fontId="0" fillId="0" borderId="0" xfId="0" applyAlignment="1">
      <alignment horizontal="left" indent="2"/>
    </xf>
    <xf numFmtId="49" fontId="4" fillId="0" borderId="0" xfId="0" applyNumberFormat="1" applyFont="1"/>
    <xf numFmtId="49" fontId="4" fillId="0" borderId="0" xfId="0" applyNumberFormat="1" applyFont="1" applyAlignment="1">
      <alignment horizontal="center"/>
    </xf>
    <xf numFmtId="49" fontId="0" fillId="0" borderId="0" xfId="0" applyNumberFormat="1"/>
    <xf numFmtId="2" fontId="0" fillId="0" borderId="0" xfId="0" applyNumberFormat="1"/>
    <xf numFmtId="165" fontId="0" fillId="0" borderId="0" xfId="0" applyNumberFormat="1"/>
    <xf numFmtId="165" fontId="0" fillId="0" borderId="0" xfId="0" applyNumberFormat="1" applyAlignment="1">
      <alignment horizontal="left" indent="2"/>
    </xf>
    <xf numFmtId="165" fontId="9" fillId="0" borderId="1" xfId="0" applyNumberFormat="1" applyFont="1" applyBorder="1"/>
    <xf numFmtId="0" fontId="0" fillId="0" borderId="0" xfId="0" applyAlignment="1">
      <alignment horizontal="left" indent="1"/>
    </xf>
    <xf numFmtId="49" fontId="0" fillId="0" borderId="0" xfId="0" applyNumberFormat="1" applyAlignment="1">
      <alignment horizontal="center"/>
    </xf>
    <xf numFmtId="0" fontId="0" fillId="0" borderId="0" xfId="0" applyAlignment="1">
      <alignment horizontal="justify" vertical="top"/>
    </xf>
    <xf numFmtId="0" fontId="4" fillId="0" borderId="0" xfId="0" applyFont="1" applyAlignment="1">
      <alignment horizontal="justify" vertical="top"/>
    </xf>
    <xf numFmtId="2" fontId="10" fillId="0" borderId="0" xfId="0" applyNumberFormat="1" applyFont="1"/>
    <xf numFmtId="0" fontId="11" fillId="0" borderId="0" xfId="0" applyFont="1"/>
    <xf numFmtId="0" fontId="11" fillId="0" borderId="0" xfId="0" applyFont="1" applyAlignment="1">
      <alignment horizontal="justify" vertical="top" wrapText="1"/>
    </xf>
    <xf numFmtId="2" fontId="11" fillId="0" borderId="0" xfId="0" applyNumberFormat="1" applyFont="1"/>
    <xf numFmtId="164" fontId="11" fillId="0" borderId="0" xfId="0" applyNumberFormat="1" applyFont="1"/>
    <xf numFmtId="0" fontId="9" fillId="0" borderId="0" xfId="0" applyFont="1"/>
    <xf numFmtId="0" fontId="9" fillId="0" borderId="0" xfId="0" applyFont="1" applyAlignment="1">
      <alignment horizontal="center"/>
    </xf>
    <xf numFmtId="49" fontId="9" fillId="0" borderId="0" xfId="0" applyNumberFormat="1" applyFont="1"/>
    <xf numFmtId="49" fontId="9" fillId="0" borderId="0" xfId="0" applyNumberFormat="1" applyFont="1" applyAlignment="1">
      <alignment horizontal="center"/>
    </xf>
    <xf numFmtId="49" fontId="0" fillId="0" borderId="0" xfId="0" applyNumberFormat="1" applyAlignment="1">
      <alignment horizontal="left" indent="8"/>
    </xf>
    <xf numFmtId="4" fontId="9" fillId="0" borderId="0" xfId="0" applyNumberFormat="1" applyFont="1"/>
    <xf numFmtId="4" fontId="9" fillId="0" borderId="0" xfId="0" applyNumberFormat="1" applyFont="1" applyAlignment="1">
      <alignment horizontal="left"/>
    </xf>
    <xf numFmtId="4" fontId="9" fillId="0" borderId="0" xfId="0" applyNumberFormat="1" applyFont="1" applyAlignment="1">
      <alignment horizontal="center"/>
    </xf>
    <xf numFmtId="2" fontId="9" fillId="0" borderId="1" xfId="0" applyNumberFormat="1" applyFont="1" applyBorder="1"/>
    <xf numFmtId="165" fontId="9" fillId="0" borderId="0" xfId="0" applyNumberFormat="1" applyFont="1" applyAlignment="1">
      <alignment horizontal="center"/>
    </xf>
    <xf numFmtId="165" fontId="9" fillId="0" borderId="0" xfId="0" applyNumberFormat="1" applyFont="1"/>
    <xf numFmtId="0" fontId="9" fillId="0" borderId="0" xfId="0" applyFont="1" applyAlignment="1">
      <alignment horizontal="left" indent="2"/>
    </xf>
    <xf numFmtId="164" fontId="11" fillId="0" borderId="0" xfId="0" applyNumberFormat="1" applyFont="1" applyAlignment="1">
      <alignment horizontal="center" vertical="center"/>
    </xf>
    <xf numFmtId="165" fontId="11" fillId="0" borderId="0" xfId="0" applyNumberFormat="1" applyFont="1"/>
    <xf numFmtId="43" fontId="11" fillId="0" borderId="0" xfId="0" applyNumberFormat="1" applyFont="1"/>
    <xf numFmtId="43" fontId="0" fillId="0" borderId="0" xfId="0" applyNumberFormat="1"/>
    <xf numFmtId="43" fontId="13" fillId="0" borderId="0" xfId="0" applyNumberFormat="1" applyFont="1"/>
    <xf numFmtId="0" fontId="16" fillId="0" borderId="0" xfId="0" applyFont="1"/>
    <xf numFmtId="43" fontId="11" fillId="0" borderId="3" xfId="0" applyNumberFormat="1" applyFont="1" applyBorder="1"/>
    <xf numFmtId="0" fontId="15" fillId="0" borderId="0" xfId="0" applyFont="1"/>
    <xf numFmtId="0" fontId="0" fillId="0" borderId="0" xfId="0" applyAlignment="1">
      <alignment vertical="center" wrapText="1"/>
    </xf>
    <xf numFmtId="49" fontId="15" fillId="0" borderId="0" xfId="0" applyNumberFormat="1" applyFont="1"/>
    <xf numFmtId="43" fontId="0" fillId="0" borderId="0" xfId="0" applyNumberFormat="1" applyAlignment="1">
      <alignment horizontal="justify" vertical="top"/>
    </xf>
    <xf numFmtId="43" fontId="0" fillId="0" borderId="3" xfId="0" applyNumberFormat="1" applyBorder="1"/>
    <xf numFmtId="43" fontId="0" fillId="0" borderId="2" xfId="0" applyNumberFormat="1" applyBorder="1"/>
    <xf numFmtId="0" fontId="8" fillId="0" borderId="0" xfId="0" applyFont="1" applyAlignment="1">
      <alignment horizontal="justify" vertical="top" wrapText="1"/>
    </xf>
    <xf numFmtId="14" fontId="8" fillId="0" borderId="0" xfId="0" applyNumberFormat="1" applyFont="1" applyAlignment="1">
      <alignment horizontal="justify" vertical="top" wrapText="1"/>
    </xf>
    <xf numFmtId="0" fontId="7" fillId="0" borderId="0" xfId="0" applyFont="1" applyAlignment="1">
      <alignment horizontal="justify" vertical="top" wrapText="1"/>
    </xf>
    <xf numFmtId="0" fontId="0" fillId="0" borderId="0" xfId="0" applyAlignment="1">
      <alignment horizontal="justify" vertical="top" wrapText="1"/>
    </xf>
    <xf numFmtId="0" fontId="4" fillId="0" borderId="0" xfId="1" applyNumberFormat="1" applyFont="1" applyAlignment="1">
      <alignment horizontal="center"/>
    </xf>
    <xf numFmtId="164" fontId="14" fillId="0" borderId="0" xfId="0" applyNumberFormat="1" applyFont="1"/>
    <xf numFmtId="2" fontId="14" fillId="0" borderId="0" xfId="0" applyNumberFormat="1" applyFont="1"/>
    <xf numFmtId="0" fontId="18" fillId="0" borderId="0" xfId="0" applyFont="1" applyAlignment="1">
      <alignment horizontal="center"/>
    </xf>
    <xf numFmtId="0" fontId="18" fillId="0" borderId="0" xfId="0" applyFont="1" applyAlignment="1">
      <alignment horizontal="left"/>
    </xf>
    <xf numFmtId="0" fontId="17" fillId="0" borderId="0" xfId="0" applyFont="1"/>
    <xf numFmtId="166" fontId="9" fillId="0" borderId="1" xfId="0" applyNumberFormat="1" applyFont="1" applyBorder="1"/>
    <xf numFmtId="0" fontId="21" fillId="0" borderId="0" xfId="0" applyFont="1"/>
    <xf numFmtId="0" fontId="22" fillId="0" borderId="0" xfId="0" applyFont="1"/>
    <xf numFmtId="0" fontId="0" fillId="0" borderId="0" xfId="0" applyAlignment="1">
      <alignment wrapText="1"/>
    </xf>
    <xf numFmtId="164" fontId="4" fillId="0" borderId="0" xfId="0" applyNumberFormat="1" applyFont="1"/>
    <xf numFmtId="0" fontId="4" fillId="0" borderId="0" xfId="1" applyNumberFormat="1" applyFont="1" applyFill="1" applyAlignment="1">
      <alignment horizontal="center"/>
    </xf>
    <xf numFmtId="2" fontId="4" fillId="0" borderId="0" xfId="0" applyNumberFormat="1" applyFont="1"/>
    <xf numFmtId="2" fontId="13" fillId="0" borderId="0" xfId="0" applyNumberFormat="1" applyFont="1"/>
    <xf numFmtId="43" fontId="13" fillId="0" borderId="3" xfId="0" applyNumberFormat="1" applyFont="1" applyBorder="1"/>
    <xf numFmtId="0" fontId="11" fillId="0" borderId="0" xfId="0" applyFont="1" applyAlignment="1">
      <alignment vertical="top"/>
    </xf>
    <xf numFmtId="0" fontId="11" fillId="0" borderId="0" xfId="0" applyFont="1" applyAlignment="1">
      <alignment vertical="top" wrapText="1"/>
    </xf>
    <xf numFmtId="167" fontId="0" fillId="0" borderId="0" xfId="0" applyNumberFormat="1"/>
    <xf numFmtId="43" fontId="13" fillId="0" borderId="2" xfId="0" applyNumberFormat="1" applyFont="1" applyBorder="1"/>
    <xf numFmtId="43" fontId="11" fillId="0" borderId="2" xfId="0" applyNumberFormat="1" applyFont="1" applyBorder="1"/>
    <xf numFmtId="43" fontId="13" fillId="0" borderId="1" xfId="0" applyNumberFormat="1" applyFont="1" applyBorder="1"/>
    <xf numFmtId="43" fontId="11" fillId="0" borderId="1" xfId="0" applyNumberFormat="1" applyFont="1" applyBorder="1"/>
    <xf numFmtId="43" fontId="11" fillId="0" borderId="4" xfId="0" applyNumberFormat="1" applyFont="1" applyBorder="1"/>
    <xf numFmtId="43" fontId="13" fillId="0" borderId="0" xfId="0" applyNumberFormat="1" applyFont="1" applyBorder="1"/>
    <xf numFmtId="43" fontId="11" fillId="0" borderId="0" xfId="0" applyNumberFormat="1" applyFont="1" applyBorder="1"/>
    <xf numFmtId="43" fontId="13" fillId="0" borderId="5" xfId="0" applyNumberFormat="1" applyFont="1" applyBorder="1"/>
    <xf numFmtId="43" fontId="11" fillId="0" borderId="5" xfId="0" applyNumberFormat="1" applyFont="1" applyBorder="1"/>
    <xf numFmtId="0" fontId="11" fillId="0" borderId="0" xfId="0" applyFont="1" applyAlignment="1">
      <alignment horizontal="justify" vertical="top" wrapText="1"/>
    </xf>
    <xf numFmtId="0" fontId="4" fillId="0" borderId="0" xfId="0" applyFont="1" applyAlignment="1">
      <alignment horizontal="center"/>
    </xf>
    <xf numFmtId="0" fontId="0" fillId="0" borderId="0" xfId="0" applyAlignment="1">
      <alignment horizontal="justify" vertical="top" wrapText="1"/>
    </xf>
    <xf numFmtId="0" fontId="4" fillId="0" borderId="0" xfId="0" applyFont="1" applyAlignment="1">
      <alignment horizontal="justify" vertical="top" wrapText="1"/>
    </xf>
    <xf numFmtId="0" fontId="0" fillId="0" borderId="0" xfId="0" applyAlignment="1">
      <alignment horizontal="left" vertical="top" wrapText="1"/>
    </xf>
    <xf numFmtId="0" fontId="7" fillId="0" borderId="0" xfId="0" applyFont="1" applyAlignment="1">
      <alignment horizontal="justify" vertical="top" wrapText="1"/>
    </xf>
    <xf numFmtId="0" fontId="0" fillId="0" borderId="0" xfId="0" applyAlignment="1">
      <alignment horizontal="center" vertical="top" wrapText="1"/>
    </xf>
    <xf numFmtId="0" fontId="8" fillId="0" borderId="0" xfId="0" applyFont="1" applyAlignment="1">
      <alignment horizontal="justify" vertical="top" wrapText="1"/>
    </xf>
    <xf numFmtId="14" fontId="8" fillId="0" borderId="0" xfId="0" applyNumberFormat="1" applyFont="1" applyAlignment="1">
      <alignment horizontal="justify" vertical="top" wrapText="1"/>
    </xf>
    <xf numFmtId="0" fontId="9" fillId="0" borderId="0" xfId="0" applyFont="1" applyAlignment="1">
      <alignment horizontal="center"/>
    </xf>
  </cellXfs>
  <cellStyles count="5">
    <cellStyle name="Comma" xfId="1" builtinId="3"/>
    <cellStyle name="Comma 2" xfId="3" xr:uid="{3C2F3111-E7C2-4EF9-9860-E0C1E4022AD8}"/>
    <cellStyle name="Normal" xfId="0" builtinId="0"/>
    <cellStyle name="Normal 2" xfId="4" xr:uid="{54F04D3B-DFBE-41C8-A22C-3FD59B9C19D9}"/>
    <cellStyle name="Normal 3" xfId="2" xr:uid="{1788BDDF-E087-46DA-B3C5-911B986B35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allace\AppData\Local\Microsoft\Windows\Temporary%20Internet%20Files\Content.IE5\X0ASK166\2016%20Accounts%20Working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AR"/>
      <sheetName val="IER"/>
      <sheetName val="R&amp;P"/>
      <sheetName val="SOB"/>
      <sheetName val="Notes"/>
      <sheetName val="Sort ins"/>
      <sheetName val="in - out 2015 - 2016"/>
      <sheetName val="Sort by info"/>
      <sheetName val="Sort outs"/>
    </sheetNames>
    <sheetDataSet>
      <sheetData sheetId="0">
        <row r="26">
          <cell r="A26" t="str">
            <v>Year Ended 31st March 2016</v>
          </cell>
        </row>
      </sheetData>
      <sheetData sheetId="1"/>
      <sheetData sheetId="2"/>
      <sheetData sheetId="3">
        <row r="1">
          <cell r="A1" t="str">
            <v>4th Fife (Cardenden)Scout Group</v>
          </cell>
        </row>
      </sheetData>
      <sheetData sheetId="4"/>
      <sheetData sheetId="5">
        <row r="41">
          <cell r="D41">
            <v>7081.41</v>
          </cell>
        </row>
      </sheetData>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1:A37"/>
  <sheetViews>
    <sheetView view="pageLayout" zoomScaleNormal="100" workbookViewId="0">
      <selection activeCell="A11" sqref="A11:A41"/>
    </sheetView>
  </sheetViews>
  <sheetFormatPr defaultRowHeight="15" x14ac:dyDescent="0.2"/>
  <cols>
    <col min="1" max="1" width="87.85546875" style="3" customWidth="1"/>
    <col min="2" max="256" width="9.140625" style="2"/>
    <col min="257" max="257" width="87.85546875" style="2" customWidth="1"/>
    <col min="258" max="512" width="9.140625" style="2"/>
    <col min="513" max="513" width="87.85546875" style="2" customWidth="1"/>
    <col min="514" max="768" width="9.140625" style="2"/>
    <col min="769" max="769" width="87.85546875" style="2" customWidth="1"/>
    <col min="770" max="1024" width="9.140625" style="2"/>
    <col min="1025" max="1025" width="87.85546875" style="2" customWidth="1"/>
    <col min="1026" max="1280" width="9.140625" style="2"/>
    <col min="1281" max="1281" width="87.85546875" style="2" customWidth="1"/>
    <col min="1282" max="1536" width="9.140625" style="2"/>
    <col min="1537" max="1537" width="87.85546875" style="2" customWidth="1"/>
    <col min="1538" max="1792" width="9.140625" style="2"/>
    <col min="1793" max="1793" width="87.85546875" style="2" customWidth="1"/>
    <col min="1794" max="2048" width="9.140625" style="2"/>
    <col min="2049" max="2049" width="87.85546875" style="2" customWidth="1"/>
    <col min="2050" max="2304" width="9.140625" style="2"/>
    <col min="2305" max="2305" width="87.85546875" style="2" customWidth="1"/>
    <col min="2306" max="2560" width="9.140625" style="2"/>
    <col min="2561" max="2561" width="87.85546875" style="2" customWidth="1"/>
    <col min="2562" max="2816" width="9.140625" style="2"/>
    <col min="2817" max="2817" width="87.85546875" style="2" customWidth="1"/>
    <col min="2818" max="3072" width="9.140625" style="2"/>
    <col min="3073" max="3073" width="87.85546875" style="2" customWidth="1"/>
    <col min="3074" max="3328" width="9.140625" style="2"/>
    <col min="3329" max="3329" width="87.85546875" style="2" customWidth="1"/>
    <col min="3330" max="3584" width="9.140625" style="2"/>
    <col min="3585" max="3585" width="87.85546875" style="2" customWidth="1"/>
    <col min="3586" max="3840" width="9.140625" style="2"/>
    <col min="3841" max="3841" width="87.85546875" style="2" customWidth="1"/>
    <col min="3842" max="4096" width="9.140625" style="2"/>
    <col min="4097" max="4097" width="87.85546875" style="2" customWidth="1"/>
    <col min="4098" max="4352" width="9.140625" style="2"/>
    <col min="4353" max="4353" width="87.85546875" style="2" customWidth="1"/>
    <col min="4354" max="4608" width="9.140625" style="2"/>
    <col min="4609" max="4609" width="87.85546875" style="2" customWidth="1"/>
    <col min="4610" max="4864" width="9.140625" style="2"/>
    <col min="4865" max="4865" width="87.85546875" style="2" customWidth="1"/>
    <col min="4866" max="5120" width="9.140625" style="2"/>
    <col min="5121" max="5121" width="87.85546875" style="2" customWidth="1"/>
    <col min="5122" max="5376" width="9.140625" style="2"/>
    <col min="5377" max="5377" width="87.85546875" style="2" customWidth="1"/>
    <col min="5378" max="5632" width="9.140625" style="2"/>
    <col min="5633" max="5633" width="87.85546875" style="2" customWidth="1"/>
    <col min="5634" max="5888" width="9.140625" style="2"/>
    <col min="5889" max="5889" width="87.85546875" style="2" customWidth="1"/>
    <col min="5890" max="6144" width="9.140625" style="2"/>
    <col min="6145" max="6145" width="87.85546875" style="2" customWidth="1"/>
    <col min="6146" max="6400" width="9.140625" style="2"/>
    <col min="6401" max="6401" width="87.85546875" style="2" customWidth="1"/>
    <col min="6402" max="6656" width="9.140625" style="2"/>
    <col min="6657" max="6657" width="87.85546875" style="2" customWidth="1"/>
    <col min="6658" max="6912" width="9.140625" style="2"/>
    <col min="6913" max="6913" width="87.85546875" style="2" customWidth="1"/>
    <col min="6914" max="7168" width="9.140625" style="2"/>
    <col min="7169" max="7169" width="87.85546875" style="2" customWidth="1"/>
    <col min="7170" max="7424" width="9.140625" style="2"/>
    <col min="7425" max="7425" width="87.85546875" style="2" customWidth="1"/>
    <col min="7426" max="7680" width="9.140625" style="2"/>
    <col min="7681" max="7681" width="87.85546875" style="2" customWidth="1"/>
    <col min="7682" max="7936" width="9.140625" style="2"/>
    <col min="7937" max="7937" width="87.85546875" style="2" customWidth="1"/>
    <col min="7938" max="8192" width="9.140625" style="2"/>
    <col min="8193" max="8193" width="87.85546875" style="2" customWidth="1"/>
    <col min="8194" max="8448" width="9.140625" style="2"/>
    <col min="8449" max="8449" width="87.85546875" style="2" customWidth="1"/>
    <col min="8450" max="8704" width="9.140625" style="2"/>
    <col min="8705" max="8705" width="87.85546875" style="2" customWidth="1"/>
    <col min="8706" max="8960" width="9.140625" style="2"/>
    <col min="8961" max="8961" width="87.85546875" style="2" customWidth="1"/>
    <col min="8962" max="9216" width="9.140625" style="2"/>
    <col min="9217" max="9217" width="87.85546875" style="2" customWidth="1"/>
    <col min="9218" max="9472" width="9.140625" style="2"/>
    <col min="9473" max="9473" width="87.85546875" style="2" customWidth="1"/>
    <col min="9474" max="9728" width="9.140625" style="2"/>
    <col min="9729" max="9729" width="87.85546875" style="2" customWidth="1"/>
    <col min="9730" max="9984" width="9.140625" style="2"/>
    <col min="9985" max="9985" width="87.85546875" style="2" customWidth="1"/>
    <col min="9986" max="10240" width="9.140625" style="2"/>
    <col min="10241" max="10241" width="87.85546875" style="2" customWidth="1"/>
    <col min="10242" max="10496" width="9.140625" style="2"/>
    <col min="10497" max="10497" width="87.85546875" style="2" customWidth="1"/>
    <col min="10498" max="10752" width="9.140625" style="2"/>
    <col min="10753" max="10753" width="87.85546875" style="2" customWidth="1"/>
    <col min="10754" max="11008" width="9.140625" style="2"/>
    <col min="11009" max="11009" width="87.85546875" style="2" customWidth="1"/>
    <col min="11010" max="11264" width="9.140625" style="2"/>
    <col min="11265" max="11265" width="87.85546875" style="2" customWidth="1"/>
    <col min="11266" max="11520" width="9.140625" style="2"/>
    <col min="11521" max="11521" width="87.85546875" style="2" customWidth="1"/>
    <col min="11522" max="11776" width="9.140625" style="2"/>
    <col min="11777" max="11777" width="87.85546875" style="2" customWidth="1"/>
    <col min="11778" max="12032" width="9.140625" style="2"/>
    <col min="12033" max="12033" width="87.85546875" style="2" customWidth="1"/>
    <col min="12034" max="12288" width="9.140625" style="2"/>
    <col min="12289" max="12289" width="87.85546875" style="2" customWidth="1"/>
    <col min="12290" max="12544" width="9.140625" style="2"/>
    <col min="12545" max="12545" width="87.85546875" style="2" customWidth="1"/>
    <col min="12546" max="12800" width="9.140625" style="2"/>
    <col min="12801" max="12801" width="87.85546875" style="2" customWidth="1"/>
    <col min="12802" max="13056" width="9.140625" style="2"/>
    <col min="13057" max="13057" width="87.85546875" style="2" customWidth="1"/>
    <col min="13058" max="13312" width="9.140625" style="2"/>
    <col min="13313" max="13313" width="87.85546875" style="2" customWidth="1"/>
    <col min="13314" max="13568" width="9.140625" style="2"/>
    <col min="13569" max="13569" width="87.85546875" style="2" customWidth="1"/>
    <col min="13570" max="13824" width="9.140625" style="2"/>
    <col min="13825" max="13825" width="87.85546875" style="2" customWidth="1"/>
    <col min="13826" max="14080" width="9.140625" style="2"/>
    <col min="14081" max="14081" width="87.85546875" style="2" customWidth="1"/>
    <col min="14082" max="14336" width="9.140625" style="2"/>
    <col min="14337" max="14337" width="87.85546875" style="2" customWidth="1"/>
    <col min="14338" max="14592" width="9.140625" style="2"/>
    <col min="14593" max="14593" width="87.85546875" style="2" customWidth="1"/>
    <col min="14594" max="14848" width="9.140625" style="2"/>
    <col min="14849" max="14849" width="87.85546875" style="2" customWidth="1"/>
    <col min="14850" max="15104" width="9.140625" style="2"/>
    <col min="15105" max="15105" width="87.85546875" style="2" customWidth="1"/>
    <col min="15106" max="15360" width="9.140625" style="2"/>
    <col min="15361" max="15361" width="87.85546875" style="2" customWidth="1"/>
    <col min="15362" max="15616" width="9.140625" style="2"/>
    <col min="15617" max="15617" width="87.85546875" style="2" customWidth="1"/>
    <col min="15618" max="15872" width="9.140625" style="2"/>
    <col min="15873" max="15873" width="87.85546875" style="2" customWidth="1"/>
    <col min="15874" max="16128" width="9.140625" style="2"/>
    <col min="16129" max="16129" width="87.85546875" style="2" customWidth="1"/>
    <col min="16130" max="16384" width="9.140625" style="2"/>
  </cols>
  <sheetData>
    <row r="11" spans="1:1" ht="15.75" x14ac:dyDescent="0.25">
      <c r="A11" s="1"/>
    </row>
    <row r="13" spans="1:1" ht="15.75" x14ac:dyDescent="0.25">
      <c r="A13" s="1"/>
    </row>
    <row r="18" spans="1:1" x14ac:dyDescent="0.2">
      <c r="A18" s="2"/>
    </row>
    <row r="19" spans="1:1" ht="15.75" x14ac:dyDescent="0.25">
      <c r="A19" s="1"/>
    </row>
    <row r="20" spans="1:1" ht="15.75" x14ac:dyDescent="0.25">
      <c r="A20" s="1"/>
    </row>
    <row r="21" spans="1:1" ht="15.75" x14ac:dyDescent="0.25">
      <c r="A21" s="1"/>
    </row>
    <row r="22" spans="1:1" ht="15.75" x14ac:dyDescent="0.25">
      <c r="A22" s="1"/>
    </row>
    <row r="23" spans="1:1" ht="15.75" x14ac:dyDescent="0.25">
      <c r="A23" s="1"/>
    </row>
    <row r="24" spans="1:1" ht="15.75" x14ac:dyDescent="0.25">
      <c r="A24" s="1"/>
    </row>
    <row r="25" spans="1:1" ht="15.75" x14ac:dyDescent="0.25">
      <c r="A25" s="1"/>
    </row>
    <row r="26" spans="1:1" ht="15.75" x14ac:dyDescent="0.25">
      <c r="A26" s="1"/>
    </row>
    <row r="27" spans="1:1" ht="15.75" x14ac:dyDescent="0.25">
      <c r="A27" s="1"/>
    </row>
    <row r="28" spans="1:1" ht="15.75" x14ac:dyDescent="0.25">
      <c r="A28" s="1"/>
    </row>
    <row r="29" spans="1:1" ht="15.75" x14ac:dyDescent="0.25">
      <c r="A29" s="1"/>
    </row>
    <row r="30" spans="1:1" x14ac:dyDescent="0.2">
      <c r="A30" s="2"/>
    </row>
    <row r="37" spans="1:1" ht="15.75" x14ac:dyDescent="0.25">
      <c r="A37" s="1"/>
    </row>
  </sheetData>
  <pageMargins left="0.7" right="0.7" top="0.75" bottom="0.75" header="0.3" footer="0.3"/>
  <pageSetup paperSize="9"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1"/>
  <sheetViews>
    <sheetView zoomScaleNormal="100" workbookViewId="0">
      <selection sqref="A1:D45"/>
    </sheetView>
  </sheetViews>
  <sheetFormatPr defaultRowHeight="12.75" x14ac:dyDescent="0.2"/>
  <cols>
    <col min="1" max="1" width="80.85546875" style="20" customWidth="1"/>
    <col min="2" max="2" width="31" style="20" customWidth="1"/>
    <col min="3" max="3" width="29.28515625" style="20" customWidth="1"/>
    <col min="4" max="4" width="46" style="20" customWidth="1"/>
    <col min="5" max="256" width="9.140625" style="20"/>
    <col min="257" max="259" width="20.7109375" style="20" customWidth="1"/>
    <col min="260" max="260" width="23.7109375" style="20" customWidth="1"/>
    <col min="261" max="512" width="9.140625" style="20"/>
    <col min="513" max="515" width="20.7109375" style="20" customWidth="1"/>
    <col min="516" max="516" width="23.7109375" style="20" customWidth="1"/>
    <col min="517" max="768" width="9.140625" style="20"/>
    <col min="769" max="771" width="20.7109375" style="20" customWidth="1"/>
    <col min="772" max="772" width="23.7109375" style="20" customWidth="1"/>
    <col min="773" max="1024" width="9.140625" style="20"/>
    <col min="1025" max="1027" width="20.7109375" style="20" customWidth="1"/>
    <col min="1028" max="1028" width="23.7109375" style="20" customWidth="1"/>
    <col min="1029" max="1280" width="9.140625" style="20"/>
    <col min="1281" max="1283" width="20.7109375" style="20" customWidth="1"/>
    <col min="1284" max="1284" width="23.7109375" style="20" customWidth="1"/>
    <col min="1285" max="1536" width="9.140625" style="20"/>
    <col min="1537" max="1539" width="20.7109375" style="20" customWidth="1"/>
    <col min="1540" max="1540" width="23.7109375" style="20" customWidth="1"/>
    <col min="1541" max="1792" width="9.140625" style="20"/>
    <col min="1793" max="1795" width="20.7109375" style="20" customWidth="1"/>
    <col min="1796" max="1796" width="23.7109375" style="20" customWidth="1"/>
    <col min="1797" max="2048" width="9.140625" style="20"/>
    <col min="2049" max="2051" width="20.7109375" style="20" customWidth="1"/>
    <col min="2052" max="2052" width="23.7109375" style="20" customWidth="1"/>
    <col min="2053" max="2304" width="9.140625" style="20"/>
    <col min="2305" max="2307" width="20.7109375" style="20" customWidth="1"/>
    <col min="2308" max="2308" width="23.7109375" style="20" customWidth="1"/>
    <col min="2309" max="2560" width="9.140625" style="20"/>
    <col min="2561" max="2563" width="20.7109375" style="20" customWidth="1"/>
    <col min="2564" max="2564" width="23.7109375" style="20" customWidth="1"/>
    <col min="2565" max="2816" width="9.140625" style="20"/>
    <col min="2817" max="2819" width="20.7109375" style="20" customWidth="1"/>
    <col min="2820" max="2820" width="23.7109375" style="20" customWidth="1"/>
    <col min="2821" max="3072" width="9.140625" style="20"/>
    <col min="3073" max="3075" width="20.7109375" style="20" customWidth="1"/>
    <col min="3076" max="3076" width="23.7109375" style="20" customWidth="1"/>
    <col min="3077" max="3328" width="9.140625" style="20"/>
    <col min="3329" max="3331" width="20.7109375" style="20" customWidth="1"/>
    <col min="3332" max="3332" width="23.7109375" style="20" customWidth="1"/>
    <col min="3333" max="3584" width="9.140625" style="20"/>
    <col min="3585" max="3587" width="20.7109375" style="20" customWidth="1"/>
    <col min="3588" max="3588" width="23.7109375" style="20" customWidth="1"/>
    <col min="3589" max="3840" width="9.140625" style="20"/>
    <col min="3841" max="3843" width="20.7109375" style="20" customWidth="1"/>
    <col min="3844" max="3844" width="23.7109375" style="20" customWidth="1"/>
    <col min="3845" max="4096" width="9.140625" style="20"/>
    <col min="4097" max="4099" width="20.7109375" style="20" customWidth="1"/>
    <col min="4100" max="4100" width="23.7109375" style="20" customWidth="1"/>
    <col min="4101" max="4352" width="9.140625" style="20"/>
    <col min="4353" max="4355" width="20.7109375" style="20" customWidth="1"/>
    <col min="4356" max="4356" width="23.7109375" style="20" customWidth="1"/>
    <col min="4357" max="4608" width="9.140625" style="20"/>
    <col min="4609" max="4611" width="20.7109375" style="20" customWidth="1"/>
    <col min="4612" max="4612" width="23.7109375" style="20" customWidth="1"/>
    <col min="4613" max="4864" width="9.140625" style="20"/>
    <col min="4865" max="4867" width="20.7109375" style="20" customWidth="1"/>
    <col min="4868" max="4868" width="23.7109375" style="20" customWidth="1"/>
    <col min="4869" max="5120" width="9.140625" style="20"/>
    <col min="5121" max="5123" width="20.7109375" style="20" customWidth="1"/>
    <col min="5124" max="5124" width="23.7109375" style="20" customWidth="1"/>
    <col min="5125" max="5376" width="9.140625" style="20"/>
    <col min="5377" max="5379" width="20.7109375" style="20" customWidth="1"/>
    <col min="5380" max="5380" width="23.7109375" style="20" customWidth="1"/>
    <col min="5381" max="5632" width="9.140625" style="20"/>
    <col min="5633" max="5635" width="20.7109375" style="20" customWidth="1"/>
    <col min="5636" max="5636" width="23.7109375" style="20" customWidth="1"/>
    <col min="5637" max="5888" width="9.140625" style="20"/>
    <col min="5889" max="5891" width="20.7109375" style="20" customWidth="1"/>
    <col min="5892" max="5892" width="23.7109375" style="20" customWidth="1"/>
    <col min="5893" max="6144" width="9.140625" style="20"/>
    <col min="6145" max="6147" width="20.7109375" style="20" customWidth="1"/>
    <col min="6148" max="6148" width="23.7109375" style="20" customWidth="1"/>
    <col min="6149" max="6400" width="9.140625" style="20"/>
    <col min="6401" max="6403" width="20.7109375" style="20" customWidth="1"/>
    <col min="6404" max="6404" width="23.7109375" style="20" customWidth="1"/>
    <col min="6405" max="6656" width="9.140625" style="20"/>
    <col min="6657" max="6659" width="20.7109375" style="20" customWidth="1"/>
    <col min="6660" max="6660" width="23.7109375" style="20" customWidth="1"/>
    <col min="6661" max="6912" width="9.140625" style="20"/>
    <col min="6913" max="6915" width="20.7109375" style="20" customWidth="1"/>
    <col min="6916" max="6916" width="23.7109375" style="20" customWidth="1"/>
    <col min="6917" max="7168" width="9.140625" style="20"/>
    <col min="7169" max="7171" width="20.7109375" style="20" customWidth="1"/>
    <col min="7172" max="7172" width="23.7109375" style="20" customWidth="1"/>
    <col min="7173" max="7424" width="9.140625" style="20"/>
    <col min="7425" max="7427" width="20.7109375" style="20" customWidth="1"/>
    <col min="7428" max="7428" width="23.7109375" style="20" customWidth="1"/>
    <col min="7429" max="7680" width="9.140625" style="20"/>
    <col min="7681" max="7683" width="20.7109375" style="20" customWidth="1"/>
    <col min="7684" max="7684" width="23.7109375" style="20" customWidth="1"/>
    <col min="7685" max="7936" width="9.140625" style="20"/>
    <col min="7937" max="7939" width="20.7109375" style="20" customWidth="1"/>
    <col min="7940" max="7940" width="23.7109375" style="20" customWidth="1"/>
    <col min="7941" max="8192" width="9.140625" style="20"/>
    <col min="8193" max="8195" width="20.7109375" style="20" customWidth="1"/>
    <col min="8196" max="8196" width="23.7109375" style="20" customWidth="1"/>
    <col min="8197" max="8448" width="9.140625" style="20"/>
    <col min="8449" max="8451" width="20.7109375" style="20" customWidth="1"/>
    <col min="8452" max="8452" width="23.7109375" style="20" customWidth="1"/>
    <col min="8453" max="8704" width="9.140625" style="20"/>
    <col min="8705" max="8707" width="20.7109375" style="20" customWidth="1"/>
    <col min="8708" max="8708" width="23.7109375" style="20" customWidth="1"/>
    <col min="8709" max="8960" width="9.140625" style="20"/>
    <col min="8961" max="8963" width="20.7109375" style="20" customWidth="1"/>
    <col min="8964" max="8964" width="23.7109375" style="20" customWidth="1"/>
    <col min="8965" max="9216" width="9.140625" style="20"/>
    <col min="9217" max="9219" width="20.7109375" style="20" customWidth="1"/>
    <col min="9220" max="9220" width="23.7109375" style="20" customWidth="1"/>
    <col min="9221" max="9472" width="9.140625" style="20"/>
    <col min="9473" max="9475" width="20.7109375" style="20" customWidth="1"/>
    <col min="9476" max="9476" width="23.7109375" style="20" customWidth="1"/>
    <col min="9477" max="9728" width="9.140625" style="20"/>
    <col min="9729" max="9731" width="20.7109375" style="20" customWidth="1"/>
    <col min="9732" max="9732" width="23.7109375" style="20" customWidth="1"/>
    <col min="9733" max="9984" width="9.140625" style="20"/>
    <col min="9985" max="9987" width="20.7109375" style="20" customWidth="1"/>
    <col min="9988" max="9988" width="23.7109375" style="20" customWidth="1"/>
    <col min="9989" max="10240" width="9.140625" style="20"/>
    <col min="10241" max="10243" width="20.7109375" style="20" customWidth="1"/>
    <col min="10244" max="10244" width="23.7109375" style="20" customWidth="1"/>
    <col min="10245" max="10496" width="9.140625" style="20"/>
    <col min="10497" max="10499" width="20.7109375" style="20" customWidth="1"/>
    <col min="10500" max="10500" width="23.7109375" style="20" customWidth="1"/>
    <col min="10501" max="10752" width="9.140625" style="20"/>
    <col min="10753" max="10755" width="20.7109375" style="20" customWidth="1"/>
    <col min="10756" max="10756" width="23.7109375" style="20" customWidth="1"/>
    <col min="10757" max="11008" width="9.140625" style="20"/>
    <col min="11009" max="11011" width="20.7109375" style="20" customWidth="1"/>
    <col min="11012" max="11012" width="23.7109375" style="20" customWidth="1"/>
    <col min="11013" max="11264" width="9.140625" style="20"/>
    <col min="11265" max="11267" width="20.7109375" style="20" customWidth="1"/>
    <col min="11268" max="11268" width="23.7109375" style="20" customWidth="1"/>
    <col min="11269" max="11520" width="9.140625" style="20"/>
    <col min="11521" max="11523" width="20.7109375" style="20" customWidth="1"/>
    <col min="11524" max="11524" width="23.7109375" style="20" customWidth="1"/>
    <col min="11525" max="11776" width="9.140625" style="20"/>
    <col min="11777" max="11779" width="20.7109375" style="20" customWidth="1"/>
    <col min="11780" max="11780" width="23.7109375" style="20" customWidth="1"/>
    <col min="11781" max="12032" width="9.140625" style="20"/>
    <col min="12033" max="12035" width="20.7109375" style="20" customWidth="1"/>
    <col min="12036" max="12036" width="23.7109375" style="20" customWidth="1"/>
    <col min="12037" max="12288" width="9.140625" style="20"/>
    <col min="12289" max="12291" width="20.7109375" style="20" customWidth="1"/>
    <col min="12292" max="12292" width="23.7109375" style="20" customWidth="1"/>
    <col min="12293" max="12544" width="9.140625" style="20"/>
    <col min="12545" max="12547" width="20.7109375" style="20" customWidth="1"/>
    <col min="12548" max="12548" width="23.7109375" style="20" customWidth="1"/>
    <col min="12549" max="12800" width="9.140625" style="20"/>
    <col min="12801" max="12803" width="20.7109375" style="20" customWidth="1"/>
    <col min="12804" max="12804" width="23.7109375" style="20" customWidth="1"/>
    <col min="12805" max="13056" width="9.140625" style="20"/>
    <col min="13057" max="13059" width="20.7109375" style="20" customWidth="1"/>
    <col min="13060" max="13060" width="23.7109375" style="20" customWidth="1"/>
    <col min="13061" max="13312" width="9.140625" style="20"/>
    <col min="13313" max="13315" width="20.7109375" style="20" customWidth="1"/>
    <col min="13316" max="13316" width="23.7109375" style="20" customWidth="1"/>
    <col min="13317" max="13568" width="9.140625" style="20"/>
    <col min="13569" max="13571" width="20.7109375" style="20" customWidth="1"/>
    <col min="13572" max="13572" width="23.7109375" style="20" customWidth="1"/>
    <col min="13573" max="13824" width="9.140625" style="20"/>
    <col min="13825" max="13827" width="20.7109375" style="20" customWidth="1"/>
    <col min="13828" max="13828" width="23.7109375" style="20" customWidth="1"/>
    <col min="13829" max="14080" width="9.140625" style="20"/>
    <col min="14081" max="14083" width="20.7109375" style="20" customWidth="1"/>
    <col min="14084" max="14084" width="23.7109375" style="20" customWidth="1"/>
    <col min="14085" max="14336" width="9.140625" style="20"/>
    <col min="14337" max="14339" width="20.7109375" style="20" customWidth="1"/>
    <col min="14340" max="14340" width="23.7109375" style="20" customWidth="1"/>
    <col min="14341" max="14592" width="9.140625" style="20"/>
    <col min="14593" max="14595" width="20.7109375" style="20" customWidth="1"/>
    <col min="14596" max="14596" width="23.7109375" style="20" customWidth="1"/>
    <col min="14597" max="14848" width="9.140625" style="20"/>
    <col min="14849" max="14851" width="20.7109375" style="20" customWidth="1"/>
    <col min="14852" max="14852" width="23.7109375" style="20" customWidth="1"/>
    <col min="14853" max="15104" width="9.140625" style="20"/>
    <col min="15105" max="15107" width="20.7109375" style="20" customWidth="1"/>
    <col min="15108" max="15108" width="23.7109375" style="20" customWidth="1"/>
    <col min="15109" max="15360" width="9.140625" style="20"/>
    <col min="15361" max="15363" width="20.7109375" style="20" customWidth="1"/>
    <col min="15364" max="15364" width="23.7109375" style="20" customWidth="1"/>
    <col min="15365" max="15616" width="9.140625" style="20"/>
    <col min="15617" max="15619" width="20.7109375" style="20" customWidth="1"/>
    <col min="15620" max="15620" width="23.7109375" style="20" customWidth="1"/>
    <col min="15621" max="15872" width="9.140625" style="20"/>
    <col min="15873" max="15875" width="20.7109375" style="20" customWidth="1"/>
    <col min="15876" max="15876" width="23.7109375" style="20" customWidth="1"/>
    <col min="15877" max="16128" width="9.140625" style="20"/>
    <col min="16129" max="16131" width="20.7109375" style="20" customWidth="1"/>
    <col min="16132" max="16132" width="23.7109375" style="20" customWidth="1"/>
    <col min="16133" max="16384" width="9.140625" style="20"/>
  </cols>
  <sheetData>
    <row r="1" spans="1:4" x14ac:dyDescent="0.2">
      <c r="A1" s="4"/>
    </row>
    <row r="2" spans="1:4" x14ac:dyDescent="0.2">
      <c r="A2" s="4"/>
    </row>
    <row r="3" spans="1:4" ht="13.5" customHeight="1" x14ac:dyDescent="0.2">
      <c r="A3" s="58"/>
    </row>
    <row r="5" spans="1:4" ht="33.6" customHeight="1" x14ac:dyDescent="0.2">
      <c r="A5" s="80"/>
      <c r="B5" s="80"/>
      <c r="C5" s="80"/>
      <c r="D5" s="80"/>
    </row>
    <row r="7" spans="1:4" ht="12.75" customHeight="1" x14ac:dyDescent="0.2">
      <c r="A7" s="4"/>
    </row>
    <row r="8" spans="1:4" ht="30.6" customHeight="1" x14ac:dyDescent="0.2">
      <c r="A8" s="80"/>
      <c r="B8" s="80"/>
      <c r="C8" s="80"/>
      <c r="D8" s="80"/>
    </row>
    <row r="9" spans="1:4" ht="12.75" customHeight="1" x14ac:dyDescent="0.2">
      <c r="A9" s="21"/>
      <c r="B9" s="21"/>
      <c r="C9" s="21"/>
      <c r="D9" s="21"/>
    </row>
    <row r="10" spans="1:4" ht="12.75" customHeight="1" x14ac:dyDescent="0.2">
      <c r="A10" s="4"/>
      <c r="B10" s="21"/>
      <c r="C10" s="21"/>
      <c r="D10" s="21"/>
    </row>
    <row r="11" spans="1:4" ht="31.5" customHeight="1" x14ac:dyDescent="0.2">
      <c r="A11" s="80"/>
      <c r="B11" s="80"/>
      <c r="C11" s="80"/>
      <c r="D11" s="80"/>
    </row>
    <row r="12" spans="1:4" ht="12.75" customHeight="1" x14ac:dyDescent="0.2"/>
    <row r="13" spans="1:4" ht="12.75" customHeight="1" x14ac:dyDescent="0.2"/>
    <row r="14" spans="1:4" ht="12.75" customHeight="1" x14ac:dyDescent="0.2"/>
    <row r="15" spans="1:4" ht="12.75" customHeight="1" x14ac:dyDescent="0.2"/>
    <row r="16" spans="1:4" ht="12.75" customHeight="1" x14ac:dyDescent="0.2"/>
    <row r="17" spans="1:7" ht="12.75" customHeight="1" x14ac:dyDescent="0.2"/>
    <row r="18" spans="1:7" ht="12.75" customHeight="1" x14ac:dyDescent="0.2"/>
    <row r="19" spans="1:7" ht="12.75" customHeight="1" x14ac:dyDescent="0.2">
      <c r="A19" s="4"/>
    </row>
    <row r="20" spans="1:7" ht="12.75" customHeight="1" x14ac:dyDescent="0.2"/>
    <row r="21" spans="1:7" ht="12.75" customHeight="1" x14ac:dyDescent="0.2"/>
    <row r="22" spans="1:7" ht="12.75" customHeight="1" x14ac:dyDescent="0.2"/>
    <row r="23" spans="1:7" ht="12.75" customHeight="1" x14ac:dyDescent="0.2"/>
    <row r="24" spans="1:7" ht="12.75" customHeight="1" x14ac:dyDescent="0.2">
      <c r="G24" s="20" t="s">
        <v>0</v>
      </c>
    </row>
    <row r="25" spans="1:7" ht="12.75" customHeight="1" x14ac:dyDescent="0.2"/>
    <row r="26" spans="1:7" ht="12.75" customHeight="1" x14ac:dyDescent="0.2">
      <c r="A26" s="80"/>
      <c r="B26" s="80"/>
      <c r="C26" s="80"/>
      <c r="D26" s="80"/>
    </row>
    <row r="27" spans="1:7" ht="12.75" customHeight="1" x14ac:dyDescent="0.2"/>
    <row r="28" spans="1:7" ht="12.75" customHeight="1" x14ac:dyDescent="0.2"/>
    <row r="29" spans="1:7" ht="12.75" customHeight="1" x14ac:dyDescent="0.2"/>
    <row r="30" spans="1:7" ht="12.75" customHeight="1" x14ac:dyDescent="0.2"/>
    <row r="31" spans="1:7" ht="18" customHeight="1" x14ac:dyDescent="0.25">
      <c r="A31" s="60"/>
    </row>
    <row r="32" spans="1:7" ht="18" customHeight="1" x14ac:dyDescent="0.2">
      <c r="A32" s="61"/>
    </row>
    <row r="33" spans="1:4" ht="18" customHeight="1" x14ac:dyDescent="0.25">
      <c r="A33" s="60"/>
    </row>
    <row r="34" spans="1:4" ht="18" customHeight="1" x14ac:dyDescent="0.2">
      <c r="A34" s="4"/>
    </row>
    <row r="35" spans="1:4" ht="79.5" customHeight="1" x14ac:dyDescent="0.2">
      <c r="A35" s="69"/>
      <c r="B35" s="68"/>
      <c r="C35" s="68"/>
      <c r="D35" s="68"/>
    </row>
    <row r="36" spans="1:4" ht="33" customHeight="1" x14ac:dyDescent="0.2"/>
    <row r="37" spans="1:4" ht="30.75" customHeight="1" x14ac:dyDescent="0.2">
      <c r="A37" s="80"/>
      <c r="B37" s="80"/>
      <c r="C37" s="80"/>
      <c r="D37" s="80"/>
    </row>
    <row r="38" spans="1:4" ht="30.75" customHeight="1" x14ac:dyDescent="0.2">
      <c r="A38" s="21"/>
      <c r="B38" s="21"/>
      <c r="C38" s="21"/>
      <c r="D38" s="21"/>
    </row>
    <row r="39" spans="1:4" x14ac:dyDescent="0.2">
      <c r="A39" s="4"/>
      <c r="B39" s="4"/>
    </row>
    <row r="40" spans="1:4" ht="12.75" customHeight="1" x14ac:dyDescent="0.2"/>
    <row r="41" spans="1:4" ht="21.75" customHeight="1" x14ac:dyDescent="0.2">
      <c r="A41" s="81"/>
      <c r="B41" s="81"/>
      <c r="C41" s="81"/>
      <c r="D41" s="81"/>
    </row>
  </sheetData>
  <mergeCells count="6">
    <mergeCell ref="A37:D37"/>
    <mergeCell ref="A41:D41"/>
    <mergeCell ref="A5:D5"/>
    <mergeCell ref="A8:D8"/>
    <mergeCell ref="A11:D11"/>
    <mergeCell ref="A26:D26"/>
  </mergeCells>
  <pageMargins left="0.7" right="0.7" top="0.75" bottom="0.75" header="0.3" footer="0.3"/>
  <pageSetup paperSize="9" scale="94" orientation="portrait" verticalDpi="597" r:id="rId1"/>
  <rowBreaks count="1" manualBreakCount="1">
    <brk id="41"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7"/>
  <sheetViews>
    <sheetView view="pageLayout" topLeftCell="A16" zoomScaleNormal="100" workbookViewId="0">
      <selection activeCell="A7" sqref="A7:F7"/>
    </sheetView>
  </sheetViews>
  <sheetFormatPr defaultRowHeight="15" x14ac:dyDescent="0.25"/>
  <cols>
    <col min="1" max="1" width="3" customWidth="1"/>
    <col min="2" max="2" width="1.42578125" customWidth="1"/>
    <col min="3" max="3" width="54.85546875" customWidth="1"/>
    <col min="6" max="6" width="5" customWidth="1"/>
    <col min="257" max="257" width="3" customWidth="1"/>
    <col min="258" max="258" width="1.42578125" customWidth="1"/>
    <col min="259" max="259" width="54.85546875" customWidth="1"/>
    <col min="262" max="262" width="5" customWidth="1"/>
    <col min="513" max="513" width="3" customWidth="1"/>
    <col min="514" max="514" width="1.42578125" customWidth="1"/>
    <col min="515" max="515" width="54.85546875" customWidth="1"/>
    <col min="518" max="518" width="5" customWidth="1"/>
    <col min="769" max="769" width="3" customWidth="1"/>
    <col min="770" max="770" width="1.42578125" customWidth="1"/>
    <col min="771" max="771" width="54.85546875" customWidth="1"/>
    <col min="774" max="774" width="5" customWidth="1"/>
    <col min="1025" max="1025" width="3" customWidth="1"/>
    <col min="1026" max="1026" width="1.42578125" customWidth="1"/>
    <col min="1027" max="1027" width="54.85546875" customWidth="1"/>
    <col min="1030" max="1030" width="5" customWidth="1"/>
    <col min="1281" max="1281" width="3" customWidth="1"/>
    <col min="1282" max="1282" width="1.42578125" customWidth="1"/>
    <col min="1283" max="1283" width="54.85546875" customWidth="1"/>
    <col min="1286" max="1286" width="5" customWidth="1"/>
    <col min="1537" max="1537" width="3" customWidth="1"/>
    <col min="1538" max="1538" width="1.42578125" customWidth="1"/>
    <col min="1539" max="1539" width="54.85546875" customWidth="1"/>
    <col min="1542" max="1542" width="5" customWidth="1"/>
    <col min="1793" max="1793" width="3" customWidth="1"/>
    <col min="1794" max="1794" width="1.42578125" customWidth="1"/>
    <col min="1795" max="1795" width="54.85546875" customWidth="1"/>
    <col min="1798" max="1798" width="5" customWidth="1"/>
    <col min="2049" max="2049" width="3" customWidth="1"/>
    <col min="2050" max="2050" width="1.42578125" customWidth="1"/>
    <col min="2051" max="2051" width="54.85546875" customWidth="1"/>
    <col min="2054" max="2054" width="5" customWidth="1"/>
    <col min="2305" max="2305" width="3" customWidth="1"/>
    <col min="2306" max="2306" width="1.42578125" customWidth="1"/>
    <col min="2307" max="2307" width="54.85546875" customWidth="1"/>
    <col min="2310" max="2310" width="5" customWidth="1"/>
    <col min="2561" max="2561" width="3" customWidth="1"/>
    <col min="2562" max="2562" width="1.42578125" customWidth="1"/>
    <col min="2563" max="2563" width="54.85546875" customWidth="1"/>
    <col min="2566" max="2566" width="5" customWidth="1"/>
    <col min="2817" max="2817" width="3" customWidth="1"/>
    <col min="2818" max="2818" width="1.42578125" customWidth="1"/>
    <col min="2819" max="2819" width="54.85546875" customWidth="1"/>
    <col min="2822" max="2822" width="5" customWidth="1"/>
    <col min="3073" max="3073" width="3" customWidth="1"/>
    <col min="3074" max="3074" width="1.42578125" customWidth="1"/>
    <col min="3075" max="3075" width="54.85546875" customWidth="1"/>
    <col min="3078" max="3078" width="5" customWidth="1"/>
    <col min="3329" max="3329" width="3" customWidth="1"/>
    <col min="3330" max="3330" width="1.42578125" customWidth="1"/>
    <col min="3331" max="3331" width="54.85546875" customWidth="1"/>
    <col min="3334" max="3334" width="5" customWidth="1"/>
    <col min="3585" max="3585" width="3" customWidth="1"/>
    <col min="3586" max="3586" width="1.42578125" customWidth="1"/>
    <col min="3587" max="3587" width="54.85546875" customWidth="1"/>
    <col min="3590" max="3590" width="5" customWidth="1"/>
    <col min="3841" max="3841" width="3" customWidth="1"/>
    <col min="3842" max="3842" width="1.42578125" customWidth="1"/>
    <col min="3843" max="3843" width="54.85546875" customWidth="1"/>
    <col min="3846" max="3846" width="5" customWidth="1"/>
    <col min="4097" max="4097" width="3" customWidth="1"/>
    <col min="4098" max="4098" width="1.42578125" customWidth="1"/>
    <col min="4099" max="4099" width="54.85546875" customWidth="1"/>
    <col min="4102" max="4102" width="5" customWidth="1"/>
    <col min="4353" max="4353" width="3" customWidth="1"/>
    <col min="4354" max="4354" width="1.42578125" customWidth="1"/>
    <col min="4355" max="4355" width="54.85546875" customWidth="1"/>
    <col min="4358" max="4358" width="5" customWidth="1"/>
    <col min="4609" max="4609" width="3" customWidth="1"/>
    <col min="4610" max="4610" width="1.42578125" customWidth="1"/>
    <col min="4611" max="4611" width="54.85546875" customWidth="1"/>
    <col min="4614" max="4614" width="5" customWidth="1"/>
    <col min="4865" max="4865" width="3" customWidth="1"/>
    <col min="4866" max="4866" width="1.42578125" customWidth="1"/>
    <col min="4867" max="4867" width="54.85546875" customWidth="1"/>
    <col min="4870" max="4870" width="5" customWidth="1"/>
    <col min="5121" max="5121" width="3" customWidth="1"/>
    <col min="5122" max="5122" width="1.42578125" customWidth="1"/>
    <col min="5123" max="5123" width="54.85546875" customWidth="1"/>
    <col min="5126" max="5126" width="5" customWidth="1"/>
    <col min="5377" max="5377" width="3" customWidth="1"/>
    <col min="5378" max="5378" width="1.42578125" customWidth="1"/>
    <col min="5379" max="5379" width="54.85546875" customWidth="1"/>
    <col min="5382" max="5382" width="5" customWidth="1"/>
    <col min="5633" max="5633" width="3" customWidth="1"/>
    <col min="5634" max="5634" width="1.42578125" customWidth="1"/>
    <col min="5635" max="5635" width="54.85546875" customWidth="1"/>
    <col min="5638" max="5638" width="5" customWidth="1"/>
    <col min="5889" max="5889" width="3" customWidth="1"/>
    <col min="5890" max="5890" width="1.42578125" customWidth="1"/>
    <col min="5891" max="5891" width="54.85546875" customWidth="1"/>
    <col min="5894" max="5894" width="5" customWidth="1"/>
    <col min="6145" max="6145" width="3" customWidth="1"/>
    <col min="6146" max="6146" width="1.42578125" customWidth="1"/>
    <col min="6147" max="6147" width="54.85546875" customWidth="1"/>
    <col min="6150" max="6150" width="5" customWidth="1"/>
    <col min="6401" max="6401" width="3" customWidth="1"/>
    <col min="6402" max="6402" width="1.42578125" customWidth="1"/>
    <col min="6403" max="6403" width="54.85546875" customWidth="1"/>
    <col min="6406" max="6406" width="5" customWidth="1"/>
    <col min="6657" max="6657" width="3" customWidth="1"/>
    <col min="6658" max="6658" width="1.42578125" customWidth="1"/>
    <col min="6659" max="6659" width="54.85546875" customWidth="1"/>
    <col min="6662" max="6662" width="5" customWidth="1"/>
    <col min="6913" max="6913" width="3" customWidth="1"/>
    <col min="6914" max="6914" width="1.42578125" customWidth="1"/>
    <col min="6915" max="6915" width="54.85546875" customWidth="1"/>
    <col min="6918" max="6918" width="5" customWidth="1"/>
    <col min="7169" max="7169" width="3" customWidth="1"/>
    <col min="7170" max="7170" width="1.42578125" customWidth="1"/>
    <col min="7171" max="7171" width="54.85546875" customWidth="1"/>
    <col min="7174" max="7174" width="5" customWidth="1"/>
    <col min="7425" max="7425" width="3" customWidth="1"/>
    <col min="7426" max="7426" width="1.42578125" customWidth="1"/>
    <col min="7427" max="7427" width="54.85546875" customWidth="1"/>
    <col min="7430" max="7430" width="5" customWidth="1"/>
    <col min="7681" max="7681" width="3" customWidth="1"/>
    <col min="7682" max="7682" width="1.42578125" customWidth="1"/>
    <col min="7683" max="7683" width="54.85546875" customWidth="1"/>
    <col min="7686" max="7686" width="5" customWidth="1"/>
    <col min="7937" max="7937" width="3" customWidth="1"/>
    <col min="7938" max="7938" width="1.42578125" customWidth="1"/>
    <col min="7939" max="7939" width="54.85546875" customWidth="1"/>
    <col min="7942" max="7942" width="5" customWidth="1"/>
    <col min="8193" max="8193" width="3" customWidth="1"/>
    <col min="8194" max="8194" width="1.42578125" customWidth="1"/>
    <col min="8195" max="8195" width="54.85546875" customWidth="1"/>
    <col min="8198" max="8198" width="5" customWidth="1"/>
    <col min="8449" max="8449" width="3" customWidth="1"/>
    <col min="8450" max="8450" width="1.42578125" customWidth="1"/>
    <col min="8451" max="8451" width="54.85546875" customWidth="1"/>
    <col min="8454" max="8454" width="5" customWidth="1"/>
    <col min="8705" max="8705" width="3" customWidth="1"/>
    <col min="8706" max="8706" width="1.42578125" customWidth="1"/>
    <col min="8707" max="8707" width="54.85546875" customWidth="1"/>
    <col min="8710" max="8710" width="5" customWidth="1"/>
    <col min="8961" max="8961" width="3" customWidth="1"/>
    <col min="8962" max="8962" width="1.42578125" customWidth="1"/>
    <col min="8963" max="8963" width="54.85546875" customWidth="1"/>
    <col min="8966" max="8966" width="5" customWidth="1"/>
    <col min="9217" max="9217" width="3" customWidth="1"/>
    <col min="9218" max="9218" width="1.42578125" customWidth="1"/>
    <col min="9219" max="9219" width="54.85546875" customWidth="1"/>
    <col min="9222" max="9222" width="5" customWidth="1"/>
    <col min="9473" max="9473" width="3" customWidth="1"/>
    <col min="9474" max="9474" width="1.42578125" customWidth="1"/>
    <col min="9475" max="9475" width="54.85546875" customWidth="1"/>
    <col min="9478" max="9478" width="5" customWidth="1"/>
    <col min="9729" max="9729" width="3" customWidth="1"/>
    <col min="9730" max="9730" width="1.42578125" customWidth="1"/>
    <col min="9731" max="9731" width="54.85546875" customWidth="1"/>
    <col min="9734" max="9734" width="5" customWidth="1"/>
    <col min="9985" max="9985" width="3" customWidth="1"/>
    <col min="9986" max="9986" width="1.42578125" customWidth="1"/>
    <col min="9987" max="9987" width="54.85546875" customWidth="1"/>
    <col min="9990" max="9990" width="5" customWidth="1"/>
    <col min="10241" max="10241" width="3" customWidth="1"/>
    <col min="10242" max="10242" width="1.42578125" customWidth="1"/>
    <col min="10243" max="10243" width="54.85546875" customWidth="1"/>
    <col min="10246" max="10246" width="5" customWidth="1"/>
    <col min="10497" max="10497" width="3" customWidth="1"/>
    <col min="10498" max="10498" width="1.42578125" customWidth="1"/>
    <col min="10499" max="10499" width="54.85546875" customWidth="1"/>
    <col min="10502" max="10502" width="5" customWidth="1"/>
    <col min="10753" max="10753" width="3" customWidth="1"/>
    <col min="10754" max="10754" width="1.42578125" customWidth="1"/>
    <col min="10755" max="10755" width="54.85546875" customWidth="1"/>
    <col min="10758" max="10758" width="5" customWidth="1"/>
    <col min="11009" max="11009" width="3" customWidth="1"/>
    <col min="11010" max="11010" width="1.42578125" customWidth="1"/>
    <col min="11011" max="11011" width="54.85546875" customWidth="1"/>
    <col min="11014" max="11014" width="5" customWidth="1"/>
    <col min="11265" max="11265" width="3" customWidth="1"/>
    <col min="11266" max="11266" width="1.42578125" customWidth="1"/>
    <col min="11267" max="11267" width="54.85546875" customWidth="1"/>
    <col min="11270" max="11270" width="5" customWidth="1"/>
    <col min="11521" max="11521" width="3" customWidth="1"/>
    <col min="11522" max="11522" width="1.42578125" customWidth="1"/>
    <col min="11523" max="11523" width="54.85546875" customWidth="1"/>
    <col min="11526" max="11526" width="5" customWidth="1"/>
    <col min="11777" max="11777" width="3" customWidth="1"/>
    <col min="11778" max="11778" width="1.42578125" customWidth="1"/>
    <col min="11779" max="11779" width="54.85546875" customWidth="1"/>
    <col min="11782" max="11782" width="5" customWidth="1"/>
    <col min="12033" max="12033" width="3" customWidth="1"/>
    <col min="12034" max="12034" width="1.42578125" customWidth="1"/>
    <col min="12035" max="12035" width="54.85546875" customWidth="1"/>
    <col min="12038" max="12038" width="5" customWidth="1"/>
    <col min="12289" max="12289" width="3" customWidth="1"/>
    <col min="12290" max="12290" width="1.42578125" customWidth="1"/>
    <col min="12291" max="12291" width="54.85546875" customWidth="1"/>
    <col min="12294" max="12294" width="5" customWidth="1"/>
    <col min="12545" max="12545" width="3" customWidth="1"/>
    <col min="12546" max="12546" width="1.42578125" customWidth="1"/>
    <col min="12547" max="12547" width="54.85546875" customWidth="1"/>
    <col min="12550" max="12550" width="5" customWidth="1"/>
    <col min="12801" max="12801" width="3" customWidth="1"/>
    <col min="12802" max="12802" width="1.42578125" customWidth="1"/>
    <col min="12803" max="12803" width="54.85546875" customWidth="1"/>
    <col min="12806" max="12806" width="5" customWidth="1"/>
    <col min="13057" max="13057" width="3" customWidth="1"/>
    <col min="13058" max="13058" width="1.42578125" customWidth="1"/>
    <col min="13059" max="13059" width="54.85546875" customWidth="1"/>
    <col min="13062" max="13062" width="5" customWidth="1"/>
    <col min="13313" max="13313" width="3" customWidth="1"/>
    <col min="13314" max="13314" width="1.42578125" customWidth="1"/>
    <col min="13315" max="13315" width="54.85546875" customWidth="1"/>
    <col min="13318" max="13318" width="5" customWidth="1"/>
    <col min="13569" max="13569" width="3" customWidth="1"/>
    <col min="13570" max="13570" width="1.42578125" customWidth="1"/>
    <col min="13571" max="13571" width="54.85546875" customWidth="1"/>
    <col min="13574" max="13574" width="5" customWidth="1"/>
    <col min="13825" max="13825" width="3" customWidth="1"/>
    <col min="13826" max="13826" width="1.42578125" customWidth="1"/>
    <col min="13827" max="13827" width="54.85546875" customWidth="1"/>
    <col min="13830" max="13830" width="5" customWidth="1"/>
    <col min="14081" max="14081" width="3" customWidth="1"/>
    <col min="14082" max="14082" width="1.42578125" customWidth="1"/>
    <col min="14083" max="14083" width="54.85546875" customWidth="1"/>
    <col min="14086" max="14086" width="5" customWidth="1"/>
    <col min="14337" max="14337" width="3" customWidth="1"/>
    <col min="14338" max="14338" width="1.42578125" customWidth="1"/>
    <col min="14339" max="14339" width="54.85546875" customWidth="1"/>
    <col min="14342" max="14342" width="5" customWidth="1"/>
    <col min="14593" max="14593" width="3" customWidth="1"/>
    <col min="14594" max="14594" width="1.42578125" customWidth="1"/>
    <col min="14595" max="14595" width="54.85546875" customWidth="1"/>
    <col min="14598" max="14598" width="5" customWidth="1"/>
    <col min="14849" max="14849" width="3" customWidth="1"/>
    <col min="14850" max="14850" width="1.42578125" customWidth="1"/>
    <col min="14851" max="14851" width="54.85546875" customWidth="1"/>
    <col min="14854" max="14854" width="5" customWidth="1"/>
    <col min="15105" max="15105" width="3" customWidth="1"/>
    <col min="15106" max="15106" width="1.42578125" customWidth="1"/>
    <col min="15107" max="15107" width="54.85546875" customWidth="1"/>
    <col min="15110" max="15110" width="5" customWidth="1"/>
    <col min="15361" max="15361" width="3" customWidth="1"/>
    <col min="15362" max="15362" width="1.42578125" customWidth="1"/>
    <col min="15363" max="15363" width="54.85546875" customWidth="1"/>
    <col min="15366" max="15366" width="5" customWidth="1"/>
    <col min="15617" max="15617" width="3" customWidth="1"/>
    <col min="15618" max="15618" width="1.42578125" customWidth="1"/>
    <col min="15619" max="15619" width="54.85546875" customWidth="1"/>
    <col min="15622" max="15622" width="5" customWidth="1"/>
    <col min="15873" max="15873" width="3" customWidth="1"/>
    <col min="15874" max="15874" width="1.42578125" customWidth="1"/>
    <col min="15875" max="15875" width="54.85546875" customWidth="1"/>
    <col min="15878" max="15878" width="5" customWidth="1"/>
    <col min="16129" max="16129" width="3" customWidth="1"/>
    <col min="16130" max="16130" width="1.42578125" customWidth="1"/>
    <col min="16131" max="16131" width="54.85546875" customWidth="1"/>
    <col min="16134" max="16134" width="5" customWidth="1"/>
  </cols>
  <sheetData>
    <row r="1" spans="1:6" x14ac:dyDescent="0.25">
      <c r="A1" s="4" t="s">
        <v>1</v>
      </c>
      <c r="B1" s="4"/>
    </row>
    <row r="2" spans="1:6" ht="16.350000000000001" customHeight="1" x14ac:dyDescent="0.25">
      <c r="A2" s="4" t="s">
        <v>2</v>
      </c>
    </row>
    <row r="3" spans="1:6" x14ac:dyDescent="0.25">
      <c r="A3" s="57" t="s">
        <v>124</v>
      </c>
      <c r="B3" s="56"/>
    </row>
    <row r="5" spans="1:6" ht="19.149999999999999" customHeight="1" x14ac:dyDescent="0.25">
      <c r="A5" s="83" t="s">
        <v>3</v>
      </c>
      <c r="B5" s="83"/>
      <c r="C5" s="83"/>
      <c r="D5" s="83"/>
      <c r="E5" s="83"/>
      <c r="F5" s="83"/>
    </row>
    <row r="6" spans="1:6" ht="46.9" customHeight="1" x14ac:dyDescent="0.25">
      <c r="A6" s="84" t="s">
        <v>125</v>
      </c>
      <c r="B6" s="84"/>
      <c r="C6" s="84"/>
      <c r="D6" s="84"/>
      <c r="E6" s="84"/>
      <c r="F6" s="84"/>
    </row>
    <row r="7" spans="1:6" ht="15" customHeight="1" x14ac:dyDescent="0.25">
      <c r="A7" s="83" t="s">
        <v>4</v>
      </c>
      <c r="B7" s="83"/>
      <c r="C7" s="83"/>
      <c r="D7" s="83"/>
      <c r="E7" s="83"/>
      <c r="F7" s="83"/>
    </row>
    <row r="8" spans="1:6" ht="91.5" customHeight="1" x14ac:dyDescent="0.25">
      <c r="A8" s="82" t="s">
        <v>5</v>
      </c>
      <c r="B8" s="82"/>
      <c r="C8" s="82"/>
      <c r="D8" s="82"/>
      <c r="E8" s="82"/>
      <c r="F8" s="82"/>
    </row>
    <row r="9" spans="1:6" ht="12.75" customHeight="1" x14ac:dyDescent="0.25">
      <c r="A9" s="83" t="s">
        <v>6</v>
      </c>
      <c r="B9" s="83"/>
      <c r="C9" s="83"/>
      <c r="D9" s="83"/>
      <c r="E9" s="83"/>
      <c r="F9" s="83"/>
    </row>
    <row r="10" spans="1:6" ht="93" customHeight="1" x14ac:dyDescent="0.25">
      <c r="A10" s="82" t="s">
        <v>7</v>
      </c>
      <c r="B10" s="82"/>
      <c r="C10" s="82"/>
      <c r="D10" s="82"/>
      <c r="E10" s="82"/>
      <c r="F10" s="82"/>
    </row>
    <row r="11" spans="1:6" ht="12.75" customHeight="1" x14ac:dyDescent="0.25">
      <c r="A11" s="83" t="s">
        <v>8</v>
      </c>
      <c r="B11" s="83"/>
      <c r="C11" s="83"/>
      <c r="D11" s="83"/>
      <c r="E11" s="83"/>
      <c r="F11" s="83"/>
    </row>
    <row r="12" spans="1:6" ht="12.75" customHeight="1" x14ac:dyDescent="0.25">
      <c r="A12" s="82" t="s">
        <v>9</v>
      </c>
      <c r="B12" s="82"/>
      <c r="C12" s="82"/>
      <c r="D12" s="82"/>
      <c r="E12" s="82"/>
      <c r="F12" s="82"/>
    </row>
    <row r="13" spans="1:6" ht="12.75" customHeight="1" x14ac:dyDescent="0.25">
      <c r="A13" t="s">
        <v>10</v>
      </c>
      <c r="B13" s="82" t="s">
        <v>11</v>
      </c>
      <c r="C13" s="82"/>
      <c r="D13" s="82"/>
      <c r="E13" s="82"/>
      <c r="F13" s="82"/>
    </row>
    <row r="14" spans="1:6" ht="12.75" customHeight="1" x14ac:dyDescent="0.25">
      <c r="A14" s="82" t="s">
        <v>12</v>
      </c>
      <c r="B14" s="82"/>
      <c r="C14" s="82"/>
      <c r="D14" s="82"/>
      <c r="E14" s="82"/>
      <c r="F14" s="82"/>
    </row>
    <row r="15" spans="1:6" ht="12.75" customHeight="1" x14ac:dyDescent="0.25">
      <c r="A15" s="82" t="s">
        <v>13</v>
      </c>
      <c r="B15" s="82"/>
      <c r="C15" s="82"/>
      <c r="D15" s="82"/>
      <c r="E15" s="82"/>
      <c r="F15" s="82"/>
    </row>
    <row r="16" spans="1:6" ht="12.75" customHeight="1" x14ac:dyDescent="0.25">
      <c r="A16" s="82" t="s">
        <v>14</v>
      </c>
      <c r="B16" s="82"/>
      <c r="C16" s="82"/>
      <c r="D16" s="82"/>
      <c r="E16" s="82"/>
      <c r="F16" s="82"/>
    </row>
    <row r="17" spans="1:6" ht="30.75" customHeight="1" x14ac:dyDescent="0.25">
      <c r="A17" s="5" t="s">
        <v>15</v>
      </c>
      <c r="B17" s="82" t="s">
        <v>16</v>
      </c>
      <c r="C17" s="82"/>
      <c r="D17" s="82"/>
      <c r="E17" s="82"/>
      <c r="F17" s="82"/>
    </row>
    <row r="18" spans="1:6" x14ac:dyDescent="0.25">
      <c r="A18" s="82"/>
      <c r="B18" s="82"/>
      <c r="C18" s="82"/>
      <c r="D18" s="82"/>
      <c r="E18" s="82"/>
      <c r="F18" s="82"/>
    </row>
    <row r="19" spans="1:6" ht="14.25" hidden="1" customHeight="1" x14ac:dyDescent="0.25">
      <c r="A19" s="86"/>
      <c r="B19" s="86"/>
      <c r="C19" s="86"/>
      <c r="D19" s="86"/>
      <c r="E19" s="86"/>
      <c r="F19" s="52"/>
    </row>
    <row r="20" spans="1:6" hidden="1" x14ac:dyDescent="0.25">
      <c r="A20" s="52"/>
      <c r="B20" s="52"/>
      <c r="C20" s="52"/>
      <c r="D20" s="52"/>
      <c r="E20" s="52"/>
      <c r="F20" s="52"/>
    </row>
    <row r="21" spans="1:6" hidden="1" x14ac:dyDescent="0.25">
      <c r="A21" s="82"/>
      <c r="B21" s="82"/>
      <c r="C21" s="82"/>
      <c r="D21" s="82"/>
      <c r="E21" s="82"/>
      <c r="F21" s="82"/>
    </row>
    <row r="22" spans="1:6" x14ac:dyDescent="0.25">
      <c r="A22" s="82"/>
      <c r="B22" s="82"/>
      <c r="C22" s="82"/>
      <c r="D22" s="82"/>
      <c r="E22" s="82"/>
      <c r="F22" s="82"/>
    </row>
    <row r="23" spans="1:6" ht="12.75" customHeight="1" x14ac:dyDescent="0.25">
      <c r="A23" s="85" t="s">
        <v>17</v>
      </c>
      <c r="B23" s="85"/>
      <c r="C23" s="85"/>
      <c r="D23" s="85"/>
      <c r="E23" s="85"/>
      <c r="F23" s="85"/>
    </row>
    <row r="24" spans="1:6" ht="12.75" customHeight="1" x14ac:dyDescent="0.25">
      <c r="A24" s="51"/>
      <c r="B24" s="51"/>
      <c r="C24" s="51"/>
      <c r="D24" s="51"/>
      <c r="E24" s="51"/>
      <c r="F24" s="51"/>
    </row>
    <row r="25" spans="1:6" ht="12.75" customHeight="1" x14ac:dyDescent="0.25">
      <c r="A25" s="87" t="s">
        <v>18</v>
      </c>
      <c r="B25" s="87"/>
      <c r="C25" s="87"/>
      <c r="D25" s="87"/>
      <c r="E25" s="87"/>
      <c r="F25" s="87"/>
    </row>
    <row r="26" spans="1:6" ht="12.75" customHeight="1" x14ac:dyDescent="0.25">
      <c r="A26" s="49"/>
      <c r="B26" s="49"/>
      <c r="C26" s="49"/>
      <c r="D26" s="49"/>
      <c r="E26" s="49"/>
      <c r="F26" s="49"/>
    </row>
    <row r="27" spans="1:6" ht="12.75" customHeight="1" x14ac:dyDescent="0.25">
      <c r="A27" s="88" t="s">
        <v>19</v>
      </c>
      <c r="B27" s="88"/>
      <c r="C27" s="88"/>
      <c r="D27" s="88"/>
      <c r="E27" s="88"/>
      <c r="F27" s="88"/>
    </row>
    <row r="28" spans="1:6" ht="12.75" customHeight="1" x14ac:dyDescent="0.25">
      <c r="A28" s="50"/>
      <c r="B28" s="50"/>
      <c r="C28" s="50"/>
      <c r="D28" s="50"/>
      <c r="E28" s="50"/>
      <c r="F28" s="50"/>
    </row>
    <row r="29" spans="1:6" ht="12.75" customHeight="1" x14ac:dyDescent="0.25">
      <c r="A29" s="50"/>
      <c r="B29" s="50"/>
      <c r="C29" s="50"/>
      <c r="D29" s="50"/>
      <c r="E29" s="50"/>
      <c r="F29" s="50"/>
    </row>
    <row r="30" spans="1:6" ht="12.75" customHeight="1" x14ac:dyDescent="0.25">
      <c r="A30" s="88" t="s">
        <v>76</v>
      </c>
      <c r="B30" s="88"/>
      <c r="C30" s="88"/>
      <c r="D30" s="88"/>
      <c r="E30" s="88"/>
      <c r="F30" s="88"/>
    </row>
    <row r="31" spans="1:6" ht="12.75" customHeight="1" x14ac:dyDescent="0.25">
      <c r="A31" s="88" t="s">
        <v>20</v>
      </c>
      <c r="B31" s="88"/>
      <c r="C31" s="88"/>
      <c r="D31" s="88"/>
      <c r="E31" s="88"/>
      <c r="F31" s="88"/>
    </row>
    <row r="32" spans="1:6" ht="25.5" customHeight="1" x14ac:dyDescent="0.25"/>
    <row r="47" spans="1:6" x14ac:dyDescent="0.25">
      <c r="A47" s="81"/>
      <c r="B47" s="81"/>
      <c r="C47" s="81"/>
      <c r="D47" s="81"/>
      <c r="E47" s="81"/>
      <c r="F47" s="81"/>
    </row>
  </sheetData>
  <mergeCells count="23">
    <mergeCell ref="A25:F25"/>
    <mergeCell ref="A27:F27"/>
    <mergeCell ref="A30:F30"/>
    <mergeCell ref="A31:F31"/>
    <mergeCell ref="A47:F47"/>
    <mergeCell ref="A23:F23"/>
    <mergeCell ref="A11:F11"/>
    <mergeCell ref="A12:F12"/>
    <mergeCell ref="B13:F13"/>
    <mergeCell ref="A14:F14"/>
    <mergeCell ref="A15:F15"/>
    <mergeCell ref="A16:F16"/>
    <mergeCell ref="B17:F17"/>
    <mergeCell ref="A18:F18"/>
    <mergeCell ref="A19:E19"/>
    <mergeCell ref="A21:F21"/>
    <mergeCell ref="A22:F22"/>
    <mergeCell ref="A10:F10"/>
    <mergeCell ref="A5:F5"/>
    <mergeCell ref="A6:F6"/>
    <mergeCell ref="A7:F7"/>
    <mergeCell ref="A8:F8"/>
    <mergeCell ref="A9:F9"/>
  </mergeCells>
  <phoneticPr fontId="20" type="noConversion"/>
  <pageMargins left="0.7" right="0.7" top="0.75" bottom="2.1145833333333335" header="0.3" footer="0.3"/>
  <pageSetup paperSize="9" orientation="portrait"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74"/>
  <sheetViews>
    <sheetView zoomScaleNormal="100" workbookViewId="0">
      <selection activeCell="L21" sqref="L21"/>
    </sheetView>
  </sheetViews>
  <sheetFormatPr defaultRowHeight="15" x14ac:dyDescent="0.25"/>
  <cols>
    <col min="1" max="1" width="34.7109375" customWidth="1"/>
    <col min="2" max="2" width="5.7109375" style="25" customWidth="1"/>
    <col min="3" max="3" width="1.140625" customWidth="1"/>
    <col min="4" max="4" width="11.42578125" customWidth="1"/>
    <col min="5" max="5" width="13.7109375" customWidth="1"/>
    <col min="6" max="6" width="13.140625" customWidth="1"/>
    <col min="7" max="7" width="13.5703125" customWidth="1"/>
    <col min="8" max="8" width="10.5703125" style="7" customWidth="1"/>
    <col min="12" max="12" width="10.28515625" bestFit="1" customWidth="1"/>
    <col min="13" max="13" width="10.85546875" customWidth="1"/>
    <col min="257" max="257" width="50.28515625" customWidth="1"/>
    <col min="258" max="258" width="5.7109375" customWidth="1"/>
    <col min="259" max="259" width="0" hidden="1" customWidth="1"/>
    <col min="260" max="260" width="10.28515625" bestFit="1" customWidth="1"/>
    <col min="261" max="261" width="12.28515625" bestFit="1" customWidth="1"/>
    <col min="262" max="262" width="11.42578125" bestFit="1" customWidth="1"/>
    <col min="263" max="263" width="11.85546875" bestFit="1" customWidth="1"/>
    <col min="264" max="264" width="10.5703125" customWidth="1"/>
    <col min="513" max="513" width="50.28515625" customWidth="1"/>
    <col min="514" max="514" width="5.7109375" customWidth="1"/>
    <col min="515" max="515" width="0" hidden="1" customWidth="1"/>
    <col min="516" max="516" width="10.28515625" bestFit="1" customWidth="1"/>
    <col min="517" max="517" width="12.28515625" bestFit="1" customWidth="1"/>
    <col min="518" max="518" width="11.42578125" bestFit="1" customWidth="1"/>
    <col min="519" max="519" width="11.85546875" bestFit="1" customWidth="1"/>
    <col min="520" max="520" width="10.5703125" customWidth="1"/>
    <col min="769" max="769" width="50.28515625" customWidth="1"/>
    <col min="770" max="770" width="5.7109375" customWidth="1"/>
    <col min="771" max="771" width="0" hidden="1" customWidth="1"/>
    <col min="772" max="772" width="10.28515625" bestFit="1" customWidth="1"/>
    <col min="773" max="773" width="12.28515625" bestFit="1" customWidth="1"/>
    <col min="774" max="774" width="11.42578125" bestFit="1" customWidth="1"/>
    <col min="775" max="775" width="11.85546875" bestFit="1" customWidth="1"/>
    <col min="776" max="776" width="10.5703125" customWidth="1"/>
    <col min="1025" max="1025" width="50.28515625" customWidth="1"/>
    <col min="1026" max="1026" width="5.7109375" customWidth="1"/>
    <col min="1027" max="1027" width="0" hidden="1" customWidth="1"/>
    <col min="1028" max="1028" width="10.28515625" bestFit="1" customWidth="1"/>
    <col min="1029" max="1029" width="12.28515625" bestFit="1" customWidth="1"/>
    <col min="1030" max="1030" width="11.42578125" bestFit="1" customWidth="1"/>
    <col min="1031" max="1031" width="11.85546875" bestFit="1" customWidth="1"/>
    <col min="1032" max="1032" width="10.5703125" customWidth="1"/>
    <col min="1281" max="1281" width="50.28515625" customWidth="1"/>
    <col min="1282" max="1282" width="5.7109375" customWidth="1"/>
    <col min="1283" max="1283" width="0" hidden="1" customWidth="1"/>
    <col min="1284" max="1284" width="10.28515625" bestFit="1" customWidth="1"/>
    <col min="1285" max="1285" width="12.28515625" bestFit="1" customWidth="1"/>
    <col min="1286" max="1286" width="11.42578125" bestFit="1" customWidth="1"/>
    <col min="1287" max="1287" width="11.85546875" bestFit="1" customWidth="1"/>
    <col min="1288" max="1288" width="10.5703125" customWidth="1"/>
    <col min="1537" max="1537" width="50.28515625" customWidth="1"/>
    <col min="1538" max="1538" width="5.7109375" customWidth="1"/>
    <col min="1539" max="1539" width="0" hidden="1" customWidth="1"/>
    <col min="1540" max="1540" width="10.28515625" bestFit="1" customWidth="1"/>
    <col min="1541" max="1541" width="12.28515625" bestFit="1" customWidth="1"/>
    <col min="1542" max="1542" width="11.42578125" bestFit="1" customWidth="1"/>
    <col min="1543" max="1543" width="11.85546875" bestFit="1" customWidth="1"/>
    <col min="1544" max="1544" width="10.5703125" customWidth="1"/>
    <col min="1793" max="1793" width="50.28515625" customWidth="1"/>
    <col min="1794" max="1794" width="5.7109375" customWidth="1"/>
    <col min="1795" max="1795" width="0" hidden="1" customWidth="1"/>
    <col min="1796" max="1796" width="10.28515625" bestFit="1" customWidth="1"/>
    <col min="1797" max="1797" width="12.28515625" bestFit="1" customWidth="1"/>
    <col min="1798" max="1798" width="11.42578125" bestFit="1" customWidth="1"/>
    <col min="1799" max="1799" width="11.85546875" bestFit="1" customWidth="1"/>
    <col min="1800" max="1800" width="10.5703125" customWidth="1"/>
    <col min="2049" max="2049" width="50.28515625" customWidth="1"/>
    <col min="2050" max="2050" width="5.7109375" customWidth="1"/>
    <col min="2051" max="2051" width="0" hidden="1" customWidth="1"/>
    <col min="2052" max="2052" width="10.28515625" bestFit="1" customWidth="1"/>
    <col min="2053" max="2053" width="12.28515625" bestFit="1" customWidth="1"/>
    <col min="2054" max="2054" width="11.42578125" bestFit="1" customWidth="1"/>
    <col min="2055" max="2055" width="11.85546875" bestFit="1" customWidth="1"/>
    <col min="2056" max="2056" width="10.5703125" customWidth="1"/>
    <col min="2305" max="2305" width="50.28515625" customWidth="1"/>
    <col min="2306" max="2306" width="5.7109375" customWidth="1"/>
    <col min="2307" max="2307" width="0" hidden="1" customWidth="1"/>
    <col min="2308" max="2308" width="10.28515625" bestFit="1" customWidth="1"/>
    <col min="2309" max="2309" width="12.28515625" bestFit="1" customWidth="1"/>
    <col min="2310" max="2310" width="11.42578125" bestFit="1" customWidth="1"/>
    <col min="2311" max="2311" width="11.85546875" bestFit="1" customWidth="1"/>
    <col min="2312" max="2312" width="10.5703125" customWidth="1"/>
    <col min="2561" max="2561" width="50.28515625" customWidth="1"/>
    <col min="2562" max="2562" width="5.7109375" customWidth="1"/>
    <col min="2563" max="2563" width="0" hidden="1" customWidth="1"/>
    <col min="2564" max="2564" width="10.28515625" bestFit="1" customWidth="1"/>
    <col min="2565" max="2565" width="12.28515625" bestFit="1" customWidth="1"/>
    <col min="2566" max="2566" width="11.42578125" bestFit="1" customWidth="1"/>
    <col min="2567" max="2567" width="11.85546875" bestFit="1" customWidth="1"/>
    <col min="2568" max="2568" width="10.5703125" customWidth="1"/>
    <col min="2817" max="2817" width="50.28515625" customWidth="1"/>
    <col min="2818" max="2818" width="5.7109375" customWidth="1"/>
    <col min="2819" max="2819" width="0" hidden="1" customWidth="1"/>
    <col min="2820" max="2820" width="10.28515625" bestFit="1" customWidth="1"/>
    <col min="2821" max="2821" width="12.28515625" bestFit="1" customWidth="1"/>
    <col min="2822" max="2822" width="11.42578125" bestFit="1" customWidth="1"/>
    <col min="2823" max="2823" width="11.85546875" bestFit="1" customWidth="1"/>
    <col min="2824" max="2824" width="10.5703125" customWidth="1"/>
    <col min="3073" max="3073" width="50.28515625" customWidth="1"/>
    <col min="3074" max="3074" width="5.7109375" customWidth="1"/>
    <col min="3075" max="3075" width="0" hidden="1" customWidth="1"/>
    <col min="3076" max="3076" width="10.28515625" bestFit="1" customWidth="1"/>
    <col min="3077" max="3077" width="12.28515625" bestFit="1" customWidth="1"/>
    <col min="3078" max="3078" width="11.42578125" bestFit="1" customWidth="1"/>
    <col min="3079" max="3079" width="11.85546875" bestFit="1" customWidth="1"/>
    <col min="3080" max="3080" width="10.5703125" customWidth="1"/>
    <col min="3329" max="3329" width="50.28515625" customWidth="1"/>
    <col min="3330" max="3330" width="5.7109375" customWidth="1"/>
    <col min="3331" max="3331" width="0" hidden="1" customWidth="1"/>
    <col min="3332" max="3332" width="10.28515625" bestFit="1" customWidth="1"/>
    <col min="3333" max="3333" width="12.28515625" bestFit="1" customWidth="1"/>
    <col min="3334" max="3334" width="11.42578125" bestFit="1" customWidth="1"/>
    <col min="3335" max="3335" width="11.85546875" bestFit="1" customWidth="1"/>
    <col min="3336" max="3336" width="10.5703125" customWidth="1"/>
    <col min="3585" max="3585" width="50.28515625" customWidth="1"/>
    <col min="3586" max="3586" width="5.7109375" customWidth="1"/>
    <col min="3587" max="3587" width="0" hidden="1" customWidth="1"/>
    <col min="3588" max="3588" width="10.28515625" bestFit="1" customWidth="1"/>
    <col min="3589" max="3589" width="12.28515625" bestFit="1" customWidth="1"/>
    <col min="3590" max="3590" width="11.42578125" bestFit="1" customWidth="1"/>
    <col min="3591" max="3591" width="11.85546875" bestFit="1" customWidth="1"/>
    <col min="3592" max="3592" width="10.5703125" customWidth="1"/>
    <col min="3841" max="3841" width="50.28515625" customWidth="1"/>
    <col min="3842" max="3842" width="5.7109375" customWidth="1"/>
    <col min="3843" max="3843" width="0" hidden="1" customWidth="1"/>
    <col min="3844" max="3844" width="10.28515625" bestFit="1" customWidth="1"/>
    <col min="3845" max="3845" width="12.28515625" bestFit="1" customWidth="1"/>
    <col min="3846" max="3846" width="11.42578125" bestFit="1" customWidth="1"/>
    <col min="3847" max="3847" width="11.85546875" bestFit="1" customWidth="1"/>
    <col min="3848" max="3848" width="10.5703125" customWidth="1"/>
    <col min="4097" max="4097" width="50.28515625" customWidth="1"/>
    <col min="4098" max="4098" width="5.7109375" customWidth="1"/>
    <col min="4099" max="4099" width="0" hidden="1" customWidth="1"/>
    <col min="4100" max="4100" width="10.28515625" bestFit="1" customWidth="1"/>
    <col min="4101" max="4101" width="12.28515625" bestFit="1" customWidth="1"/>
    <col min="4102" max="4102" width="11.42578125" bestFit="1" customWidth="1"/>
    <col min="4103" max="4103" width="11.85546875" bestFit="1" customWidth="1"/>
    <col min="4104" max="4104" width="10.5703125" customWidth="1"/>
    <col min="4353" max="4353" width="50.28515625" customWidth="1"/>
    <col min="4354" max="4354" width="5.7109375" customWidth="1"/>
    <col min="4355" max="4355" width="0" hidden="1" customWidth="1"/>
    <col min="4356" max="4356" width="10.28515625" bestFit="1" customWidth="1"/>
    <col min="4357" max="4357" width="12.28515625" bestFit="1" customWidth="1"/>
    <col min="4358" max="4358" width="11.42578125" bestFit="1" customWidth="1"/>
    <col min="4359" max="4359" width="11.85546875" bestFit="1" customWidth="1"/>
    <col min="4360" max="4360" width="10.5703125" customWidth="1"/>
    <col min="4609" max="4609" width="50.28515625" customWidth="1"/>
    <col min="4610" max="4610" width="5.7109375" customWidth="1"/>
    <col min="4611" max="4611" width="0" hidden="1" customWidth="1"/>
    <col min="4612" max="4612" width="10.28515625" bestFit="1" customWidth="1"/>
    <col min="4613" max="4613" width="12.28515625" bestFit="1" customWidth="1"/>
    <col min="4614" max="4614" width="11.42578125" bestFit="1" customWidth="1"/>
    <col min="4615" max="4615" width="11.85546875" bestFit="1" customWidth="1"/>
    <col min="4616" max="4616" width="10.5703125" customWidth="1"/>
    <col min="4865" max="4865" width="50.28515625" customWidth="1"/>
    <col min="4866" max="4866" width="5.7109375" customWidth="1"/>
    <col min="4867" max="4867" width="0" hidden="1" customWidth="1"/>
    <col min="4868" max="4868" width="10.28515625" bestFit="1" customWidth="1"/>
    <col min="4869" max="4869" width="12.28515625" bestFit="1" customWidth="1"/>
    <col min="4870" max="4870" width="11.42578125" bestFit="1" customWidth="1"/>
    <col min="4871" max="4871" width="11.85546875" bestFit="1" customWidth="1"/>
    <col min="4872" max="4872" width="10.5703125" customWidth="1"/>
    <col min="5121" max="5121" width="50.28515625" customWidth="1"/>
    <col min="5122" max="5122" width="5.7109375" customWidth="1"/>
    <col min="5123" max="5123" width="0" hidden="1" customWidth="1"/>
    <col min="5124" max="5124" width="10.28515625" bestFit="1" customWidth="1"/>
    <col min="5125" max="5125" width="12.28515625" bestFit="1" customWidth="1"/>
    <col min="5126" max="5126" width="11.42578125" bestFit="1" customWidth="1"/>
    <col min="5127" max="5127" width="11.85546875" bestFit="1" customWidth="1"/>
    <col min="5128" max="5128" width="10.5703125" customWidth="1"/>
    <col min="5377" max="5377" width="50.28515625" customWidth="1"/>
    <col min="5378" max="5378" width="5.7109375" customWidth="1"/>
    <col min="5379" max="5379" width="0" hidden="1" customWidth="1"/>
    <col min="5380" max="5380" width="10.28515625" bestFit="1" customWidth="1"/>
    <col min="5381" max="5381" width="12.28515625" bestFit="1" customWidth="1"/>
    <col min="5382" max="5382" width="11.42578125" bestFit="1" customWidth="1"/>
    <col min="5383" max="5383" width="11.85546875" bestFit="1" customWidth="1"/>
    <col min="5384" max="5384" width="10.5703125" customWidth="1"/>
    <col min="5633" max="5633" width="50.28515625" customWidth="1"/>
    <col min="5634" max="5634" width="5.7109375" customWidth="1"/>
    <col min="5635" max="5635" width="0" hidden="1" customWidth="1"/>
    <col min="5636" max="5636" width="10.28515625" bestFit="1" customWidth="1"/>
    <col min="5637" max="5637" width="12.28515625" bestFit="1" customWidth="1"/>
    <col min="5638" max="5638" width="11.42578125" bestFit="1" customWidth="1"/>
    <col min="5639" max="5639" width="11.85546875" bestFit="1" customWidth="1"/>
    <col min="5640" max="5640" width="10.5703125" customWidth="1"/>
    <col min="5889" max="5889" width="50.28515625" customWidth="1"/>
    <col min="5890" max="5890" width="5.7109375" customWidth="1"/>
    <col min="5891" max="5891" width="0" hidden="1" customWidth="1"/>
    <col min="5892" max="5892" width="10.28515625" bestFit="1" customWidth="1"/>
    <col min="5893" max="5893" width="12.28515625" bestFit="1" customWidth="1"/>
    <col min="5894" max="5894" width="11.42578125" bestFit="1" customWidth="1"/>
    <col min="5895" max="5895" width="11.85546875" bestFit="1" customWidth="1"/>
    <col min="5896" max="5896" width="10.5703125" customWidth="1"/>
    <col min="6145" max="6145" width="50.28515625" customWidth="1"/>
    <col min="6146" max="6146" width="5.7109375" customWidth="1"/>
    <col min="6147" max="6147" width="0" hidden="1" customWidth="1"/>
    <col min="6148" max="6148" width="10.28515625" bestFit="1" customWidth="1"/>
    <col min="6149" max="6149" width="12.28515625" bestFit="1" customWidth="1"/>
    <col min="6150" max="6150" width="11.42578125" bestFit="1" customWidth="1"/>
    <col min="6151" max="6151" width="11.85546875" bestFit="1" customWidth="1"/>
    <col min="6152" max="6152" width="10.5703125" customWidth="1"/>
    <col min="6401" max="6401" width="50.28515625" customWidth="1"/>
    <col min="6402" max="6402" width="5.7109375" customWidth="1"/>
    <col min="6403" max="6403" width="0" hidden="1" customWidth="1"/>
    <col min="6404" max="6404" width="10.28515625" bestFit="1" customWidth="1"/>
    <col min="6405" max="6405" width="12.28515625" bestFit="1" customWidth="1"/>
    <col min="6406" max="6406" width="11.42578125" bestFit="1" customWidth="1"/>
    <col min="6407" max="6407" width="11.85546875" bestFit="1" customWidth="1"/>
    <col min="6408" max="6408" width="10.5703125" customWidth="1"/>
    <col min="6657" max="6657" width="50.28515625" customWidth="1"/>
    <col min="6658" max="6658" width="5.7109375" customWidth="1"/>
    <col min="6659" max="6659" width="0" hidden="1" customWidth="1"/>
    <col min="6660" max="6660" width="10.28515625" bestFit="1" customWidth="1"/>
    <col min="6661" max="6661" width="12.28515625" bestFit="1" customWidth="1"/>
    <col min="6662" max="6662" width="11.42578125" bestFit="1" customWidth="1"/>
    <col min="6663" max="6663" width="11.85546875" bestFit="1" customWidth="1"/>
    <col min="6664" max="6664" width="10.5703125" customWidth="1"/>
    <col min="6913" max="6913" width="50.28515625" customWidth="1"/>
    <col min="6914" max="6914" width="5.7109375" customWidth="1"/>
    <col min="6915" max="6915" width="0" hidden="1" customWidth="1"/>
    <col min="6916" max="6916" width="10.28515625" bestFit="1" customWidth="1"/>
    <col min="6917" max="6917" width="12.28515625" bestFit="1" customWidth="1"/>
    <col min="6918" max="6918" width="11.42578125" bestFit="1" customWidth="1"/>
    <col min="6919" max="6919" width="11.85546875" bestFit="1" customWidth="1"/>
    <col min="6920" max="6920" width="10.5703125" customWidth="1"/>
    <col min="7169" max="7169" width="50.28515625" customWidth="1"/>
    <col min="7170" max="7170" width="5.7109375" customWidth="1"/>
    <col min="7171" max="7171" width="0" hidden="1" customWidth="1"/>
    <col min="7172" max="7172" width="10.28515625" bestFit="1" customWidth="1"/>
    <col min="7173" max="7173" width="12.28515625" bestFit="1" customWidth="1"/>
    <col min="7174" max="7174" width="11.42578125" bestFit="1" customWidth="1"/>
    <col min="7175" max="7175" width="11.85546875" bestFit="1" customWidth="1"/>
    <col min="7176" max="7176" width="10.5703125" customWidth="1"/>
    <col min="7425" max="7425" width="50.28515625" customWidth="1"/>
    <col min="7426" max="7426" width="5.7109375" customWidth="1"/>
    <col min="7427" max="7427" width="0" hidden="1" customWidth="1"/>
    <col min="7428" max="7428" width="10.28515625" bestFit="1" customWidth="1"/>
    <col min="7429" max="7429" width="12.28515625" bestFit="1" customWidth="1"/>
    <col min="7430" max="7430" width="11.42578125" bestFit="1" customWidth="1"/>
    <col min="7431" max="7431" width="11.85546875" bestFit="1" customWidth="1"/>
    <col min="7432" max="7432" width="10.5703125" customWidth="1"/>
    <col min="7681" max="7681" width="50.28515625" customWidth="1"/>
    <col min="7682" max="7682" width="5.7109375" customWidth="1"/>
    <col min="7683" max="7683" width="0" hidden="1" customWidth="1"/>
    <col min="7684" max="7684" width="10.28515625" bestFit="1" customWidth="1"/>
    <col min="7685" max="7685" width="12.28515625" bestFit="1" customWidth="1"/>
    <col min="7686" max="7686" width="11.42578125" bestFit="1" customWidth="1"/>
    <col min="7687" max="7687" width="11.85546875" bestFit="1" customWidth="1"/>
    <col min="7688" max="7688" width="10.5703125" customWidth="1"/>
    <col min="7937" max="7937" width="50.28515625" customWidth="1"/>
    <col min="7938" max="7938" width="5.7109375" customWidth="1"/>
    <col min="7939" max="7939" width="0" hidden="1" customWidth="1"/>
    <col min="7940" max="7940" width="10.28515625" bestFit="1" customWidth="1"/>
    <col min="7941" max="7941" width="12.28515625" bestFit="1" customWidth="1"/>
    <col min="7942" max="7942" width="11.42578125" bestFit="1" customWidth="1"/>
    <col min="7943" max="7943" width="11.85546875" bestFit="1" customWidth="1"/>
    <col min="7944" max="7944" width="10.5703125" customWidth="1"/>
    <col min="8193" max="8193" width="50.28515625" customWidth="1"/>
    <col min="8194" max="8194" width="5.7109375" customWidth="1"/>
    <col min="8195" max="8195" width="0" hidden="1" customWidth="1"/>
    <col min="8196" max="8196" width="10.28515625" bestFit="1" customWidth="1"/>
    <col min="8197" max="8197" width="12.28515625" bestFit="1" customWidth="1"/>
    <col min="8198" max="8198" width="11.42578125" bestFit="1" customWidth="1"/>
    <col min="8199" max="8199" width="11.85546875" bestFit="1" customWidth="1"/>
    <col min="8200" max="8200" width="10.5703125" customWidth="1"/>
    <col min="8449" max="8449" width="50.28515625" customWidth="1"/>
    <col min="8450" max="8450" width="5.7109375" customWidth="1"/>
    <col min="8451" max="8451" width="0" hidden="1" customWidth="1"/>
    <col min="8452" max="8452" width="10.28515625" bestFit="1" customWidth="1"/>
    <col min="8453" max="8453" width="12.28515625" bestFit="1" customWidth="1"/>
    <col min="8454" max="8454" width="11.42578125" bestFit="1" customWidth="1"/>
    <col min="8455" max="8455" width="11.85546875" bestFit="1" customWidth="1"/>
    <col min="8456" max="8456" width="10.5703125" customWidth="1"/>
    <col min="8705" max="8705" width="50.28515625" customWidth="1"/>
    <col min="8706" max="8706" width="5.7109375" customWidth="1"/>
    <col min="8707" max="8707" width="0" hidden="1" customWidth="1"/>
    <col min="8708" max="8708" width="10.28515625" bestFit="1" customWidth="1"/>
    <col min="8709" max="8709" width="12.28515625" bestFit="1" customWidth="1"/>
    <col min="8710" max="8710" width="11.42578125" bestFit="1" customWidth="1"/>
    <col min="8711" max="8711" width="11.85546875" bestFit="1" customWidth="1"/>
    <col min="8712" max="8712" width="10.5703125" customWidth="1"/>
    <col min="8961" max="8961" width="50.28515625" customWidth="1"/>
    <col min="8962" max="8962" width="5.7109375" customWidth="1"/>
    <col min="8963" max="8963" width="0" hidden="1" customWidth="1"/>
    <col min="8964" max="8964" width="10.28515625" bestFit="1" customWidth="1"/>
    <col min="8965" max="8965" width="12.28515625" bestFit="1" customWidth="1"/>
    <col min="8966" max="8966" width="11.42578125" bestFit="1" customWidth="1"/>
    <col min="8967" max="8967" width="11.85546875" bestFit="1" customWidth="1"/>
    <col min="8968" max="8968" width="10.5703125" customWidth="1"/>
    <col min="9217" max="9217" width="50.28515625" customWidth="1"/>
    <col min="9218" max="9218" width="5.7109375" customWidth="1"/>
    <col min="9219" max="9219" width="0" hidden="1" customWidth="1"/>
    <col min="9220" max="9220" width="10.28515625" bestFit="1" customWidth="1"/>
    <col min="9221" max="9221" width="12.28515625" bestFit="1" customWidth="1"/>
    <col min="9222" max="9222" width="11.42578125" bestFit="1" customWidth="1"/>
    <col min="9223" max="9223" width="11.85546875" bestFit="1" customWidth="1"/>
    <col min="9224" max="9224" width="10.5703125" customWidth="1"/>
    <col min="9473" max="9473" width="50.28515625" customWidth="1"/>
    <col min="9474" max="9474" width="5.7109375" customWidth="1"/>
    <col min="9475" max="9475" width="0" hidden="1" customWidth="1"/>
    <col min="9476" max="9476" width="10.28515625" bestFit="1" customWidth="1"/>
    <col min="9477" max="9477" width="12.28515625" bestFit="1" customWidth="1"/>
    <col min="9478" max="9478" width="11.42578125" bestFit="1" customWidth="1"/>
    <col min="9479" max="9479" width="11.85546875" bestFit="1" customWidth="1"/>
    <col min="9480" max="9480" width="10.5703125" customWidth="1"/>
    <col min="9729" max="9729" width="50.28515625" customWidth="1"/>
    <col min="9730" max="9730" width="5.7109375" customWidth="1"/>
    <col min="9731" max="9731" width="0" hidden="1" customWidth="1"/>
    <col min="9732" max="9732" width="10.28515625" bestFit="1" customWidth="1"/>
    <col min="9733" max="9733" width="12.28515625" bestFit="1" customWidth="1"/>
    <col min="9734" max="9734" width="11.42578125" bestFit="1" customWidth="1"/>
    <col min="9735" max="9735" width="11.85546875" bestFit="1" customWidth="1"/>
    <col min="9736" max="9736" width="10.5703125" customWidth="1"/>
    <col min="9985" max="9985" width="50.28515625" customWidth="1"/>
    <col min="9986" max="9986" width="5.7109375" customWidth="1"/>
    <col min="9987" max="9987" width="0" hidden="1" customWidth="1"/>
    <col min="9988" max="9988" width="10.28515625" bestFit="1" customWidth="1"/>
    <col min="9989" max="9989" width="12.28515625" bestFit="1" customWidth="1"/>
    <col min="9990" max="9990" width="11.42578125" bestFit="1" customWidth="1"/>
    <col min="9991" max="9991" width="11.85546875" bestFit="1" customWidth="1"/>
    <col min="9992" max="9992" width="10.5703125" customWidth="1"/>
    <col min="10241" max="10241" width="50.28515625" customWidth="1"/>
    <col min="10242" max="10242" width="5.7109375" customWidth="1"/>
    <col min="10243" max="10243" width="0" hidden="1" customWidth="1"/>
    <col min="10244" max="10244" width="10.28515625" bestFit="1" customWidth="1"/>
    <col min="10245" max="10245" width="12.28515625" bestFit="1" customWidth="1"/>
    <col min="10246" max="10246" width="11.42578125" bestFit="1" customWidth="1"/>
    <col min="10247" max="10247" width="11.85546875" bestFit="1" customWidth="1"/>
    <col min="10248" max="10248" width="10.5703125" customWidth="1"/>
    <col min="10497" max="10497" width="50.28515625" customWidth="1"/>
    <col min="10498" max="10498" width="5.7109375" customWidth="1"/>
    <col min="10499" max="10499" width="0" hidden="1" customWidth="1"/>
    <col min="10500" max="10500" width="10.28515625" bestFit="1" customWidth="1"/>
    <col min="10501" max="10501" width="12.28515625" bestFit="1" customWidth="1"/>
    <col min="10502" max="10502" width="11.42578125" bestFit="1" customWidth="1"/>
    <col min="10503" max="10503" width="11.85546875" bestFit="1" customWidth="1"/>
    <col min="10504" max="10504" width="10.5703125" customWidth="1"/>
    <col min="10753" max="10753" width="50.28515625" customWidth="1"/>
    <col min="10754" max="10754" width="5.7109375" customWidth="1"/>
    <col min="10755" max="10755" width="0" hidden="1" customWidth="1"/>
    <col min="10756" max="10756" width="10.28515625" bestFit="1" customWidth="1"/>
    <col min="10757" max="10757" width="12.28515625" bestFit="1" customWidth="1"/>
    <col min="10758" max="10758" width="11.42578125" bestFit="1" customWidth="1"/>
    <col min="10759" max="10759" width="11.85546875" bestFit="1" customWidth="1"/>
    <col min="10760" max="10760" width="10.5703125" customWidth="1"/>
    <col min="11009" max="11009" width="50.28515625" customWidth="1"/>
    <col min="11010" max="11010" width="5.7109375" customWidth="1"/>
    <col min="11011" max="11011" width="0" hidden="1" customWidth="1"/>
    <col min="11012" max="11012" width="10.28515625" bestFit="1" customWidth="1"/>
    <col min="11013" max="11013" width="12.28515625" bestFit="1" customWidth="1"/>
    <col min="11014" max="11014" width="11.42578125" bestFit="1" customWidth="1"/>
    <col min="11015" max="11015" width="11.85546875" bestFit="1" customWidth="1"/>
    <col min="11016" max="11016" width="10.5703125" customWidth="1"/>
    <col min="11265" max="11265" width="50.28515625" customWidth="1"/>
    <col min="11266" max="11266" width="5.7109375" customWidth="1"/>
    <col min="11267" max="11267" width="0" hidden="1" customWidth="1"/>
    <col min="11268" max="11268" width="10.28515625" bestFit="1" customWidth="1"/>
    <col min="11269" max="11269" width="12.28515625" bestFit="1" customWidth="1"/>
    <col min="11270" max="11270" width="11.42578125" bestFit="1" customWidth="1"/>
    <col min="11271" max="11271" width="11.85546875" bestFit="1" customWidth="1"/>
    <col min="11272" max="11272" width="10.5703125" customWidth="1"/>
    <col min="11521" max="11521" width="50.28515625" customWidth="1"/>
    <col min="11522" max="11522" width="5.7109375" customWidth="1"/>
    <col min="11523" max="11523" width="0" hidden="1" customWidth="1"/>
    <col min="11524" max="11524" width="10.28515625" bestFit="1" customWidth="1"/>
    <col min="11525" max="11525" width="12.28515625" bestFit="1" customWidth="1"/>
    <col min="11526" max="11526" width="11.42578125" bestFit="1" customWidth="1"/>
    <col min="11527" max="11527" width="11.85546875" bestFit="1" customWidth="1"/>
    <col min="11528" max="11528" width="10.5703125" customWidth="1"/>
    <col min="11777" max="11777" width="50.28515625" customWidth="1"/>
    <col min="11778" max="11778" width="5.7109375" customWidth="1"/>
    <col min="11779" max="11779" width="0" hidden="1" customWidth="1"/>
    <col min="11780" max="11780" width="10.28515625" bestFit="1" customWidth="1"/>
    <col min="11781" max="11781" width="12.28515625" bestFit="1" customWidth="1"/>
    <col min="11782" max="11782" width="11.42578125" bestFit="1" customWidth="1"/>
    <col min="11783" max="11783" width="11.85546875" bestFit="1" customWidth="1"/>
    <col min="11784" max="11784" width="10.5703125" customWidth="1"/>
    <col min="12033" max="12033" width="50.28515625" customWidth="1"/>
    <col min="12034" max="12034" width="5.7109375" customWidth="1"/>
    <col min="12035" max="12035" width="0" hidden="1" customWidth="1"/>
    <col min="12036" max="12036" width="10.28515625" bestFit="1" customWidth="1"/>
    <col min="12037" max="12037" width="12.28515625" bestFit="1" customWidth="1"/>
    <col min="12038" max="12038" width="11.42578125" bestFit="1" customWidth="1"/>
    <col min="12039" max="12039" width="11.85546875" bestFit="1" customWidth="1"/>
    <col min="12040" max="12040" width="10.5703125" customWidth="1"/>
    <col min="12289" max="12289" width="50.28515625" customWidth="1"/>
    <col min="12290" max="12290" width="5.7109375" customWidth="1"/>
    <col min="12291" max="12291" width="0" hidden="1" customWidth="1"/>
    <col min="12292" max="12292" width="10.28515625" bestFit="1" customWidth="1"/>
    <col min="12293" max="12293" width="12.28515625" bestFit="1" customWidth="1"/>
    <col min="12294" max="12294" width="11.42578125" bestFit="1" customWidth="1"/>
    <col min="12295" max="12295" width="11.85546875" bestFit="1" customWidth="1"/>
    <col min="12296" max="12296" width="10.5703125" customWidth="1"/>
    <col min="12545" max="12545" width="50.28515625" customWidth="1"/>
    <col min="12546" max="12546" width="5.7109375" customWidth="1"/>
    <col min="12547" max="12547" width="0" hidden="1" customWidth="1"/>
    <col min="12548" max="12548" width="10.28515625" bestFit="1" customWidth="1"/>
    <col min="12549" max="12549" width="12.28515625" bestFit="1" customWidth="1"/>
    <col min="12550" max="12550" width="11.42578125" bestFit="1" customWidth="1"/>
    <col min="12551" max="12551" width="11.85546875" bestFit="1" customWidth="1"/>
    <col min="12552" max="12552" width="10.5703125" customWidth="1"/>
    <col min="12801" max="12801" width="50.28515625" customWidth="1"/>
    <col min="12802" max="12802" width="5.7109375" customWidth="1"/>
    <col min="12803" max="12803" width="0" hidden="1" customWidth="1"/>
    <col min="12804" max="12804" width="10.28515625" bestFit="1" customWidth="1"/>
    <col min="12805" max="12805" width="12.28515625" bestFit="1" customWidth="1"/>
    <col min="12806" max="12806" width="11.42578125" bestFit="1" customWidth="1"/>
    <col min="12807" max="12807" width="11.85546875" bestFit="1" customWidth="1"/>
    <col min="12808" max="12808" width="10.5703125" customWidth="1"/>
    <col min="13057" max="13057" width="50.28515625" customWidth="1"/>
    <col min="13058" max="13058" width="5.7109375" customWidth="1"/>
    <col min="13059" max="13059" width="0" hidden="1" customWidth="1"/>
    <col min="13060" max="13060" width="10.28515625" bestFit="1" customWidth="1"/>
    <col min="13061" max="13061" width="12.28515625" bestFit="1" customWidth="1"/>
    <col min="13062" max="13062" width="11.42578125" bestFit="1" customWidth="1"/>
    <col min="13063" max="13063" width="11.85546875" bestFit="1" customWidth="1"/>
    <col min="13064" max="13064" width="10.5703125" customWidth="1"/>
    <col min="13313" max="13313" width="50.28515625" customWidth="1"/>
    <col min="13314" max="13314" width="5.7109375" customWidth="1"/>
    <col min="13315" max="13315" width="0" hidden="1" customWidth="1"/>
    <col min="13316" max="13316" width="10.28515625" bestFit="1" customWidth="1"/>
    <col min="13317" max="13317" width="12.28515625" bestFit="1" customWidth="1"/>
    <col min="13318" max="13318" width="11.42578125" bestFit="1" customWidth="1"/>
    <col min="13319" max="13319" width="11.85546875" bestFit="1" customWidth="1"/>
    <col min="13320" max="13320" width="10.5703125" customWidth="1"/>
    <col min="13569" max="13569" width="50.28515625" customWidth="1"/>
    <col min="13570" max="13570" width="5.7109375" customWidth="1"/>
    <col min="13571" max="13571" width="0" hidden="1" customWidth="1"/>
    <col min="13572" max="13572" width="10.28515625" bestFit="1" customWidth="1"/>
    <col min="13573" max="13573" width="12.28515625" bestFit="1" customWidth="1"/>
    <col min="13574" max="13574" width="11.42578125" bestFit="1" customWidth="1"/>
    <col min="13575" max="13575" width="11.85546875" bestFit="1" customWidth="1"/>
    <col min="13576" max="13576" width="10.5703125" customWidth="1"/>
    <col min="13825" max="13825" width="50.28515625" customWidth="1"/>
    <col min="13826" max="13826" width="5.7109375" customWidth="1"/>
    <col min="13827" max="13827" width="0" hidden="1" customWidth="1"/>
    <col min="13828" max="13828" width="10.28515625" bestFit="1" customWidth="1"/>
    <col min="13829" max="13829" width="12.28515625" bestFit="1" customWidth="1"/>
    <col min="13830" max="13830" width="11.42578125" bestFit="1" customWidth="1"/>
    <col min="13831" max="13831" width="11.85546875" bestFit="1" customWidth="1"/>
    <col min="13832" max="13832" width="10.5703125" customWidth="1"/>
    <col min="14081" max="14081" width="50.28515625" customWidth="1"/>
    <col min="14082" max="14082" width="5.7109375" customWidth="1"/>
    <col min="14083" max="14083" width="0" hidden="1" customWidth="1"/>
    <col min="14084" max="14084" width="10.28515625" bestFit="1" customWidth="1"/>
    <col min="14085" max="14085" width="12.28515625" bestFit="1" customWidth="1"/>
    <col min="14086" max="14086" width="11.42578125" bestFit="1" customWidth="1"/>
    <col min="14087" max="14087" width="11.85546875" bestFit="1" customWidth="1"/>
    <col min="14088" max="14088" width="10.5703125" customWidth="1"/>
    <col min="14337" max="14337" width="50.28515625" customWidth="1"/>
    <col min="14338" max="14338" width="5.7109375" customWidth="1"/>
    <col min="14339" max="14339" width="0" hidden="1" customWidth="1"/>
    <col min="14340" max="14340" width="10.28515625" bestFit="1" customWidth="1"/>
    <col min="14341" max="14341" width="12.28515625" bestFit="1" customWidth="1"/>
    <col min="14342" max="14342" width="11.42578125" bestFit="1" customWidth="1"/>
    <col min="14343" max="14343" width="11.85546875" bestFit="1" customWidth="1"/>
    <col min="14344" max="14344" width="10.5703125" customWidth="1"/>
    <col min="14593" max="14593" width="50.28515625" customWidth="1"/>
    <col min="14594" max="14594" width="5.7109375" customWidth="1"/>
    <col min="14595" max="14595" width="0" hidden="1" customWidth="1"/>
    <col min="14596" max="14596" width="10.28515625" bestFit="1" customWidth="1"/>
    <col min="14597" max="14597" width="12.28515625" bestFit="1" customWidth="1"/>
    <col min="14598" max="14598" width="11.42578125" bestFit="1" customWidth="1"/>
    <col min="14599" max="14599" width="11.85546875" bestFit="1" customWidth="1"/>
    <col min="14600" max="14600" width="10.5703125" customWidth="1"/>
    <col min="14849" max="14849" width="50.28515625" customWidth="1"/>
    <col min="14850" max="14850" width="5.7109375" customWidth="1"/>
    <col min="14851" max="14851" width="0" hidden="1" customWidth="1"/>
    <col min="14852" max="14852" width="10.28515625" bestFit="1" customWidth="1"/>
    <col min="14853" max="14853" width="12.28515625" bestFit="1" customWidth="1"/>
    <col min="14854" max="14854" width="11.42578125" bestFit="1" customWidth="1"/>
    <col min="14855" max="14855" width="11.85546875" bestFit="1" customWidth="1"/>
    <col min="14856" max="14856" width="10.5703125" customWidth="1"/>
    <col min="15105" max="15105" width="50.28515625" customWidth="1"/>
    <col min="15106" max="15106" width="5.7109375" customWidth="1"/>
    <col min="15107" max="15107" width="0" hidden="1" customWidth="1"/>
    <col min="15108" max="15108" width="10.28515625" bestFit="1" customWidth="1"/>
    <col min="15109" max="15109" width="12.28515625" bestFit="1" customWidth="1"/>
    <col min="15110" max="15110" width="11.42578125" bestFit="1" customWidth="1"/>
    <col min="15111" max="15111" width="11.85546875" bestFit="1" customWidth="1"/>
    <col min="15112" max="15112" width="10.5703125" customWidth="1"/>
    <col min="15361" max="15361" width="50.28515625" customWidth="1"/>
    <col min="15362" max="15362" width="5.7109375" customWidth="1"/>
    <col min="15363" max="15363" width="0" hidden="1" customWidth="1"/>
    <col min="15364" max="15364" width="10.28515625" bestFit="1" customWidth="1"/>
    <col min="15365" max="15365" width="12.28515625" bestFit="1" customWidth="1"/>
    <col min="15366" max="15366" width="11.42578125" bestFit="1" customWidth="1"/>
    <col min="15367" max="15367" width="11.85546875" bestFit="1" customWidth="1"/>
    <col min="15368" max="15368" width="10.5703125" customWidth="1"/>
    <col min="15617" max="15617" width="50.28515625" customWidth="1"/>
    <col min="15618" max="15618" width="5.7109375" customWidth="1"/>
    <col min="15619" max="15619" width="0" hidden="1" customWidth="1"/>
    <col min="15620" max="15620" width="10.28515625" bestFit="1" customWidth="1"/>
    <col min="15621" max="15621" width="12.28515625" bestFit="1" customWidth="1"/>
    <col min="15622" max="15622" width="11.42578125" bestFit="1" customWidth="1"/>
    <col min="15623" max="15623" width="11.85546875" bestFit="1" customWidth="1"/>
    <col min="15624" max="15624" width="10.5703125" customWidth="1"/>
    <col min="15873" max="15873" width="50.28515625" customWidth="1"/>
    <col min="15874" max="15874" width="5.7109375" customWidth="1"/>
    <col min="15875" max="15875" width="0" hidden="1" customWidth="1"/>
    <col min="15876" max="15876" width="10.28515625" bestFit="1" customWidth="1"/>
    <col min="15877" max="15877" width="12.28515625" bestFit="1" customWidth="1"/>
    <col min="15878" max="15878" width="11.42578125" bestFit="1" customWidth="1"/>
    <col min="15879" max="15879" width="11.85546875" bestFit="1" customWidth="1"/>
    <col min="15880" max="15880" width="10.5703125" customWidth="1"/>
    <col min="16129" max="16129" width="50.28515625" customWidth="1"/>
    <col min="16130" max="16130" width="5.7109375" customWidth="1"/>
    <col min="16131" max="16131" width="0" hidden="1" customWidth="1"/>
    <col min="16132" max="16132" width="10.28515625" bestFit="1" customWidth="1"/>
    <col min="16133" max="16133" width="12.28515625" bestFit="1" customWidth="1"/>
    <col min="16134" max="16134" width="11.42578125" bestFit="1" customWidth="1"/>
    <col min="16135" max="16135" width="11.85546875" bestFit="1" customWidth="1"/>
    <col min="16136" max="16136" width="10.5703125" customWidth="1"/>
  </cols>
  <sheetData>
    <row r="1" spans="1:8" ht="17.25" x14ac:dyDescent="0.25">
      <c r="A1" s="24" t="s">
        <v>67</v>
      </c>
    </row>
    <row r="2" spans="1:8" x14ac:dyDescent="0.25">
      <c r="A2" s="24" t="s">
        <v>21</v>
      </c>
    </row>
    <row r="3" spans="1:8" x14ac:dyDescent="0.25">
      <c r="A3" s="24">
        <f>+Front!A26</f>
        <v>0</v>
      </c>
      <c r="B3"/>
    </row>
    <row r="4" spans="1:8" x14ac:dyDescent="0.25">
      <c r="A4" s="24"/>
      <c r="H4" s="15"/>
    </row>
    <row r="5" spans="1:8" s="10" customFormat="1" x14ac:dyDescent="0.25">
      <c r="A5" s="26"/>
      <c r="B5" s="27" t="s">
        <v>22</v>
      </c>
      <c r="C5" s="26"/>
      <c r="D5" s="25">
        <f>+NOTES!C4</f>
        <v>2026</v>
      </c>
      <c r="E5" s="27">
        <f>+D5</f>
        <v>2026</v>
      </c>
      <c r="F5" s="27">
        <f>+E5</f>
        <v>2026</v>
      </c>
      <c r="G5" s="27">
        <f>+F5-1</f>
        <v>2025</v>
      </c>
      <c r="H5" s="28"/>
    </row>
    <row r="6" spans="1:8" s="10" customFormat="1" x14ac:dyDescent="0.25">
      <c r="A6" s="26"/>
      <c r="B6" s="27"/>
      <c r="C6" s="26"/>
      <c r="D6" s="26"/>
      <c r="E6" s="26"/>
      <c r="F6" s="26"/>
      <c r="G6" s="26"/>
      <c r="H6" s="28"/>
    </row>
    <row r="7" spans="1:8" x14ac:dyDescent="0.25">
      <c r="D7" s="29" t="s">
        <v>23</v>
      </c>
      <c r="E7" s="30" t="s">
        <v>24</v>
      </c>
      <c r="F7" s="31" t="s">
        <v>75</v>
      </c>
      <c r="G7" s="31" t="s">
        <v>25</v>
      </c>
    </row>
    <row r="8" spans="1:8" x14ac:dyDescent="0.25">
      <c r="A8" s="24" t="s">
        <v>26</v>
      </c>
    </row>
    <row r="9" spans="1:8" x14ac:dyDescent="0.25">
      <c r="A9" s="24"/>
      <c r="B9" s="31"/>
      <c r="C9" s="31"/>
      <c r="D9" s="31" t="s">
        <v>27</v>
      </c>
      <c r="E9" s="31" t="s">
        <v>27</v>
      </c>
      <c r="F9" s="31" t="s">
        <v>27</v>
      </c>
      <c r="G9" s="31" t="s">
        <v>27</v>
      </c>
    </row>
    <row r="10" spans="1:8" x14ac:dyDescent="0.25">
      <c r="A10" s="24"/>
      <c r="B10" s="31"/>
      <c r="C10" s="31"/>
      <c r="D10" s="31"/>
      <c r="E10" s="31"/>
      <c r="F10" s="31"/>
      <c r="G10" s="31"/>
    </row>
    <row r="11" spans="1:8" x14ac:dyDescent="0.25">
      <c r="A11" t="s">
        <v>28</v>
      </c>
      <c r="D11" s="39"/>
      <c r="E11" s="39">
        <v>0</v>
      </c>
      <c r="F11" s="39">
        <f>SUM(D11:E11)</f>
        <v>0</v>
      </c>
      <c r="G11" s="39">
        <v>0</v>
      </c>
    </row>
    <row r="12" spans="1:8" x14ac:dyDescent="0.25">
      <c r="A12" t="s">
        <v>29</v>
      </c>
      <c r="B12" s="25">
        <v>3</v>
      </c>
      <c r="D12" s="39">
        <f>+NOTES!C17</f>
        <v>2142</v>
      </c>
      <c r="E12" s="39">
        <f>+NOTES!C14-NOTES!C17</f>
        <v>3192</v>
      </c>
      <c r="F12" s="39">
        <f>SUM(D12:E12)</f>
        <v>5334</v>
      </c>
      <c r="G12" s="39">
        <f>+NOTES!D16</f>
        <v>4482</v>
      </c>
    </row>
    <row r="13" spans="1:8" x14ac:dyDescent="0.25">
      <c r="D13" s="39"/>
      <c r="E13" s="39"/>
      <c r="F13" s="39"/>
      <c r="G13" s="39"/>
    </row>
    <row r="14" spans="1:8" x14ac:dyDescent="0.25">
      <c r="A14" t="s">
        <v>107</v>
      </c>
      <c r="B14" s="25">
        <v>4</v>
      </c>
      <c r="D14" s="39">
        <f>+NOTES!C25</f>
        <v>517.28</v>
      </c>
      <c r="E14" s="39">
        <v>0</v>
      </c>
      <c r="F14" s="39">
        <f>SUM(D14:E14)</f>
        <v>517.28</v>
      </c>
      <c r="G14" s="39">
        <f>+NOTES!D25</f>
        <v>61757.090000000004</v>
      </c>
    </row>
    <row r="15" spans="1:8" x14ac:dyDescent="0.25">
      <c r="D15" s="39"/>
      <c r="E15" s="39"/>
      <c r="F15" s="39"/>
      <c r="G15" s="39"/>
    </row>
    <row r="16" spans="1:8" x14ac:dyDescent="0.25">
      <c r="A16" s="41" t="s">
        <v>82</v>
      </c>
      <c r="B16" s="25">
        <v>5</v>
      </c>
      <c r="D16" s="39"/>
      <c r="E16" s="39"/>
      <c r="F16" s="39"/>
      <c r="G16" s="39"/>
    </row>
    <row r="17" spans="1:13" x14ac:dyDescent="0.25">
      <c r="A17" t="s">
        <v>30</v>
      </c>
      <c r="D17" s="39"/>
      <c r="E17" s="39">
        <f>+NOTES!C43-D17</f>
        <v>1113.6500000000001</v>
      </c>
      <c r="F17" s="39">
        <f t="shared" ref="F17:F24" si="0">SUM(D17:E17)</f>
        <v>1113.6500000000001</v>
      </c>
      <c r="G17" s="39">
        <f>+NOTES!D43</f>
        <v>1229</v>
      </c>
      <c r="I17" s="20"/>
      <c r="L17" s="38"/>
      <c r="M17" s="40"/>
    </row>
    <row r="18" spans="1:13" x14ac:dyDescent="0.25">
      <c r="A18" t="s">
        <v>31</v>
      </c>
      <c r="D18" s="39"/>
      <c r="E18" s="39">
        <f>+NOTES!C44+NOTES!C45+NOTES!C37</f>
        <v>1439.4</v>
      </c>
      <c r="F18" s="39">
        <f t="shared" si="0"/>
        <v>1439.4</v>
      </c>
      <c r="G18" s="39">
        <f>+NOTES!D44+NOTES!D45+NOTES!D37</f>
        <v>945</v>
      </c>
      <c r="I18" s="20"/>
      <c r="L18" s="38"/>
      <c r="M18" s="38"/>
    </row>
    <row r="19" spans="1:13" x14ac:dyDescent="0.25">
      <c r="A19" t="s">
        <v>86</v>
      </c>
      <c r="D19" s="39">
        <f>+NOTES!C41+NOTES!C42</f>
        <v>1366</v>
      </c>
      <c r="E19" s="39">
        <v>0</v>
      </c>
      <c r="F19" s="39">
        <f t="shared" si="0"/>
        <v>1366</v>
      </c>
      <c r="G19" s="39">
        <f>+NOTES!D41+NOTES!D42+NOTES!D65</f>
        <v>1950</v>
      </c>
      <c r="I19" s="20"/>
      <c r="L19" s="40"/>
      <c r="M19" s="38"/>
    </row>
    <row r="20" spans="1:13" x14ac:dyDescent="0.25">
      <c r="A20" t="s">
        <v>105</v>
      </c>
      <c r="D20" s="39"/>
      <c r="E20" s="39">
        <f>+NOTES!C38+NOTES!C40+NOTES!C39</f>
        <v>1605.7600000000002</v>
      </c>
      <c r="F20" s="39">
        <f t="shared" si="0"/>
        <v>1605.7600000000002</v>
      </c>
      <c r="G20" s="39">
        <f>+NOTES!D38+NOTES!D40</f>
        <v>817.5</v>
      </c>
      <c r="I20" s="20"/>
      <c r="L20" s="38"/>
      <c r="M20" s="38"/>
    </row>
    <row r="21" spans="1:13" x14ac:dyDescent="0.25">
      <c r="D21" s="39"/>
      <c r="E21" s="39"/>
      <c r="F21" s="39"/>
      <c r="G21" s="39"/>
      <c r="I21" s="20"/>
      <c r="L21" s="38"/>
      <c r="M21" s="38"/>
    </row>
    <row r="22" spans="1:13" x14ac:dyDescent="0.25">
      <c r="A22" t="s">
        <v>68</v>
      </c>
      <c r="B22" s="25">
        <v>7</v>
      </c>
      <c r="D22" s="39"/>
      <c r="E22" s="39">
        <f>+NOTES!C52</f>
        <v>242</v>
      </c>
      <c r="F22" s="39">
        <f>SUM(D22:E22)</f>
        <v>242</v>
      </c>
      <c r="G22" s="39">
        <f>+NOTES!D52</f>
        <v>0</v>
      </c>
      <c r="I22" s="20"/>
      <c r="L22" s="38"/>
      <c r="M22" s="38"/>
    </row>
    <row r="23" spans="1:13" x14ac:dyDescent="0.25">
      <c r="D23" s="39"/>
      <c r="E23" s="39"/>
      <c r="F23" s="39"/>
      <c r="G23" s="39"/>
      <c r="I23" s="20"/>
      <c r="L23" s="38"/>
      <c r="M23" s="38"/>
    </row>
    <row r="24" spans="1:13" x14ac:dyDescent="0.25">
      <c r="A24" t="s">
        <v>32</v>
      </c>
      <c r="B24" s="25">
        <v>8</v>
      </c>
      <c r="D24" s="39">
        <f>+NOTES!C65</f>
        <v>0</v>
      </c>
      <c r="E24" s="39">
        <f>+NOTES!C64</f>
        <v>2998</v>
      </c>
      <c r="F24" s="39">
        <f t="shared" si="0"/>
        <v>2998</v>
      </c>
      <c r="G24" s="39">
        <f>+NOTES!D64</f>
        <v>3446</v>
      </c>
      <c r="I24" s="20"/>
      <c r="L24" s="40"/>
      <c r="M24" s="38"/>
    </row>
    <row r="25" spans="1:13" x14ac:dyDescent="0.25">
      <c r="I25" s="20"/>
      <c r="L25" s="40"/>
      <c r="M25" s="38"/>
    </row>
    <row r="26" spans="1:13" x14ac:dyDescent="0.25">
      <c r="A26" s="24" t="s">
        <v>33</v>
      </c>
      <c r="D26" s="32">
        <f>SUM(D12:D25)</f>
        <v>4025.2799999999997</v>
      </c>
      <c r="E26" s="32">
        <f>SUM(E12:E25)</f>
        <v>10590.81</v>
      </c>
      <c r="F26" s="32">
        <f>SUM(F11:F25)</f>
        <v>14616.09</v>
      </c>
      <c r="G26" s="32">
        <f>SUM(G11:G25)</f>
        <v>74626.59</v>
      </c>
      <c r="I26" s="20"/>
      <c r="L26" s="40"/>
      <c r="M26" s="38"/>
    </row>
    <row r="27" spans="1:13" x14ac:dyDescent="0.25">
      <c r="B27" s="33"/>
      <c r="C27" s="12"/>
      <c r="D27" s="12"/>
      <c r="E27" s="12"/>
      <c r="F27" s="12"/>
      <c r="G27" s="12"/>
      <c r="I27" s="20"/>
      <c r="L27" s="40"/>
      <c r="M27" s="38"/>
    </row>
    <row r="28" spans="1:13" x14ac:dyDescent="0.25">
      <c r="B28" s="33"/>
      <c r="C28" s="12"/>
      <c r="D28" s="12"/>
      <c r="E28" s="12"/>
      <c r="F28" s="12"/>
      <c r="G28" s="12"/>
      <c r="H28" s="13"/>
      <c r="I28" s="20"/>
      <c r="L28" s="38"/>
      <c r="M28" s="38"/>
    </row>
    <row r="29" spans="1:13" x14ac:dyDescent="0.25">
      <c r="B29" s="33"/>
      <c r="C29" s="12"/>
      <c r="D29" s="12"/>
      <c r="E29" s="12"/>
      <c r="F29" s="12"/>
      <c r="G29" s="12"/>
      <c r="H29" s="13"/>
      <c r="I29" s="20"/>
      <c r="L29" s="40"/>
      <c r="M29" s="38"/>
    </row>
    <row r="30" spans="1:13" x14ac:dyDescent="0.25">
      <c r="A30" s="24" t="s">
        <v>34</v>
      </c>
      <c r="C30" s="34"/>
      <c r="D30" s="34"/>
      <c r="E30" s="34"/>
      <c r="F30" s="34"/>
      <c r="G30" s="34"/>
      <c r="H30" s="13"/>
      <c r="L30" s="39"/>
      <c r="M30" s="39"/>
    </row>
    <row r="31" spans="1:13" x14ac:dyDescent="0.25">
      <c r="C31" s="12"/>
      <c r="D31" s="12"/>
      <c r="E31" s="12"/>
      <c r="F31" s="39"/>
      <c r="G31" s="12"/>
      <c r="H31" s="13"/>
    </row>
    <row r="32" spans="1:13" x14ac:dyDescent="0.25">
      <c r="A32" t="s">
        <v>36</v>
      </c>
      <c r="B32" s="25">
        <v>3</v>
      </c>
      <c r="C32" s="12"/>
      <c r="D32" s="39">
        <f>+NOTES!C17</f>
        <v>2142</v>
      </c>
      <c r="E32" s="39">
        <v>0</v>
      </c>
      <c r="F32" s="39">
        <f t="shared" ref="F32:F38" si="1">SUM(D32:E32)</f>
        <v>2142</v>
      </c>
      <c r="G32" s="39">
        <f>+NOTES!D17</f>
        <v>1764</v>
      </c>
      <c r="H32" s="13"/>
    </row>
    <row r="33" spans="1:8" x14ac:dyDescent="0.25">
      <c r="A33" t="s">
        <v>108</v>
      </c>
      <c r="B33" s="25">
        <v>4</v>
      </c>
      <c r="C33" s="12"/>
      <c r="D33" s="39">
        <f>NOTES!C24</f>
        <v>500</v>
      </c>
      <c r="E33" s="39">
        <f>+NOTES!C34-D33</f>
        <v>1786.94</v>
      </c>
      <c r="F33" s="39">
        <f t="shared" si="1"/>
        <v>2286.94</v>
      </c>
      <c r="G33" s="39">
        <f>+NOTES!D34</f>
        <v>309388.92</v>
      </c>
      <c r="H33" s="13"/>
    </row>
    <row r="34" spans="1:8" x14ac:dyDescent="0.25">
      <c r="A34" t="s">
        <v>35</v>
      </c>
      <c r="B34" s="25">
        <v>6</v>
      </c>
      <c r="C34" s="12"/>
      <c r="D34" s="39">
        <v>0</v>
      </c>
      <c r="E34" s="39">
        <f>+NOTES!C50</f>
        <v>113.49</v>
      </c>
      <c r="F34" s="39">
        <f t="shared" si="1"/>
        <v>113.49</v>
      </c>
      <c r="G34" s="39">
        <f>+NOTES!D50</f>
        <v>139.53</v>
      </c>
      <c r="H34" s="13"/>
    </row>
    <row r="35" spans="1:8" x14ac:dyDescent="0.25">
      <c r="A35" t="s">
        <v>37</v>
      </c>
      <c r="B35" s="25">
        <v>7</v>
      </c>
      <c r="C35" s="12"/>
      <c r="D35" s="39">
        <v>0</v>
      </c>
      <c r="E35" s="39">
        <f>+NOTES!C61-D35</f>
        <v>3981.12</v>
      </c>
      <c r="F35" s="39">
        <f t="shared" si="1"/>
        <v>3981.12</v>
      </c>
      <c r="G35" s="39">
        <f>+NOTES!D61</f>
        <v>55</v>
      </c>
      <c r="H35" s="13"/>
    </row>
    <row r="36" spans="1:8" ht="14.25" customHeight="1" x14ac:dyDescent="0.25">
      <c r="A36" t="s">
        <v>38</v>
      </c>
      <c r="B36" s="25">
        <v>8</v>
      </c>
      <c r="C36" s="12"/>
      <c r="D36" s="39">
        <f>+NOTES!C65</f>
        <v>0</v>
      </c>
      <c r="E36" s="39">
        <f>+NOTES!C72-D36</f>
        <v>2750.8</v>
      </c>
      <c r="F36" s="39">
        <f t="shared" si="1"/>
        <v>2750.8</v>
      </c>
      <c r="G36" s="39">
        <f>+NOTES!D72</f>
        <v>4765.1100000000006</v>
      </c>
      <c r="H36" s="13"/>
    </row>
    <row r="37" spans="1:8" x14ac:dyDescent="0.25">
      <c r="A37" t="s">
        <v>77</v>
      </c>
      <c r="B37" s="25">
        <v>9</v>
      </c>
      <c r="C37" s="34"/>
      <c r="D37" s="39">
        <f>+NOTES!C42</f>
        <v>0</v>
      </c>
      <c r="E37" s="39">
        <f>+NOTES!C84-D37</f>
        <v>3893.7900000000004</v>
      </c>
      <c r="F37" s="39">
        <f t="shared" si="1"/>
        <v>3893.7900000000004</v>
      </c>
      <c r="G37" s="39">
        <f>+NOTES!D84</f>
        <v>2786.3100000000004</v>
      </c>
      <c r="H37" s="13"/>
    </row>
    <row r="38" spans="1:8" x14ac:dyDescent="0.25">
      <c r="A38" t="s">
        <v>39</v>
      </c>
      <c r="B38" s="25">
        <v>10</v>
      </c>
      <c r="C38" s="12"/>
      <c r="D38" s="39">
        <f>NOTES!C41</f>
        <v>1366</v>
      </c>
      <c r="E38" s="39">
        <f>+NOTES!C90-D38</f>
        <v>1226.96</v>
      </c>
      <c r="F38" s="39">
        <f t="shared" si="1"/>
        <v>2592.96</v>
      </c>
      <c r="G38" s="39">
        <f>+NOTES!D90</f>
        <v>640.12</v>
      </c>
      <c r="H38" s="13"/>
    </row>
    <row r="39" spans="1:8" x14ac:dyDescent="0.25">
      <c r="F39" s="39"/>
      <c r="H39" s="13"/>
    </row>
    <row r="40" spans="1:8" x14ac:dyDescent="0.25">
      <c r="B40" s="12"/>
      <c r="C40" s="12"/>
      <c r="D40" s="11"/>
      <c r="E40" s="11"/>
      <c r="F40" s="11"/>
      <c r="G40" s="11"/>
    </row>
    <row r="41" spans="1:8" x14ac:dyDescent="0.25">
      <c r="A41" s="24"/>
      <c r="B41" s="34"/>
      <c r="C41" s="34"/>
      <c r="D41" s="32">
        <f>SUM(D32:D40)</f>
        <v>4008</v>
      </c>
      <c r="E41" s="32">
        <f>SUM(E32:E40)</f>
        <v>13753.100000000002</v>
      </c>
      <c r="F41" s="32">
        <f>SUM(F32:F40)</f>
        <v>17761.099999999999</v>
      </c>
      <c r="G41" s="32">
        <f>SUM(G32:G40)</f>
        <v>319538.99</v>
      </c>
    </row>
    <row r="42" spans="1:8" s="24" customFormat="1" x14ac:dyDescent="0.25">
      <c r="A42"/>
      <c r="B42" s="25"/>
      <c r="C42"/>
      <c r="D42"/>
      <c r="E42"/>
      <c r="F42"/>
      <c r="G42"/>
      <c r="H42" s="35"/>
    </row>
    <row r="43" spans="1:8" x14ac:dyDescent="0.25">
      <c r="A43" t="s">
        <v>40</v>
      </c>
      <c r="F43" s="59">
        <f>F26-F41</f>
        <v>-3145.0099999999984</v>
      </c>
      <c r="G43" s="14">
        <f>G26-G41</f>
        <v>-244912.4</v>
      </c>
    </row>
    <row r="52" spans="1:7" x14ac:dyDescent="0.25">
      <c r="A52" s="89"/>
      <c r="B52" s="89"/>
      <c r="C52" s="89"/>
      <c r="D52" s="89"/>
      <c r="E52" s="89"/>
      <c r="F52" s="89"/>
      <c r="G52" s="15"/>
    </row>
    <row r="74" ht="12" customHeight="1" x14ac:dyDescent="0.25"/>
  </sheetData>
  <mergeCells count="1">
    <mergeCell ref="A52:F52"/>
  </mergeCells>
  <pageMargins left="0.7" right="0.7" top="0.75" bottom="0.75" header="0.3" footer="0.3"/>
  <pageSetup paperSize="9" scale="94"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6"/>
  <sheetViews>
    <sheetView zoomScaleNormal="100" workbookViewId="0">
      <selection activeCell="C34" sqref="C34"/>
    </sheetView>
  </sheetViews>
  <sheetFormatPr defaultRowHeight="15" x14ac:dyDescent="0.25"/>
  <cols>
    <col min="1" max="1" width="50.42578125" customWidth="1"/>
    <col min="2" max="2" width="8.28515625" customWidth="1"/>
    <col min="3" max="4" width="14" customWidth="1"/>
    <col min="258" max="258" width="63.140625" customWidth="1"/>
    <col min="259" max="260" width="14" customWidth="1"/>
    <col min="514" max="514" width="63.140625" customWidth="1"/>
    <col min="515" max="516" width="14" customWidth="1"/>
    <col min="770" max="770" width="63.140625" customWidth="1"/>
    <col min="771" max="772" width="14" customWidth="1"/>
    <col min="1026" max="1026" width="63.140625" customWidth="1"/>
    <col min="1027" max="1028" width="14" customWidth="1"/>
    <col min="1282" max="1282" width="63.140625" customWidth="1"/>
    <col min="1283" max="1284" width="14" customWidth="1"/>
    <col min="1538" max="1538" width="63.140625" customWidth="1"/>
    <col min="1539" max="1540" width="14" customWidth="1"/>
    <col min="1794" max="1794" width="63.140625" customWidth="1"/>
    <col min="1795" max="1796" width="14" customWidth="1"/>
    <col min="2050" max="2050" width="63.140625" customWidth="1"/>
    <col min="2051" max="2052" width="14" customWidth="1"/>
    <col min="2306" max="2306" width="63.140625" customWidth="1"/>
    <col min="2307" max="2308" width="14" customWidth="1"/>
    <col min="2562" max="2562" width="63.140625" customWidth="1"/>
    <col min="2563" max="2564" width="14" customWidth="1"/>
    <col min="2818" max="2818" width="63.140625" customWidth="1"/>
    <col min="2819" max="2820" width="14" customWidth="1"/>
    <col min="3074" max="3074" width="63.140625" customWidth="1"/>
    <col min="3075" max="3076" width="14" customWidth="1"/>
    <col min="3330" max="3330" width="63.140625" customWidth="1"/>
    <col min="3331" max="3332" width="14" customWidth="1"/>
    <col min="3586" max="3586" width="63.140625" customWidth="1"/>
    <col min="3587" max="3588" width="14" customWidth="1"/>
    <col min="3842" max="3842" width="63.140625" customWidth="1"/>
    <col min="3843" max="3844" width="14" customWidth="1"/>
    <col min="4098" max="4098" width="63.140625" customWidth="1"/>
    <col min="4099" max="4100" width="14" customWidth="1"/>
    <col min="4354" max="4354" width="63.140625" customWidth="1"/>
    <col min="4355" max="4356" width="14" customWidth="1"/>
    <col min="4610" max="4610" width="63.140625" customWidth="1"/>
    <col min="4611" max="4612" width="14" customWidth="1"/>
    <col min="4866" max="4866" width="63.140625" customWidth="1"/>
    <col min="4867" max="4868" width="14" customWidth="1"/>
    <col min="5122" max="5122" width="63.140625" customWidth="1"/>
    <col min="5123" max="5124" width="14" customWidth="1"/>
    <col min="5378" max="5378" width="63.140625" customWidth="1"/>
    <col min="5379" max="5380" width="14" customWidth="1"/>
    <col min="5634" max="5634" width="63.140625" customWidth="1"/>
    <col min="5635" max="5636" width="14" customWidth="1"/>
    <col min="5890" max="5890" width="63.140625" customWidth="1"/>
    <col min="5891" max="5892" width="14" customWidth="1"/>
    <col min="6146" max="6146" width="63.140625" customWidth="1"/>
    <col min="6147" max="6148" width="14" customWidth="1"/>
    <col min="6402" max="6402" width="63.140625" customWidth="1"/>
    <col min="6403" max="6404" width="14" customWidth="1"/>
    <col min="6658" max="6658" width="63.140625" customWidth="1"/>
    <col min="6659" max="6660" width="14" customWidth="1"/>
    <col min="6914" max="6914" width="63.140625" customWidth="1"/>
    <col min="6915" max="6916" width="14" customWidth="1"/>
    <col min="7170" max="7170" width="63.140625" customWidth="1"/>
    <col min="7171" max="7172" width="14" customWidth="1"/>
    <col min="7426" max="7426" width="63.140625" customWidth="1"/>
    <col min="7427" max="7428" width="14" customWidth="1"/>
    <col min="7682" max="7682" width="63.140625" customWidth="1"/>
    <col min="7683" max="7684" width="14" customWidth="1"/>
    <col min="7938" max="7938" width="63.140625" customWidth="1"/>
    <col min="7939" max="7940" width="14" customWidth="1"/>
    <col min="8194" max="8194" width="63.140625" customWidth="1"/>
    <col min="8195" max="8196" width="14" customWidth="1"/>
    <col min="8450" max="8450" width="63.140625" customWidth="1"/>
    <col min="8451" max="8452" width="14" customWidth="1"/>
    <col min="8706" max="8706" width="63.140625" customWidth="1"/>
    <col min="8707" max="8708" width="14" customWidth="1"/>
    <col min="8962" max="8962" width="63.140625" customWidth="1"/>
    <col min="8963" max="8964" width="14" customWidth="1"/>
    <col min="9218" max="9218" width="63.140625" customWidth="1"/>
    <col min="9219" max="9220" width="14" customWidth="1"/>
    <col min="9474" max="9474" width="63.140625" customWidth="1"/>
    <col min="9475" max="9476" width="14" customWidth="1"/>
    <col min="9730" max="9730" width="63.140625" customWidth="1"/>
    <col min="9731" max="9732" width="14" customWidth="1"/>
    <col min="9986" max="9986" width="63.140625" customWidth="1"/>
    <col min="9987" max="9988" width="14" customWidth="1"/>
    <col min="10242" max="10242" width="63.140625" customWidth="1"/>
    <col min="10243" max="10244" width="14" customWidth="1"/>
    <col min="10498" max="10498" width="63.140625" customWidth="1"/>
    <col min="10499" max="10500" width="14" customWidth="1"/>
    <col min="10754" max="10754" width="63.140625" customWidth="1"/>
    <col min="10755" max="10756" width="14" customWidth="1"/>
    <col min="11010" max="11010" width="63.140625" customWidth="1"/>
    <col min="11011" max="11012" width="14" customWidth="1"/>
    <col min="11266" max="11266" width="63.140625" customWidth="1"/>
    <col min="11267" max="11268" width="14" customWidth="1"/>
    <col min="11522" max="11522" width="63.140625" customWidth="1"/>
    <col min="11523" max="11524" width="14" customWidth="1"/>
    <col min="11778" max="11778" width="63.140625" customWidth="1"/>
    <col min="11779" max="11780" width="14" customWidth="1"/>
    <col min="12034" max="12034" width="63.140625" customWidth="1"/>
    <col min="12035" max="12036" width="14" customWidth="1"/>
    <col min="12290" max="12290" width="63.140625" customWidth="1"/>
    <col min="12291" max="12292" width="14" customWidth="1"/>
    <col min="12546" max="12546" width="63.140625" customWidth="1"/>
    <col min="12547" max="12548" width="14" customWidth="1"/>
    <col min="12802" max="12802" width="63.140625" customWidth="1"/>
    <col min="12803" max="12804" width="14" customWidth="1"/>
    <col min="13058" max="13058" width="63.140625" customWidth="1"/>
    <col min="13059" max="13060" width="14" customWidth="1"/>
    <col min="13314" max="13314" width="63.140625" customWidth="1"/>
    <col min="13315" max="13316" width="14" customWidth="1"/>
    <col min="13570" max="13570" width="63.140625" customWidth="1"/>
    <col min="13571" max="13572" width="14" customWidth="1"/>
    <col min="13826" max="13826" width="63.140625" customWidth="1"/>
    <col min="13827" max="13828" width="14" customWidth="1"/>
    <col min="14082" max="14082" width="63.140625" customWidth="1"/>
    <col min="14083" max="14084" width="14" customWidth="1"/>
    <col min="14338" max="14338" width="63.140625" customWidth="1"/>
    <col min="14339" max="14340" width="14" customWidth="1"/>
    <col min="14594" max="14594" width="63.140625" customWidth="1"/>
    <col min="14595" max="14596" width="14" customWidth="1"/>
    <col min="14850" max="14850" width="63.140625" customWidth="1"/>
    <col min="14851" max="14852" width="14" customWidth="1"/>
    <col min="15106" max="15106" width="63.140625" customWidth="1"/>
    <col min="15107" max="15108" width="14" customWidth="1"/>
    <col min="15362" max="15362" width="63.140625" customWidth="1"/>
    <col min="15363" max="15364" width="14" customWidth="1"/>
    <col min="15618" max="15618" width="63.140625" customWidth="1"/>
    <col min="15619" max="15620" width="14" customWidth="1"/>
    <col min="15874" max="15874" width="63.140625" customWidth="1"/>
    <col min="15875" max="15876" width="14" customWidth="1"/>
    <col min="16130" max="16130" width="63.140625" customWidth="1"/>
    <col min="16131" max="16132" width="14" customWidth="1"/>
  </cols>
  <sheetData>
    <row r="1" spans="1:4" x14ac:dyDescent="0.25">
      <c r="A1" s="4" t="str">
        <f>'[1]R&amp;P'!A1</f>
        <v>4th Fife (Cardenden)Scout Group</v>
      </c>
      <c r="B1" s="4"/>
      <c r="C1" s="4"/>
      <c r="D1" s="4"/>
    </row>
    <row r="2" spans="1:4" x14ac:dyDescent="0.25">
      <c r="A2" s="4" t="s">
        <v>41</v>
      </c>
      <c r="B2" s="4"/>
      <c r="C2" s="4"/>
      <c r="D2" s="4"/>
    </row>
    <row r="3" spans="1:4" s="10" customFormat="1" x14ac:dyDescent="0.25">
      <c r="A3" s="8" t="s">
        <v>141</v>
      </c>
      <c r="B3" s="8" t="s">
        <v>22</v>
      </c>
      <c r="C3" s="9" t="s">
        <v>140</v>
      </c>
      <c r="D3" s="9" t="s">
        <v>126</v>
      </c>
    </row>
    <row r="4" spans="1:4" x14ac:dyDescent="0.25">
      <c r="A4" s="10"/>
      <c r="B4" s="10"/>
      <c r="C4" s="16" t="s">
        <v>27</v>
      </c>
      <c r="D4" s="16" t="s">
        <v>27</v>
      </c>
    </row>
    <row r="5" spans="1:4" x14ac:dyDescent="0.25">
      <c r="A5" s="10"/>
      <c r="B5" s="10"/>
      <c r="C5" s="16"/>
      <c r="D5" s="16"/>
    </row>
    <row r="6" spans="1:4" x14ac:dyDescent="0.25">
      <c r="A6" s="45" t="s">
        <v>95</v>
      </c>
      <c r="B6" s="10"/>
      <c r="C6" s="16"/>
      <c r="D6" s="16"/>
    </row>
    <row r="7" spans="1:4" x14ac:dyDescent="0.25">
      <c r="A7" t="s">
        <v>116</v>
      </c>
      <c r="B7" s="10"/>
      <c r="C7" s="16"/>
      <c r="D7" s="16"/>
    </row>
    <row r="8" spans="1:4" x14ac:dyDescent="0.25">
      <c r="A8" t="s">
        <v>115</v>
      </c>
      <c r="B8" s="10"/>
      <c r="C8" s="16"/>
      <c r="D8" s="16"/>
    </row>
    <row r="9" spans="1:4" x14ac:dyDescent="0.25">
      <c r="A9" t="s">
        <v>114</v>
      </c>
      <c r="B9" s="10"/>
      <c r="C9" s="16"/>
      <c r="D9" s="16"/>
    </row>
    <row r="10" spans="1:4" x14ac:dyDescent="0.25">
      <c r="A10" s="10"/>
      <c r="B10" s="10"/>
      <c r="C10" s="16"/>
      <c r="D10" s="16"/>
    </row>
    <row r="11" spans="1:4" x14ac:dyDescent="0.25">
      <c r="A11" s="43" t="s">
        <v>93</v>
      </c>
    </row>
    <row r="12" spans="1:4" x14ac:dyDescent="0.25">
      <c r="A12" t="s">
        <v>90</v>
      </c>
      <c r="B12" s="25">
        <v>12</v>
      </c>
      <c r="C12" s="70">
        <f>+'Fixed Assets'!K18</f>
        <v>367785.64</v>
      </c>
      <c r="D12" s="70">
        <f>+'Fixed Assets'!K10</f>
        <v>363258.06</v>
      </c>
    </row>
    <row r="13" spans="1:4" x14ac:dyDescent="0.25">
      <c r="C13" s="39"/>
      <c r="D13" s="39"/>
    </row>
    <row r="14" spans="1:4" x14ac:dyDescent="0.25">
      <c r="A14" s="43" t="s">
        <v>92</v>
      </c>
    </row>
    <row r="15" spans="1:4" x14ac:dyDescent="0.25">
      <c r="A15" t="s">
        <v>43</v>
      </c>
      <c r="C15" s="39">
        <v>6326.62</v>
      </c>
      <c r="D15" s="39">
        <v>12854.57</v>
      </c>
    </row>
    <row r="16" spans="1:4" x14ac:dyDescent="0.25">
      <c r="A16" t="s">
        <v>81</v>
      </c>
      <c r="C16" s="39">
        <v>4368.21</v>
      </c>
      <c r="D16" s="39">
        <v>985.27</v>
      </c>
    </row>
    <row r="17" spans="1:8" x14ac:dyDescent="0.25">
      <c r="A17" t="s">
        <v>44</v>
      </c>
      <c r="C17" s="39">
        <v>2.9</v>
      </c>
      <c r="D17" s="39">
        <v>2.9</v>
      </c>
    </row>
    <row r="18" spans="1:8" ht="15.75" thickBot="1" x14ac:dyDescent="0.3">
      <c r="C18" s="48">
        <f>SUM(C15:C17)</f>
        <v>10697.73</v>
      </c>
      <c r="D18" s="48">
        <f>SUM(D15:D17)</f>
        <v>13842.74</v>
      </c>
    </row>
    <row r="20" spans="1:8" x14ac:dyDescent="0.25">
      <c r="A20" s="17"/>
      <c r="B20" s="17"/>
      <c r="C20" s="17"/>
      <c r="D20" s="17"/>
    </row>
    <row r="21" spans="1:8" x14ac:dyDescent="0.25">
      <c r="A21" s="18" t="s">
        <v>45</v>
      </c>
      <c r="B21" s="18"/>
      <c r="C21" s="18"/>
      <c r="D21" s="18"/>
    </row>
    <row r="22" spans="1:8" x14ac:dyDescent="0.25">
      <c r="A22" s="17"/>
      <c r="B22" s="17"/>
      <c r="C22" s="17"/>
      <c r="D22" s="17"/>
    </row>
    <row r="23" spans="1:8" x14ac:dyDescent="0.25">
      <c r="A23" s="17" t="s">
        <v>46</v>
      </c>
      <c r="B23" s="17"/>
      <c r="C23" s="46">
        <v>0</v>
      </c>
      <c r="D23" s="46">
        <v>0</v>
      </c>
    </row>
    <row r="24" spans="1:8" x14ac:dyDescent="0.25">
      <c r="A24" s="17"/>
      <c r="B24" s="17"/>
      <c r="C24" s="17"/>
      <c r="D24" s="17"/>
    </row>
    <row r="25" spans="1:8" ht="15.75" thickBot="1" x14ac:dyDescent="0.3">
      <c r="A25" s="44" t="s">
        <v>94</v>
      </c>
      <c r="B25" s="17"/>
      <c r="C25" s="48">
        <f>+C18-C23</f>
        <v>10697.73</v>
      </c>
      <c r="D25" s="48">
        <f>+D18-D23</f>
        <v>13842.74</v>
      </c>
    </row>
    <row r="26" spans="1:8" x14ac:dyDescent="0.25">
      <c r="A26" s="44"/>
      <c r="B26" s="17"/>
      <c r="C26" s="17"/>
      <c r="D26" s="17"/>
    </row>
    <row r="27" spans="1:8" x14ac:dyDescent="0.25">
      <c r="A27" s="4" t="s">
        <v>91</v>
      </c>
      <c r="B27" s="4"/>
      <c r="C27" s="4"/>
      <c r="D27" s="4"/>
    </row>
    <row r="28" spans="1:8" x14ac:dyDescent="0.25">
      <c r="A28" t="s">
        <v>127</v>
      </c>
      <c r="C28" s="39">
        <f>+D30</f>
        <v>13842.74000000002</v>
      </c>
      <c r="D28" s="39">
        <v>258755.14</v>
      </c>
    </row>
    <row r="29" spans="1:8" x14ac:dyDescent="0.25">
      <c r="A29" t="s">
        <v>42</v>
      </c>
      <c r="C29" s="39">
        <f>+'R&amp;P'!F43</f>
        <v>-3145.0099999999984</v>
      </c>
      <c r="D29" s="39">
        <f>+'R&amp;P'!G43</f>
        <v>-244912.4</v>
      </c>
      <c r="H29" s="11"/>
    </row>
    <row r="30" spans="1:8" ht="15.75" thickBot="1" x14ac:dyDescent="0.3">
      <c r="A30" t="s">
        <v>128</v>
      </c>
      <c r="C30" s="48">
        <f>+C28+C29</f>
        <v>10697.730000000021</v>
      </c>
      <c r="D30" s="48">
        <f>+D28+D29</f>
        <v>13842.74000000002</v>
      </c>
    </row>
    <row r="31" spans="1:8" x14ac:dyDescent="0.25">
      <c r="C31" s="11"/>
      <c r="D31" s="11"/>
    </row>
    <row r="32" spans="1:8" ht="30" x14ac:dyDescent="0.25">
      <c r="A32" s="17" t="s">
        <v>47</v>
      </c>
      <c r="B32" s="17"/>
      <c r="C32" s="17"/>
      <c r="D32" s="17"/>
    </row>
    <row r="33" spans="1:4" x14ac:dyDescent="0.25">
      <c r="A33" s="17"/>
      <c r="B33" s="17"/>
      <c r="C33" s="17"/>
      <c r="D33" s="17"/>
    </row>
    <row r="34" spans="1:4" ht="30" x14ac:dyDescent="0.25">
      <c r="A34" s="17" t="s">
        <v>149</v>
      </c>
      <c r="B34" s="17"/>
      <c r="C34" s="17"/>
      <c r="D34" s="17"/>
    </row>
    <row r="35" spans="1:4" x14ac:dyDescent="0.25">
      <c r="A35" s="17"/>
      <c r="B35" s="17"/>
      <c r="C35" s="17"/>
      <c r="D35" s="17"/>
    </row>
    <row r="39" spans="1:4" x14ac:dyDescent="0.25">
      <c r="A39" s="4" t="s">
        <v>102</v>
      </c>
      <c r="B39" s="4"/>
      <c r="C39" s="4"/>
      <c r="D39" s="4"/>
    </row>
    <row r="40" spans="1:4" x14ac:dyDescent="0.25">
      <c r="A40" s="4" t="s">
        <v>103</v>
      </c>
      <c r="B40" s="4"/>
      <c r="C40" s="4"/>
      <c r="D40" s="4"/>
    </row>
    <row r="56" spans="1:4" x14ac:dyDescent="0.25">
      <c r="A56" s="6"/>
      <c r="B56" s="6"/>
      <c r="C56" s="6"/>
      <c r="D56" s="6"/>
    </row>
  </sheetData>
  <pageMargins left="0.7" right="0.7" top="0.75" bottom="0.75" header="0.3" footer="0.3"/>
  <pageSetup paperSize="9"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93"/>
  <sheetViews>
    <sheetView topLeftCell="A52" zoomScaleNormal="100" zoomScaleSheetLayoutView="100" workbookViewId="0">
      <selection activeCell="H28" sqref="H28"/>
    </sheetView>
  </sheetViews>
  <sheetFormatPr defaultRowHeight="12.75" x14ac:dyDescent="0.2"/>
  <cols>
    <col min="1" max="1" width="3.28515625" style="20" customWidth="1"/>
    <col min="2" max="2" width="55.7109375" style="20" customWidth="1"/>
    <col min="3" max="3" width="12" style="63" bestFit="1" customWidth="1"/>
    <col min="4" max="4" width="11.140625" style="54" bestFit="1" customWidth="1"/>
    <col min="5" max="6" width="9.140625" style="20"/>
    <col min="7" max="7" width="10" style="20" bestFit="1" customWidth="1"/>
    <col min="8" max="256" width="9.140625" style="20"/>
    <col min="257" max="257" width="3.28515625" style="20" customWidth="1"/>
    <col min="258" max="258" width="62.7109375" style="20" bestFit="1" customWidth="1"/>
    <col min="259" max="260" width="11" style="20" bestFit="1" customWidth="1"/>
    <col min="261" max="512" width="9.140625" style="20"/>
    <col min="513" max="513" width="3.28515625" style="20" customWidth="1"/>
    <col min="514" max="514" width="62.7109375" style="20" bestFit="1" customWidth="1"/>
    <col min="515" max="516" width="11" style="20" bestFit="1" customWidth="1"/>
    <col min="517" max="768" width="9.140625" style="20"/>
    <col min="769" max="769" width="3.28515625" style="20" customWidth="1"/>
    <col min="770" max="770" width="62.7109375" style="20" bestFit="1" customWidth="1"/>
    <col min="771" max="772" width="11" style="20" bestFit="1" customWidth="1"/>
    <col min="773" max="1024" width="9.140625" style="20"/>
    <col min="1025" max="1025" width="3.28515625" style="20" customWidth="1"/>
    <col min="1026" max="1026" width="62.7109375" style="20" bestFit="1" customWidth="1"/>
    <col min="1027" max="1028" width="11" style="20" bestFit="1" customWidth="1"/>
    <col min="1029" max="1280" width="9.140625" style="20"/>
    <col min="1281" max="1281" width="3.28515625" style="20" customWidth="1"/>
    <col min="1282" max="1282" width="62.7109375" style="20" bestFit="1" customWidth="1"/>
    <col min="1283" max="1284" width="11" style="20" bestFit="1" customWidth="1"/>
    <col min="1285" max="1536" width="9.140625" style="20"/>
    <col min="1537" max="1537" width="3.28515625" style="20" customWidth="1"/>
    <col min="1538" max="1538" width="62.7109375" style="20" bestFit="1" customWidth="1"/>
    <col min="1539" max="1540" width="11" style="20" bestFit="1" customWidth="1"/>
    <col min="1541" max="1792" width="9.140625" style="20"/>
    <col min="1793" max="1793" width="3.28515625" style="20" customWidth="1"/>
    <col min="1794" max="1794" width="62.7109375" style="20" bestFit="1" customWidth="1"/>
    <col min="1795" max="1796" width="11" style="20" bestFit="1" customWidth="1"/>
    <col min="1797" max="2048" width="9.140625" style="20"/>
    <col min="2049" max="2049" width="3.28515625" style="20" customWidth="1"/>
    <col min="2050" max="2050" width="62.7109375" style="20" bestFit="1" customWidth="1"/>
    <col min="2051" max="2052" width="11" style="20" bestFit="1" customWidth="1"/>
    <col min="2053" max="2304" width="9.140625" style="20"/>
    <col min="2305" max="2305" width="3.28515625" style="20" customWidth="1"/>
    <col min="2306" max="2306" width="62.7109375" style="20" bestFit="1" customWidth="1"/>
    <col min="2307" max="2308" width="11" style="20" bestFit="1" customWidth="1"/>
    <col min="2309" max="2560" width="9.140625" style="20"/>
    <col min="2561" max="2561" width="3.28515625" style="20" customWidth="1"/>
    <col min="2562" max="2562" width="62.7109375" style="20" bestFit="1" customWidth="1"/>
    <col min="2563" max="2564" width="11" style="20" bestFit="1" customWidth="1"/>
    <col min="2565" max="2816" width="9.140625" style="20"/>
    <col min="2817" max="2817" width="3.28515625" style="20" customWidth="1"/>
    <col min="2818" max="2818" width="62.7109375" style="20" bestFit="1" customWidth="1"/>
    <col min="2819" max="2820" width="11" style="20" bestFit="1" customWidth="1"/>
    <col min="2821" max="3072" width="9.140625" style="20"/>
    <col min="3073" max="3073" width="3.28515625" style="20" customWidth="1"/>
    <col min="3074" max="3074" width="62.7109375" style="20" bestFit="1" customWidth="1"/>
    <col min="3075" max="3076" width="11" style="20" bestFit="1" customWidth="1"/>
    <col min="3077" max="3328" width="9.140625" style="20"/>
    <col min="3329" max="3329" width="3.28515625" style="20" customWidth="1"/>
    <col min="3330" max="3330" width="62.7109375" style="20" bestFit="1" customWidth="1"/>
    <col min="3331" max="3332" width="11" style="20" bestFit="1" customWidth="1"/>
    <col min="3333" max="3584" width="9.140625" style="20"/>
    <col min="3585" max="3585" width="3.28515625" style="20" customWidth="1"/>
    <col min="3586" max="3586" width="62.7109375" style="20" bestFit="1" customWidth="1"/>
    <col min="3587" max="3588" width="11" style="20" bestFit="1" customWidth="1"/>
    <col min="3589" max="3840" width="9.140625" style="20"/>
    <col min="3841" max="3841" width="3.28515625" style="20" customWidth="1"/>
    <col min="3842" max="3842" width="62.7109375" style="20" bestFit="1" customWidth="1"/>
    <col min="3843" max="3844" width="11" style="20" bestFit="1" customWidth="1"/>
    <col min="3845" max="4096" width="9.140625" style="20"/>
    <col min="4097" max="4097" width="3.28515625" style="20" customWidth="1"/>
    <col min="4098" max="4098" width="62.7109375" style="20" bestFit="1" customWidth="1"/>
    <col min="4099" max="4100" width="11" style="20" bestFit="1" customWidth="1"/>
    <col min="4101" max="4352" width="9.140625" style="20"/>
    <col min="4353" max="4353" width="3.28515625" style="20" customWidth="1"/>
    <col min="4354" max="4354" width="62.7109375" style="20" bestFit="1" customWidth="1"/>
    <col min="4355" max="4356" width="11" style="20" bestFit="1" customWidth="1"/>
    <col min="4357" max="4608" width="9.140625" style="20"/>
    <col min="4609" max="4609" width="3.28515625" style="20" customWidth="1"/>
    <col min="4610" max="4610" width="62.7109375" style="20" bestFit="1" customWidth="1"/>
    <col min="4611" max="4612" width="11" style="20" bestFit="1" customWidth="1"/>
    <col min="4613" max="4864" width="9.140625" style="20"/>
    <col min="4865" max="4865" width="3.28515625" style="20" customWidth="1"/>
    <col min="4866" max="4866" width="62.7109375" style="20" bestFit="1" customWidth="1"/>
    <col min="4867" max="4868" width="11" style="20" bestFit="1" customWidth="1"/>
    <col min="4869" max="5120" width="9.140625" style="20"/>
    <col min="5121" max="5121" width="3.28515625" style="20" customWidth="1"/>
    <col min="5122" max="5122" width="62.7109375" style="20" bestFit="1" customWidth="1"/>
    <col min="5123" max="5124" width="11" style="20" bestFit="1" customWidth="1"/>
    <col min="5125" max="5376" width="9.140625" style="20"/>
    <col min="5377" max="5377" width="3.28515625" style="20" customWidth="1"/>
    <col min="5378" max="5378" width="62.7109375" style="20" bestFit="1" customWidth="1"/>
    <col min="5379" max="5380" width="11" style="20" bestFit="1" customWidth="1"/>
    <col min="5381" max="5632" width="9.140625" style="20"/>
    <col min="5633" max="5633" width="3.28515625" style="20" customWidth="1"/>
    <col min="5634" max="5634" width="62.7109375" style="20" bestFit="1" customWidth="1"/>
    <col min="5635" max="5636" width="11" style="20" bestFit="1" customWidth="1"/>
    <col min="5637" max="5888" width="9.140625" style="20"/>
    <col min="5889" max="5889" width="3.28515625" style="20" customWidth="1"/>
    <col min="5890" max="5890" width="62.7109375" style="20" bestFit="1" customWidth="1"/>
    <col min="5891" max="5892" width="11" style="20" bestFit="1" customWidth="1"/>
    <col min="5893" max="6144" width="9.140625" style="20"/>
    <col min="6145" max="6145" width="3.28515625" style="20" customWidth="1"/>
    <col min="6146" max="6146" width="62.7109375" style="20" bestFit="1" customWidth="1"/>
    <col min="6147" max="6148" width="11" style="20" bestFit="1" customWidth="1"/>
    <col min="6149" max="6400" width="9.140625" style="20"/>
    <col min="6401" max="6401" width="3.28515625" style="20" customWidth="1"/>
    <col min="6402" max="6402" width="62.7109375" style="20" bestFit="1" customWidth="1"/>
    <col min="6403" max="6404" width="11" style="20" bestFit="1" customWidth="1"/>
    <col min="6405" max="6656" width="9.140625" style="20"/>
    <col min="6657" max="6657" width="3.28515625" style="20" customWidth="1"/>
    <col min="6658" max="6658" width="62.7109375" style="20" bestFit="1" customWidth="1"/>
    <col min="6659" max="6660" width="11" style="20" bestFit="1" customWidth="1"/>
    <col min="6661" max="6912" width="9.140625" style="20"/>
    <col min="6913" max="6913" width="3.28515625" style="20" customWidth="1"/>
    <col min="6914" max="6914" width="62.7109375" style="20" bestFit="1" customWidth="1"/>
    <col min="6915" max="6916" width="11" style="20" bestFit="1" customWidth="1"/>
    <col min="6917" max="7168" width="9.140625" style="20"/>
    <col min="7169" max="7169" width="3.28515625" style="20" customWidth="1"/>
    <col min="7170" max="7170" width="62.7109375" style="20" bestFit="1" customWidth="1"/>
    <col min="7171" max="7172" width="11" style="20" bestFit="1" customWidth="1"/>
    <col min="7173" max="7424" width="9.140625" style="20"/>
    <col min="7425" max="7425" width="3.28515625" style="20" customWidth="1"/>
    <col min="7426" max="7426" width="62.7109375" style="20" bestFit="1" customWidth="1"/>
    <col min="7427" max="7428" width="11" style="20" bestFit="1" customWidth="1"/>
    <col min="7429" max="7680" width="9.140625" style="20"/>
    <col min="7681" max="7681" width="3.28515625" style="20" customWidth="1"/>
    <col min="7682" max="7682" width="62.7109375" style="20" bestFit="1" customWidth="1"/>
    <col min="7683" max="7684" width="11" style="20" bestFit="1" customWidth="1"/>
    <col min="7685" max="7936" width="9.140625" style="20"/>
    <col min="7937" max="7937" width="3.28515625" style="20" customWidth="1"/>
    <col min="7938" max="7938" width="62.7109375" style="20" bestFit="1" customWidth="1"/>
    <col min="7939" max="7940" width="11" style="20" bestFit="1" customWidth="1"/>
    <col min="7941" max="8192" width="9.140625" style="20"/>
    <col min="8193" max="8193" width="3.28515625" style="20" customWidth="1"/>
    <col min="8194" max="8194" width="62.7109375" style="20" bestFit="1" customWidth="1"/>
    <col min="8195" max="8196" width="11" style="20" bestFit="1" customWidth="1"/>
    <col min="8197" max="8448" width="9.140625" style="20"/>
    <col min="8449" max="8449" width="3.28515625" style="20" customWidth="1"/>
    <col min="8450" max="8450" width="62.7109375" style="20" bestFit="1" customWidth="1"/>
    <col min="8451" max="8452" width="11" style="20" bestFit="1" customWidth="1"/>
    <col min="8453" max="8704" width="9.140625" style="20"/>
    <col min="8705" max="8705" width="3.28515625" style="20" customWidth="1"/>
    <col min="8706" max="8706" width="62.7109375" style="20" bestFit="1" customWidth="1"/>
    <col min="8707" max="8708" width="11" style="20" bestFit="1" customWidth="1"/>
    <col min="8709" max="8960" width="9.140625" style="20"/>
    <col min="8961" max="8961" width="3.28515625" style="20" customWidth="1"/>
    <col min="8962" max="8962" width="62.7109375" style="20" bestFit="1" customWidth="1"/>
    <col min="8963" max="8964" width="11" style="20" bestFit="1" customWidth="1"/>
    <col min="8965" max="9216" width="9.140625" style="20"/>
    <col min="9217" max="9217" width="3.28515625" style="20" customWidth="1"/>
    <col min="9218" max="9218" width="62.7109375" style="20" bestFit="1" customWidth="1"/>
    <col min="9219" max="9220" width="11" style="20" bestFit="1" customWidth="1"/>
    <col min="9221" max="9472" width="9.140625" style="20"/>
    <col min="9473" max="9473" width="3.28515625" style="20" customWidth="1"/>
    <col min="9474" max="9474" width="62.7109375" style="20" bestFit="1" customWidth="1"/>
    <col min="9475" max="9476" width="11" style="20" bestFit="1" customWidth="1"/>
    <col min="9477" max="9728" width="9.140625" style="20"/>
    <col min="9729" max="9729" width="3.28515625" style="20" customWidth="1"/>
    <col min="9730" max="9730" width="62.7109375" style="20" bestFit="1" customWidth="1"/>
    <col min="9731" max="9732" width="11" style="20" bestFit="1" customWidth="1"/>
    <col min="9733" max="9984" width="9.140625" style="20"/>
    <col min="9985" max="9985" width="3.28515625" style="20" customWidth="1"/>
    <col min="9986" max="9986" width="62.7109375" style="20" bestFit="1" customWidth="1"/>
    <col min="9987" max="9988" width="11" style="20" bestFit="1" customWidth="1"/>
    <col min="9989" max="10240" width="9.140625" style="20"/>
    <col min="10241" max="10241" width="3.28515625" style="20" customWidth="1"/>
    <col min="10242" max="10242" width="62.7109375" style="20" bestFit="1" customWidth="1"/>
    <col min="10243" max="10244" width="11" style="20" bestFit="1" customWidth="1"/>
    <col min="10245" max="10496" width="9.140625" style="20"/>
    <col min="10497" max="10497" width="3.28515625" style="20" customWidth="1"/>
    <col min="10498" max="10498" width="62.7109375" style="20" bestFit="1" customWidth="1"/>
    <col min="10499" max="10500" width="11" style="20" bestFit="1" customWidth="1"/>
    <col min="10501" max="10752" width="9.140625" style="20"/>
    <col min="10753" max="10753" width="3.28515625" style="20" customWidth="1"/>
    <col min="10754" max="10754" width="62.7109375" style="20" bestFit="1" customWidth="1"/>
    <col min="10755" max="10756" width="11" style="20" bestFit="1" customWidth="1"/>
    <col min="10757" max="11008" width="9.140625" style="20"/>
    <col min="11009" max="11009" width="3.28515625" style="20" customWidth="1"/>
    <col min="11010" max="11010" width="62.7109375" style="20" bestFit="1" customWidth="1"/>
    <col min="11011" max="11012" width="11" style="20" bestFit="1" customWidth="1"/>
    <col min="11013" max="11264" width="9.140625" style="20"/>
    <col min="11265" max="11265" width="3.28515625" style="20" customWidth="1"/>
    <col min="11266" max="11266" width="62.7109375" style="20" bestFit="1" customWidth="1"/>
    <col min="11267" max="11268" width="11" style="20" bestFit="1" customWidth="1"/>
    <col min="11269" max="11520" width="9.140625" style="20"/>
    <col min="11521" max="11521" width="3.28515625" style="20" customWidth="1"/>
    <col min="11522" max="11522" width="62.7109375" style="20" bestFit="1" customWidth="1"/>
    <col min="11523" max="11524" width="11" style="20" bestFit="1" customWidth="1"/>
    <col min="11525" max="11776" width="9.140625" style="20"/>
    <col min="11777" max="11777" width="3.28515625" style="20" customWidth="1"/>
    <col min="11778" max="11778" width="62.7109375" style="20" bestFit="1" customWidth="1"/>
    <col min="11779" max="11780" width="11" style="20" bestFit="1" customWidth="1"/>
    <col min="11781" max="12032" width="9.140625" style="20"/>
    <col min="12033" max="12033" width="3.28515625" style="20" customWidth="1"/>
    <col min="12034" max="12034" width="62.7109375" style="20" bestFit="1" customWidth="1"/>
    <col min="12035" max="12036" width="11" style="20" bestFit="1" customWidth="1"/>
    <col min="12037" max="12288" width="9.140625" style="20"/>
    <col min="12289" max="12289" width="3.28515625" style="20" customWidth="1"/>
    <col min="12290" max="12290" width="62.7109375" style="20" bestFit="1" customWidth="1"/>
    <col min="12291" max="12292" width="11" style="20" bestFit="1" customWidth="1"/>
    <col min="12293" max="12544" width="9.140625" style="20"/>
    <col min="12545" max="12545" width="3.28515625" style="20" customWidth="1"/>
    <col min="12546" max="12546" width="62.7109375" style="20" bestFit="1" customWidth="1"/>
    <col min="12547" max="12548" width="11" style="20" bestFit="1" customWidth="1"/>
    <col min="12549" max="12800" width="9.140625" style="20"/>
    <col min="12801" max="12801" width="3.28515625" style="20" customWidth="1"/>
    <col min="12802" max="12802" width="62.7109375" style="20" bestFit="1" customWidth="1"/>
    <col min="12803" max="12804" width="11" style="20" bestFit="1" customWidth="1"/>
    <col min="12805" max="13056" width="9.140625" style="20"/>
    <col min="13057" max="13057" width="3.28515625" style="20" customWidth="1"/>
    <col min="13058" max="13058" width="62.7109375" style="20" bestFit="1" customWidth="1"/>
    <col min="13059" max="13060" width="11" style="20" bestFit="1" customWidth="1"/>
    <col min="13061" max="13312" width="9.140625" style="20"/>
    <col min="13313" max="13313" width="3.28515625" style="20" customWidth="1"/>
    <col min="13314" max="13314" width="62.7109375" style="20" bestFit="1" customWidth="1"/>
    <col min="13315" max="13316" width="11" style="20" bestFit="1" customWidth="1"/>
    <col min="13317" max="13568" width="9.140625" style="20"/>
    <col min="13569" max="13569" width="3.28515625" style="20" customWidth="1"/>
    <col min="13570" max="13570" width="62.7109375" style="20" bestFit="1" customWidth="1"/>
    <col min="13571" max="13572" width="11" style="20" bestFit="1" customWidth="1"/>
    <col min="13573" max="13824" width="9.140625" style="20"/>
    <col min="13825" max="13825" width="3.28515625" style="20" customWidth="1"/>
    <col min="13826" max="13826" width="62.7109375" style="20" bestFit="1" customWidth="1"/>
    <col min="13827" max="13828" width="11" style="20" bestFit="1" customWidth="1"/>
    <col min="13829" max="14080" width="9.140625" style="20"/>
    <col min="14081" max="14081" width="3.28515625" style="20" customWidth="1"/>
    <col min="14082" max="14082" width="62.7109375" style="20" bestFit="1" customWidth="1"/>
    <col min="14083" max="14084" width="11" style="20" bestFit="1" customWidth="1"/>
    <col min="14085" max="14336" width="9.140625" style="20"/>
    <col min="14337" max="14337" width="3.28515625" style="20" customWidth="1"/>
    <col min="14338" max="14338" width="62.7109375" style="20" bestFit="1" customWidth="1"/>
    <col min="14339" max="14340" width="11" style="20" bestFit="1" customWidth="1"/>
    <col min="14341" max="14592" width="9.140625" style="20"/>
    <col min="14593" max="14593" width="3.28515625" style="20" customWidth="1"/>
    <col min="14594" max="14594" width="62.7109375" style="20" bestFit="1" customWidth="1"/>
    <col min="14595" max="14596" width="11" style="20" bestFit="1" customWidth="1"/>
    <col min="14597" max="14848" width="9.140625" style="20"/>
    <col min="14849" max="14849" width="3.28515625" style="20" customWidth="1"/>
    <col min="14850" max="14850" width="62.7109375" style="20" bestFit="1" customWidth="1"/>
    <col min="14851" max="14852" width="11" style="20" bestFit="1" customWidth="1"/>
    <col min="14853" max="15104" width="9.140625" style="20"/>
    <col min="15105" max="15105" width="3.28515625" style="20" customWidth="1"/>
    <col min="15106" max="15106" width="62.7109375" style="20" bestFit="1" customWidth="1"/>
    <col min="15107" max="15108" width="11" style="20" bestFit="1" customWidth="1"/>
    <col min="15109" max="15360" width="9.140625" style="20"/>
    <col min="15361" max="15361" width="3.28515625" style="20" customWidth="1"/>
    <col min="15362" max="15362" width="62.7109375" style="20" bestFit="1" customWidth="1"/>
    <col min="15363" max="15364" width="11" style="20" bestFit="1" customWidth="1"/>
    <col min="15365" max="15616" width="9.140625" style="20"/>
    <col min="15617" max="15617" width="3.28515625" style="20" customWidth="1"/>
    <col min="15618" max="15618" width="62.7109375" style="20" bestFit="1" customWidth="1"/>
    <col min="15619" max="15620" width="11" style="20" bestFit="1" customWidth="1"/>
    <col min="15621" max="15872" width="9.140625" style="20"/>
    <col min="15873" max="15873" width="3.28515625" style="20" customWidth="1"/>
    <col min="15874" max="15874" width="62.7109375" style="20" bestFit="1" customWidth="1"/>
    <col min="15875" max="15876" width="11" style="20" bestFit="1" customWidth="1"/>
    <col min="15877" max="16128" width="9.140625" style="20"/>
    <col min="16129" max="16129" width="3.28515625" style="20" customWidth="1"/>
    <col min="16130" max="16130" width="62.7109375" style="20" bestFit="1" customWidth="1"/>
    <col min="16131" max="16132" width="11" style="20" bestFit="1" customWidth="1"/>
    <col min="16133" max="16384" width="9.140625" style="20"/>
  </cols>
  <sheetData>
    <row r="1" spans="1:8" ht="15" x14ac:dyDescent="0.3">
      <c r="A1" s="19"/>
      <c r="B1" s="19" t="s">
        <v>48</v>
      </c>
    </row>
    <row r="2" spans="1:8" x14ac:dyDescent="0.2">
      <c r="A2" s="4"/>
    </row>
    <row r="3" spans="1:8" x14ac:dyDescent="0.2">
      <c r="A3" s="4"/>
      <c r="B3" s="4" t="s">
        <v>49</v>
      </c>
    </row>
    <row r="4" spans="1:8" x14ac:dyDescent="0.2">
      <c r="A4" s="4"/>
      <c r="B4" s="4">
        <f>+Front!A26</f>
        <v>0</v>
      </c>
      <c r="C4" s="64">
        <v>2026</v>
      </c>
      <c r="D4" s="53">
        <f>+C4-1</f>
        <v>2025</v>
      </c>
    </row>
    <row r="5" spans="1:8" x14ac:dyDescent="0.2">
      <c r="A5" s="4"/>
      <c r="C5" s="36" t="s">
        <v>27</v>
      </c>
      <c r="D5" s="36" t="s">
        <v>27</v>
      </c>
    </row>
    <row r="6" spans="1:8" x14ac:dyDescent="0.2">
      <c r="A6" s="20">
        <v>1</v>
      </c>
      <c r="B6" s="4" t="s">
        <v>50</v>
      </c>
    </row>
    <row r="7" spans="1:8" ht="25.5" x14ac:dyDescent="0.2">
      <c r="A7" s="6"/>
      <c r="B7" s="21" t="s">
        <v>51</v>
      </c>
      <c r="C7" s="65"/>
      <c r="D7" s="55"/>
    </row>
    <row r="8" spans="1:8" x14ac:dyDescent="0.2">
      <c r="A8" s="6"/>
      <c r="C8" s="65"/>
      <c r="D8" s="55"/>
    </row>
    <row r="9" spans="1:8" x14ac:dyDescent="0.2">
      <c r="A9" s="6">
        <v>2</v>
      </c>
      <c r="B9" s="4" t="s">
        <v>52</v>
      </c>
      <c r="C9" s="65"/>
      <c r="D9" s="55"/>
    </row>
    <row r="10" spans="1:8" ht="12.75" customHeight="1" x14ac:dyDescent="0.2">
      <c r="A10" s="6"/>
      <c r="B10" s="21" t="s">
        <v>53</v>
      </c>
      <c r="C10" s="65"/>
      <c r="D10" s="55"/>
    </row>
    <row r="11" spans="1:8" ht="12.75" customHeight="1" x14ac:dyDescent="0.2">
      <c r="A11" s="6"/>
      <c r="B11" s="21" t="s">
        <v>54</v>
      </c>
      <c r="C11" s="65"/>
      <c r="D11" s="55"/>
    </row>
    <row r="12" spans="1:8" x14ac:dyDescent="0.2">
      <c r="A12" s="6"/>
      <c r="C12" s="65"/>
      <c r="D12" s="55"/>
    </row>
    <row r="13" spans="1:8" x14ac:dyDescent="0.2">
      <c r="A13" s="6">
        <v>3</v>
      </c>
      <c r="B13" s="4" t="s">
        <v>55</v>
      </c>
      <c r="C13" s="65"/>
      <c r="D13" s="55"/>
    </row>
    <row r="14" spans="1:8" x14ac:dyDescent="0.2">
      <c r="A14" s="6"/>
      <c r="B14" s="20" t="s">
        <v>56</v>
      </c>
      <c r="C14" s="40">
        <v>5334</v>
      </c>
      <c r="D14" s="38">
        <v>4482</v>
      </c>
    </row>
    <row r="15" spans="1:8" x14ac:dyDescent="0.2">
      <c r="A15" s="6"/>
      <c r="B15" s="20" t="s">
        <v>57</v>
      </c>
      <c r="C15" s="42"/>
      <c r="D15" s="42"/>
      <c r="H15" s="4"/>
    </row>
    <row r="16" spans="1:8" x14ac:dyDescent="0.2">
      <c r="A16" s="6"/>
      <c r="C16" s="40">
        <f>SUM(C7:C14)</f>
        <v>5334</v>
      </c>
      <c r="D16" s="38">
        <f>SUM(D7:D14)</f>
        <v>4482</v>
      </c>
    </row>
    <row r="17" spans="1:5" x14ac:dyDescent="0.2">
      <c r="A17" s="6"/>
      <c r="B17" s="20" t="s">
        <v>58</v>
      </c>
      <c r="C17" s="40">
        <v>2142</v>
      </c>
      <c r="D17" s="38">
        <v>1764</v>
      </c>
    </row>
    <row r="18" spans="1:5" ht="13.5" thickBot="1" x14ac:dyDescent="0.25">
      <c r="A18" s="6"/>
      <c r="C18" s="71">
        <f>C16-C17</f>
        <v>3192</v>
      </c>
      <c r="D18" s="72">
        <f>D16-D17</f>
        <v>2718</v>
      </c>
      <c r="E18" s="37"/>
    </row>
    <row r="19" spans="1:5" x14ac:dyDescent="0.2">
      <c r="A19" s="6">
        <v>4</v>
      </c>
      <c r="B19" s="4" t="s">
        <v>109</v>
      </c>
      <c r="C19" s="40"/>
      <c r="D19" s="38"/>
      <c r="E19" s="37"/>
    </row>
    <row r="20" spans="1:5" x14ac:dyDescent="0.2">
      <c r="A20" s="6"/>
      <c r="B20" s="20" t="s">
        <v>61</v>
      </c>
      <c r="C20" s="40"/>
      <c r="D20" s="38">
        <v>479.16</v>
      </c>
      <c r="E20" s="37"/>
    </row>
    <row r="21" spans="1:5" x14ac:dyDescent="0.2">
      <c r="A21" s="6"/>
      <c r="B21" s="20" t="s">
        <v>89</v>
      </c>
      <c r="C21" s="40"/>
      <c r="D21" s="38">
        <v>159.84</v>
      </c>
      <c r="E21" s="37"/>
    </row>
    <row r="22" spans="1:5" x14ac:dyDescent="0.2">
      <c r="A22" s="6"/>
      <c r="B22" s="20" t="s">
        <v>104</v>
      </c>
      <c r="C22" s="40"/>
      <c r="D22" s="38">
        <v>117</v>
      </c>
      <c r="E22" s="37"/>
    </row>
    <row r="23" spans="1:5" x14ac:dyDescent="0.2">
      <c r="A23" s="6"/>
      <c r="B23" s="20" t="s">
        <v>121</v>
      </c>
      <c r="C23" s="40">
        <v>17.28</v>
      </c>
      <c r="D23" s="38">
        <v>1673.58</v>
      </c>
      <c r="E23" s="37"/>
    </row>
    <row r="24" spans="1:5" x14ac:dyDescent="0.2">
      <c r="A24" s="6"/>
      <c r="B24" s="20" t="s">
        <v>86</v>
      </c>
      <c r="C24" s="67">
        <v>500</v>
      </c>
      <c r="D24" s="42">
        <v>59327.51</v>
      </c>
      <c r="E24" s="37"/>
    </row>
    <row r="25" spans="1:5" x14ac:dyDescent="0.2">
      <c r="A25" s="6"/>
      <c r="C25" s="40">
        <f>SUM(C20:C24)</f>
        <v>517.28</v>
      </c>
      <c r="D25" s="38">
        <f>SUM(D20:D24)</f>
        <v>61757.090000000004</v>
      </c>
      <c r="E25" s="37"/>
    </row>
    <row r="26" spans="1:5" x14ac:dyDescent="0.2">
      <c r="A26" s="6"/>
      <c r="C26" s="40"/>
      <c r="D26" s="38"/>
      <c r="E26" s="37"/>
    </row>
    <row r="27" spans="1:5" x14ac:dyDescent="0.2">
      <c r="A27" s="6"/>
      <c r="B27" s="20" t="s">
        <v>87</v>
      </c>
      <c r="C27" s="40">
        <v>0</v>
      </c>
      <c r="D27" s="38">
        <v>0</v>
      </c>
      <c r="E27" s="37"/>
    </row>
    <row r="28" spans="1:5" x14ac:dyDescent="0.2">
      <c r="A28" s="6"/>
      <c r="B28" s="20" t="s">
        <v>112</v>
      </c>
      <c r="C28" s="40"/>
      <c r="D28" s="38">
        <v>270</v>
      </c>
      <c r="E28" s="37"/>
    </row>
    <row r="29" spans="1:5" x14ac:dyDescent="0.2">
      <c r="A29" s="6"/>
      <c r="B29" s="20" t="s">
        <v>136</v>
      </c>
      <c r="C29" s="40"/>
      <c r="D29" s="38">
        <v>1026</v>
      </c>
      <c r="E29" s="37"/>
    </row>
    <row r="30" spans="1:5" x14ac:dyDescent="0.2">
      <c r="A30" s="6"/>
      <c r="B30" s="20" t="s">
        <v>133</v>
      </c>
      <c r="C30" s="40"/>
      <c r="D30" s="38">
        <v>300000</v>
      </c>
      <c r="E30" s="37"/>
    </row>
    <row r="31" spans="1:5" x14ac:dyDescent="0.2">
      <c r="A31" s="6"/>
      <c r="B31" s="20" t="s">
        <v>135</v>
      </c>
      <c r="C31" s="40"/>
      <c r="D31" s="38">
        <v>2693.79</v>
      </c>
      <c r="E31" s="37"/>
    </row>
    <row r="32" spans="1:5" x14ac:dyDescent="0.2">
      <c r="A32" s="6"/>
      <c r="B32" s="20" t="s">
        <v>144</v>
      </c>
      <c r="C32" s="40">
        <f>1005.36+238+448.56+263.68</f>
        <v>1955.6000000000001</v>
      </c>
      <c r="D32" s="38">
        <v>0</v>
      </c>
      <c r="E32" s="37"/>
    </row>
    <row r="33" spans="1:5" x14ac:dyDescent="0.2">
      <c r="A33" s="6"/>
      <c r="B33" s="20" t="s">
        <v>134</v>
      </c>
      <c r="C33" s="67">
        <v>331.34</v>
      </c>
      <c r="D33" s="42">
        <v>5399.13</v>
      </c>
      <c r="E33" s="37"/>
    </row>
    <row r="34" spans="1:5" x14ac:dyDescent="0.2">
      <c r="A34" s="6"/>
      <c r="C34" s="40">
        <f>SUM(C27:C33)</f>
        <v>2286.94</v>
      </c>
      <c r="D34" s="38">
        <f>SUM(D27:D33)</f>
        <v>309388.92</v>
      </c>
      <c r="E34" s="37"/>
    </row>
    <row r="35" spans="1:5" ht="13.5" thickBot="1" x14ac:dyDescent="0.25">
      <c r="A35" s="6"/>
      <c r="C35" s="71">
        <f>+C25-C34</f>
        <v>-1769.66</v>
      </c>
      <c r="D35" s="72">
        <f>+D25-D34</f>
        <v>-247631.83</v>
      </c>
      <c r="E35" s="37"/>
    </row>
    <row r="36" spans="1:5" x14ac:dyDescent="0.2">
      <c r="A36" s="6">
        <v>5</v>
      </c>
      <c r="B36" s="4" t="s">
        <v>59</v>
      </c>
      <c r="C36" s="38"/>
      <c r="D36" s="38"/>
    </row>
    <row r="37" spans="1:5" x14ac:dyDescent="0.2">
      <c r="A37" s="6"/>
      <c r="B37" s="20" t="s">
        <v>60</v>
      </c>
      <c r="C37" s="40">
        <f>73.5+298.4</f>
        <v>371.9</v>
      </c>
      <c r="D37" s="38">
        <v>325</v>
      </c>
    </row>
    <row r="38" spans="1:5" x14ac:dyDescent="0.2">
      <c r="A38" s="6"/>
      <c r="B38" s="20" t="s">
        <v>61</v>
      </c>
      <c r="C38" s="40">
        <v>544.84</v>
      </c>
      <c r="D38" s="38">
        <v>10</v>
      </c>
    </row>
    <row r="39" spans="1:5" x14ac:dyDescent="0.2">
      <c r="A39" s="6"/>
      <c r="B39" s="20" t="s">
        <v>89</v>
      </c>
      <c r="C39" s="40">
        <v>52.92</v>
      </c>
      <c r="D39" s="38">
        <v>0</v>
      </c>
    </row>
    <row r="40" spans="1:5" x14ac:dyDescent="0.2">
      <c r="A40" s="6"/>
      <c r="B40" s="20" t="s">
        <v>85</v>
      </c>
      <c r="C40" s="40">
        <v>1008</v>
      </c>
      <c r="D40" s="38">
        <v>807.5</v>
      </c>
    </row>
    <row r="41" spans="1:5" x14ac:dyDescent="0.2">
      <c r="A41" s="6"/>
      <c r="B41" s="20" t="s">
        <v>131</v>
      </c>
      <c r="C41" s="40">
        <f>500+500+366</f>
        <v>1366</v>
      </c>
      <c r="D41" s="38">
        <v>1200</v>
      </c>
    </row>
    <row r="42" spans="1:5" x14ac:dyDescent="0.2">
      <c r="A42" s="6"/>
      <c r="B42" s="20" t="s">
        <v>118</v>
      </c>
      <c r="C42" s="40"/>
      <c r="D42" s="38">
        <v>0</v>
      </c>
    </row>
    <row r="43" spans="1:5" x14ac:dyDescent="0.2">
      <c r="A43" s="6"/>
      <c r="B43" s="20" t="s">
        <v>122</v>
      </c>
      <c r="C43" s="40">
        <f>1113.65</f>
        <v>1113.6500000000001</v>
      </c>
      <c r="D43" s="38">
        <v>1229</v>
      </c>
    </row>
    <row r="44" spans="1:5" x14ac:dyDescent="0.2">
      <c r="A44" s="6"/>
      <c r="B44" s="20" t="s">
        <v>78</v>
      </c>
      <c r="C44" s="40">
        <f>130+330+107.5+500</f>
        <v>1067.5</v>
      </c>
      <c r="D44" s="38">
        <v>620</v>
      </c>
    </row>
    <row r="45" spans="1:5" x14ac:dyDescent="0.2">
      <c r="A45" s="6"/>
      <c r="C45" s="40"/>
      <c r="D45" s="38"/>
    </row>
    <row r="46" spans="1:5" ht="13.5" thickBot="1" x14ac:dyDescent="0.25">
      <c r="A46" s="6"/>
      <c r="C46" s="71">
        <f>SUM(C37:C45)</f>
        <v>5524.8099999999995</v>
      </c>
      <c r="D46" s="72">
        <f>SUM(D37:D45)</f>
        <v>4191.5</v>
      </c>
    </row>
    <row r="47" spans="1:5" x14ac:dyDescent="0.2">
      <c r="A47" s="6">
        <v>6</v>
      </c>
      <c r="B47" s="4" t="s">
        <v>69</v>
      </c>
      <c r="C47" s="38"/>
      <c r="D47" s="38"/>
    </row>
    <row r="48" spans="1:5" x14ac:dyDescent="0.2">
      <c r="A48" s="6"/>
      <c r="B48" s="20" t="s">
        <v>70</v>
      </c>
      <c r="C48" s="40">
        <v>113.49</v>
      </c>
      <c r="D48" s="38">
        <v>139.53</v>
      </c>
    </row>
    <row r="49" spans="1:4" x14ac:dyDescent="0.2">
      <c r="A49" s="6"/>
      <c r="B49" s="20" t="s">
        <v>71</v>
      </c>
      <c r="C49" s="40"/>
      <c r="D49" s="38">
        <v>0</v>
      </c>
    </row>
    <row r="50" spans="1:4" ht="13.5" thickBot="1" x14ac:dyDescent="0.25">
      <c r="A50" s="6"/>
      <c r="C50" s="71">
        <f>SUM(C48:C49)</f>
        <v>113.49</v>
      </c>
      <c r="D50" s="72">
        <f>SUM(D48:D49)</f>
        <v>139.53</v>
      </c>
    </row>
    <row r="51" spans="1:4" x14ac:dyDescent="0.2">
      <c r="A51" s="6">
        <v>7</v>
      </c>
      <c r="B51" s="4" t="s">
        <v>142</v>
      </c>
      <c r="C51" s="38"/>
      <c r="D51" s="38"/>
    </row>
    <row r="52" spans="1:4" x14ac:dyDescent="0.2">
      <c r="A52" s="6"/>
      <c r="B52" s="20" t="s">
        <v>68</v>
      </c>
      <c r="C52" s="40">
        <v>242</v>
      </c>
      <c r="D52" s="38">
        <v>0</v>
      </c>
    </row>
    <row r="53" spans="1:4" x14ac:dyDescent="0.2">
      <c r="A53" s="6"/>
      <c r="B53" s="4"/>
      <c r="C53" s="75">
        <f>SUM(C52)</f>
        <v>242</v>
      </c>
      <c r="D53" s="75">
        <f>SUM(D52)</f>
        <v>0</v>
      </c>
    </row>
    <row r="54" spans="1:4" x14ac:dyDescent="0.2">
      <c r="A54" s="6"/>
      <c r="B54" s="4"/>
      <c r="C54" s="38"/>
      <c r="D54" s="38"/>
    </row>
    <row r="55" spans="1:4" x14ac:dyDescent="0.2">
      <c r="A55" s="6"/>
      <c r="B55" s="20" t="s">
        <v>62</v>
      </c>
      <c r="C55" s="40">
        <f>-547.84+2298.58</f>
        <v>1750.7399999999998</v>
      </c>
      <c r="D55" s="40">
        <v>0</v>
      </c>
    </row>
    <row r="56" spans="1:4" x14ac:dyDescent="0.2">
      <c r="A56" s="6"/>
      <c r="B56" s="20" t="s">
        <v>63</v>
      </c>
      <c r="C56" s="40">
        <v>860.88</v>
      </c>
      <c r="D56" s="40">
        <v>0</v>
      </c>
    </row>
    <row r="57" spans="1:4" x14ac:dyDescent="0.2">
      <c r="A57" s="6"/>
      <c r="B57" s="20" t="s">
        <v>84</v>
      </c>
      <c r="C57" s="40">
        <v>248.06</v>
      </c>
      <c r="D57" s="40">
        <v>0</v>
      </c>
    </row>
    <row r="58" spans="1:4" x14ac:dyDescent="0.2">
      <c r="A58" s="6"/>
      <c r="B58" s="20" t="s">
        <v>145</v>
      </c>
      <c r="C58" s="40">
        <v>127.38</v>
      </c>
      <c r="D58" s="40">
        <v>0</v>
      </c>
    </row>
    <row r="59" spans="1:4" x14ac:dyDescent="0.2">
      <c r="A59" s="6"/>
      <c r="B59" s="20" t="s">
        <v>146</v>
      </c>
      <c r="C59" s="40">
        <v>994.06</v>
      </c>
      <c r="D59" s="40">
        <v>0</v>
      </c>
    </row>
    <row r="60" spans="1:4" x14ac:dyDescent="0.2">
      <c r="A60" s="6"/>
      <c r="B60" s="20" t="s">
        <v>88</v>
      </c>
      <c r="C60" s="40"/>
      <c r="D60" s="38">
        <v>55</v>
      </c>
    </row>
    <row r="61" spans="1:4" x14ac:dyDescent="0.2">
      <c r="A61" s="6"/>
      <c r="C61" s="73">
        <f>SUM(C55:C60)</f>
        <v>3981.12</v>
      </c>
      <c r="D61" s="74">
        <f>SUM(D55:D60)</f>
        <v>55</v>
      </c>
    </row>
    <row r="62" spans="1:4" ht="13.5" thickBot="1" x14ac:dyDescent="0.25">
      <c r="A62" s="6"/>
      <c r="C62" s="78">
        <f>+C53-C61</f>
        <v>-3739.12</v>
      </c>
      <c r="D62" s="79">
        <f>+D53-D61</f>
        <v>-55</v>
      </c>
    </row>
    <row r="63" spans="1:4" x14ac:dyDescent="0.2">
      <c r="A63" s="6">
        <v>8</v>
      </c>
      <c r="B63" s="4" t="s">
        <v>143</v>
      </c>
      <c r="C63" s="38"/>
      <c r="D63" s="38"/>
    </row>
    <row r="64" spans="1:4" x14ac:dyDescent="0.2">
      <c r="A64" s="6"/>
      <c r="B64" s="20" t="s">
        <v>73</v>
      </c>
      <c r="C64" s="40">
        <v>2998</v>
      </c>
      <c r="D64" s="38">
        <v>3446</v>
      </c>
    </row>
    <row r="65" spans="1:4" x14ac:dyDescent="0.2">
      <c r="A65" s="6"/>
      <c r="B65" s="20" t="s">
        <v>83</v>
      </c>
      <c r="C65" s="67"/>
      <c r="D65" s="42">
        <v>750</v>
      </c>
    </row>
    <row r="66" spans="1:4" x14ac:dyDescent="0.2">
      <c r="A66" s="6"/>
      <c r="B66" s="4"/>
      <c r="C66" s="40">
        <f t="shared" ref="C66:D66" si="0">SUM(C64:C65)</f>
        <v>2998</v>
      </c>
      <c r="D66" s="38">
        <f t="shared" si="0"/>
        <v>4196</v>
      </c>
    </row>
    <row r="67" spans="1:4" x14ac:dyDescent="0.2">
      <c r="A67" s="6"/>
      <c r="B67" s="4"/>
      <c r="C67" s="38"/>
      <c r="D67" s="38"/>
    </row>
    <row r="68" spans="1:4" x14ac:dyDescent="0.2">
      <c r="A68" s="6"/>
      <c r="B68" s="20" t="s">
        <v>110</v>
      </c>
      <c r="C68" s="40">
        <v>1423.53</v>
      </c>
      <c r="D68" s="38">
        <v>1387.9</v>
      </c>
    </row>
    <row r="69" spans="1:4" x14ac:dyDescent="0.2">
      <c r="A69" s="6"/>
      <c r="B69" s="20" t="s">
        <v>64</v>
      </c>
      <c r="C69" s="40">
        <v>517.12</v>
      </c>
      <c r="D69" s="38">
        <v>684.7</v>
      </c>
    </row>
    <row r="70" spans="1:4" x14ac:dyDescent="0.2">
      <c r="A70" s="6"/>
      <c r="B70" s="20" t="s">
        <v>74</v>
      </c>
      <c r="C70" s="40">
        <f>54.89+584.26</f>
        <v>639.15</v>
      </c>
      <c r="D70" s="38">
        <v>2527.5100000000002</v>
      </c>
    </row>
    <row r="71" spans="1:4" x14ac:dyDescent="0.2">
      <c r="A71" s="6"/>
      <c r="B71" s="20" t="s">
        <v>65</v>
      </c>
      <c r="C71" s="40">
        <v>171</v>
      </c>
      <c r="D71" s="38">
        <v>165</v>
      </c>
    </row>
    <row r="72" spans="1:4" ht="13.5" thickBot="1" x14ac:dyDescent="0.25">
      <c r="A72" s="6"/>
      <c r="B72" s="4"/>
      <c r="C72" s="71">
        <f>SUM(C68:C71)</f>
        <v>2750.8</v>
      </c>
      <c r="D72" s="72">
        <f>SUM(D68:D71)</f>
        <v>4765.1100000000006</v>
      </c>
    </row>
    <row r="73" spans="1:4" ht="13.5" thickBot="1" x14ac:dyDescent="0.25">
      <c r="A73" s="6"/>
      <c r="B73" s="4"/>
      <c r="C73" s="78">
        <f>+C66-C72</f>
        <v>247.19999999999982</v>
      </c>
      <c r="D73" s="79">
        <f>+D66-D72</f>
        <v>-569.11000000000058</v>
      </c>
    </row>
    <row r="74" spans="1:4" x14ac:dyDescent="0.2">
      <c r="A74" s="6"/>
      <c r="B74" s="4"/>
      <c r="C74" s="76"/>
      <c r="D74" s="77"/>
    </row>
    <row r="75" spans="1:4" x14ac:dyDescent="0.2">
      <c r="A75" s="6">
        <v>9</v>
      </c>
      <c r="B75" s="4" t="s">
        <v>79</v>
      </c>
      <c r="C75" s="38"/>
      <c r="D75" s="38"/>
    </row>
    <row r="76" spans="1:4" x14ac:dyDescent="0.2">
      <c r="A76" s="6"/>
      <c r="B76" s="20" t="s">
        <v>66</v>
      </c>
      <c r="C76" s="40">
        <f>-59+523.95</f>
        <v>464.95000000000005</v>
      </c>
      <c r="D76" s="38">
        <v>396.91</v>
      </c>
    </row>
    <row r="77" spans="1:4" x14ac:dyDescent="0.2">
      <c r="A77" s="6"/>
      <c r="B77" s="20" t="s">
        <v>80</v>
      </c>
      <c r="C77" s="40">
        <v>813.16</v>
      </c>
      <c r="D77" s="38">
        <v>869.12</v>
      </c>
    </row>
    <row r="78" spans="1:4" x14ac:dyDescent="0.2">
      <c r="A78" s="6"/>
      <c r="B78" s="20" t="s">
        <v>130</v>
      </c>
      <c r="C78" s="40">
        <v>2457.94</v>
      </c>
      <c r="D78" s="38">
        <v>1396.98</v>
      </c>
    </row>
    <row r="79" spans="1:4" x14ac:dyDescent="0.2">
      <c r="A79" s="6"/>
      <c r="B79" s="20" t="s">
        <v>106</v>
      </c>
      <c r="C79" s="40">
        <v>50</v>
      </c>
      <c r="D79" s="38">
        <v>28.5</v>
      </c>
    </row>
    <row r="80" spans="1:4" x14ac:dyDescent="0.2">
      <c r="A80" s="6"/>
      <c r="B80" s="20" t="s">
        <v>148</v>
      </c>
      <c r="C80" s="40">
        <v>42.9</v>
      </c>
      <c r="D80" s="38">
        <v>0</v>
      </c>
    </row>
    <row r="81" spans="1:8" x14ac:dyDescent="0.2">
      <c r="A81" s="6"/>
      <c r="B81" s="20" t="s">
        <v>137</v>
      </c>
      <c r="C81" s="40"/>
      <c r="D81" s="38">
        <v>94.8</v>
      </c>
    </row>
    <row r="82" spans="1:8" x14ac:dyDescent="0.2">
      <c r="A82" s="6"/>
      <c r="B82" s="20" t="s">
        <v>123</v>
      </c>
      <c r="C82" s="40"/>
      <c r="D82" s="38">
        <v>0</v>
      </c>
    </row>
    <row r="83" spans="1:8" x14ac:dyDescent="0.2">
      <c r="A83" s="6"/>
      <c r="B83" s="20" t="s">
        <v>147</v>
      </c>
      <c r="C83" s="40">
        <f>64.84</f>
        <v>64.84</v>
      </c>
      <c r="D83" s="38">
        <v>0</v>
      </c>
      <c r="E83" s="23"/>
    </row>
    <row r="84" spans="1:8" x14ac:dyDescent="0.2">
      <c r="A84" s="6"/>
      <c r="C84" s="73">
        <f>SUM(C76:C83)</f>
        <v>3893.7900000000004</v>
      </c>
      <c r="D84" s="74">
        <f>SUM(D76:D83)</f>
        <v>2786.3100000000004</v>
      </c>
    </row>
    <row r="85" spans="1:8" x14ac:dyDescent="0.2">
      <c r="A85" s="6">
        <v>10</v>
      </c>
      <c r="B85" s="4" t="s">
        <v>120</v>
      </c>
      <c r="C85" s="38"/>
      <c r="D85" s="38"/>
    </row>
    <row r="86" spans="1:8" x14ac:dyDescent="0.2">
      <c r="A86" s="6"/>
      <c r="B86" s="20" t="s">
        <v>72</v>
      </c>
      <c r="C86" s="40">
        <v>1734.51</v>
      </c>
      <c r="D86" s="38">
        <v>0</v>
      </c>
    </row>
    <row r="87" spans="1:8" x14ac:dyDescent="0.2">
      <c r="A87" s="6"/>
      <c r="B87" s="20" t="s">
        <v>119</v>
      </c>
      <c r="C87" s="40">
        <v>506.13</v>
      </c>
      <c r="D87" s="38">
        <v>0</v>
      </c>
    </row>
    <row r="88" spans="1:8" x14ac:dyDescent="0.2">
      <c r="A88" s="6"/>
      <c r="B88" s="20" t="s">
        <v>117</v>
      </c>
      <c r="C88" s="40">
        <v>1</v>
      </c>
      <c r="D88" s="38">
        <v>250</v>
      </c>
    </row>
    <row r="89" spans="1:8" x14ac:dyDescent="0.2">
      <c r="A89" s="6"/>
      <c r="B89" s="20" t="s">
        <v>111</v>
      </c>
      <c r="C89" s="40">
        <v>351.32</v>
      </c>
      <c r="D89" s="38">
        <v>390.12</v>
      </c>
    </row>
    <row r="90" spans="1:8" x14ac:dyDescent="0.2">
      <c r="C90" s="73">
        <f>SUM(C86:C89)</f>
        <v>2592.96</v>
      </c>
      <c r="D90" s="74">
        <f>SUM(D86:D89)</f>
        <v>640.12</v>
      </c>
    </row>
    <row r="91" spans="1:8" x14ac:dyDescent="0.2">
      <c r="C91" s="66"/>
      <c r="D91" s="22"/>
    </row>
    <row r="93" spans="1:8" x14ac:dyDescent="0.2">
      <c r="B93" s="4"/>
      <c r="H93" s="23"/>
    </row>
  </sheetData>
  <pageMargins left="0.7" right="0.7" top="0.75" bottom="0.75" header="0.3" footer="0.3"/>
  <pageSetup paperSize="9" scale="64"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ABDB3-6539-4A63-AD13-088906A99AE9}">
  <sheetPr>
    <pageSetUpPr fitToPage="1"/>
  </sheetPr>
  <dimension ref="A1:K18"/>
  <sheetViews>
    <sheetView tabSelected="1" workbookViewId="0">
      <selection activeCell="K20" sqref="K20"/>
    </sheetView>
  </sheetViews>
  <sheetFormatPr defaultRowHeight="15" x14ac:dyDescent="0.25"/>
  <cols>
    <col min="6" max="6" width="11.42578125" customWidth="1"/>
    <col min="7" max="7" width="14.85546875" customWidth="1"/>
    <col min="8" max="8" width="11.5703125" bestFit="1" customWidth="1"/>
    <col min="9" max="9" width="10.5703125" bestFit="1" customWidth="1"/>
    <col min="10" max="10" width="11.28515625" bestFit="1" customWidth="1"/>
    <col min="11" max="11" width="11.5703125" bestFit="1" customWidth="1"/>
  </cols>
  <sheetData>
    <row r="1" spans="1:11" ht="15.75" x14ac:dyDescent="0.3">
      <c r="A1" s="19" t="s">
        <v>48</v>
      </c>
    </row>
    <row r="2" spans="1:11" x14ac:dyDescent="0.25">
      <c r="A2" s="20"/>
    </row>
    <row r="3" spans="1:11" x14ac:dyDescent="0.25">
      <c r="A3" s="4" t="s">
        <v>49</v>
      </c>
    </row>
    <row r="4" spans="1:11" x14ac:dyDescent="0.25">
      <c r="A4" s="4">
        <f>+NOTES!B4</f>
        <v>0</v>
      </c>
    </row>
    <row r="6" spans="1:11" x14ac:dyDescent="0.25">
      <c r="A6" s="4" t="s">
        <v>113</v>
      </c>
    </row>
    <row r="7" spans="1:11" x14ac:dyDescent="0.25">
      <c r="A7" s="4"/>
    </row>
    <row r="8" spans="1:11" ht="30" x14ac:dyDescent="0.25">
      <c r="F8" t="s">
        <v>98</v>
      </c>
      <c r="G8" s="62" t="s">
        <v>132</v>
      </c>
      <c r="H8" t="s">
        <v>99</v>
      </c>
      <c r="I8" t="s">
        <v>100</v>
      </c>
      <c r="J8" t="s">
        <v>97</v>
      </c>
      <c r="K8" t="s">
        <v>75</v>
      </c>
    </row>
    <row r="10" spans="1:11" x14ac:dyDescent="0.25">
      <c r="A10" t="s">
        <v>138</v>
      </c>
      <c r="F10" s="39">
        <v>302693.78999999998</v>
      </c>
      <c r="G10" s="39">
        <v>5399.13</v>
      </c>
      <c r="H10" s="39">
        <v>39028.800000000003</v>
      </c>
      <c r="I10" s="39">
        <v>4350</v>
      </c>
      <c r="J10" s="39">
        <f>240.32+9893.68+1157.34+245+250</f>
        <v>11786.34</v>
      </c>
      <c r="K10" s="39">
        <f>SUM(F10:J10)</f>
        <v>363258.06</v>
      </c>
    </row>
    <row r="11" spans="1:11" x14ac:dyDescent="0.25">
      <c r="A11" t="s">
        <v>96</v>
      </c>
      <c r="F11" s="39">
        <f>+NOTES!C32</f>
        <v>1955.6000000000001</v>
      </c>
      <c r="G11" s="39">
        <f>+NOTES!C33</f>
        <v>331.34</v>
      </c>
      <c r="H11" s="39"/>
      <c r="I11" s="39"/>
      <c r="J11" s="39">
        <f>+NOTES!C86+NOTES!C87</f>
        <v>2240.64</v>
      </c>
      <c r="K11" s="39">
        <f>SUM(F11:J11)</f>
        <v>4527.58</v>
      </c>
    </row>
    <row r="12" spans="1:11" x14ac:dyDescent="0.25">
      <c r="A12" t="s">
        <v>101</v>
      </c>
      <c r="F12" s="47"/>
      <c r="G12" s="47"/>
      <c r="H12" s="47"/>
      <c r="I12" s="47"/>
      <c r="J12" s="47"/>
      <c r="K12" s="47">
        <f>SUM(F12:J12)</f>
        <v>0</v>
      </c>
    </row>
    <row r="13" spans="1:11" x14ac:dyDescent="0.25">
      <c r="F13" s="39">
        <f t="shared" ref="F13:K13" si="0">+F10+F11-F12</f>
        <v>304649.38999999996</v>
      </c>
      <c r="G13" s="39">
        <f t="shared" si="0"/>
        <v>5730.47</v>
      </c>
      <c r="H13" s="39">
        <f t="shared" si="0"/>
        <v>39028.800000000003</v>
      </c>
      <c r="I13" s="39">
        <f t="shared" si="0"/>
        <v>4350</v>
      </c>
      <c r="J13" s="39">
        <f t="shared" si="0"/>
        <v>14026.98</v>
      </c>
      <c r="K13" s="39">
        <f t="shared" si="0"/>
        <v>367785.64</v>
      </c>
    </row>
    <row r="14" spans="1:11" x14ac:dyDescent="0.25">
      <c r="F14" s="39"/>
      <c r="G14" s="39"/>
      <c r="H14" s="39"/>
      <c r="I14" s="39"/>
      <c r="J14" s="39"/>
      <c r="K14" s="39"/>
    </row>
    <row r="15" spans="1:11" x14ac:dyDescent="0.25">
      <c r="F15" s="39"/>
      <c r="G15" s="39"/>
      <c r="H15" s="39"/>
      <c r="I15" s="39"/>
      <c r="J15" s="39"/>
      <c r="K15" s="39"/>
    </row>
    <row r="16" spans="1:11" x14ac:dyDescent="0.25">
      <c r="A16" t="s">
        <v>129</v>
      </c>
      <c r="F16" s="39"/>
      <c r="G16" s="39"/>
      <c r="H16" s="39">
        <v>0</v>
      </c>
      <c r="I16" s="39">
        <v>0</v>
      </c>
      <c r="J16" s="39"/>
      <c r="K16" s="39">
        <f>SUM(F16:J16)</f>
        <v>0</v>
      </c>
    </row>
    <row r="17" spans="1:11" x14ac:dyDescent="0.25">
      <c r="F17" s="39"/>
      <c r="G17" s="39"/>
      <c r="H17" s="39"/>
      <c r="I17" s="39"/>
      <c r="J17" s="39"/>
      <c r="K17" s="39"/>
    </row>
    <row r="18" spans="1:11" ht="15.75" thickBot="1" x14ac:dyDescent="0.3">
      <c r="A18" t="s">
        <v>139</v>
      </c>
      <c r="F18" s="48">
        <f t="shared" ref="F18:K18" si="1">+F13-F16</f>
        <v>304649.38999999996</v>
      </c>
      <c r="G18" s="48">
        <f t="shared" si="1"/>
        <v>5730.47</v>
      </c>
      <c r="H18" s="48">
        <f t="shared" si="1"/>
        <v>39028.800000000003</v>
      </c>
      <c r="I18" s="48">
        <f t="shared" si="1"/>
        <v>4350</v>
      </c>
      <c r="J18" s="48">
        <f t="shared" si="1"/>
        <v>14026.98</v>
      </c>
      <c r="K18" s="48">
        <f t="shared" si="1"/>
        <v>367785.64</v>
      </c>
    </row>
  </sheetData>
  <pageMargins left="0.7" right="0.7" top="0.75" bottom="0.75" header="0.3" footer="0.3"/>
  <pageSetup paperSize="9" scale="75" fitToHeight="0"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9F403E63-1BA1-42D9-9D9A-4E58FFDFF752}"/>
</file>

<file path=customXml/itemProps2.xml><?xml version="1.0" encoding="utf-8"?>
<ds:datastoreItem xmlns:ds="http://schemas.openxmlformats.org/officeDocument/2006/customXml" ds:itemID="{C13D11C1-DDBF-4A16-BC72-DFF0054B42F8}"/>
</file>

<file path=customXml/itemProps3.xml><?xml version="1.0" encoding="utf-8"?>
<ds:datastoreItem xmlns:ds="http://schemas.openxmlformats.org/officeDocument/2006/customXml" ds:itemID="{6BD529A1-3540-4A06-BEE1-3E551CF6AB8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Front</vt:lpstr>
      <vt:lpstr>TAR</vt:lpstr>
      <vt:lpstr>IER</vt:lpstr>
      <vt:lpstr>R&amp;P</vt:lpstr>
      <vt:lpstr>SOB</vt:lpstr>
      <vt:lpstr>NOTES</vt:lpstr>
      <vt:lpstr>Fixed Assets</vt:lpstr>
      <vt:lpstr>Front!Print_Area</vt:lpstr>
      <vt:lpstr>NOTES!Print_Area</vt:lpstr>
      <vt:lpstr>'R&amp;P'!Print_Area</vt:lpstr>
      <vt:lpstr>SOB!Print_Area</vt:lpstr>
      <vt:lpstr>TAR!Print_Area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GRAHAM GILBERT</dc:creator>
  <cp:lastModifiedBy>T.R. Wallace</cp:lastModifiedBy>
  <cp:lastPrinted>2026-05-03T16:48:44Z</cp:lastPrinted>
  <dcterms:created xsi:type="dcterms:W3CDTF">2016-04-09T18:49:27Z</dcterms:created>
  <dcterms:modified xsi:type="dcterms:W3CDTF">2026-06-26T17:57:37Z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