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E:\Auchenheath Village Hall SCIO\Accounts\2025-26\"/>
    </mc:Choice>
  </mc:AlternateContent>
  <xr:revisionPtr revIDLastSave="0" documentId="13_ncr:1_{40D755A1-8D49-4F70-AEE4-74AA6E017599}" xr6:coauthVersionLast="47" xr6:coauthVersionMax="47" xr10:uidLastSave="{00000000-0000-0000-0000-000000000000}"/>
  <bookViews>
    <workbookView xWindow="-110" yWindow="-110" windowWidth="19420" windowHeight="11500" tabRatio="840" activeTab="3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8" i="7" s="1"/>
  <c r="K10" i="7"/>
  <c r="K11" i="7"/>
  <c r="K12" i="7"/>
  <c r="K13" i="7"/>
  <c r="K14" i="7"/>
  <c r="K15" i="7"/>
  <c r="K16" i="7"/>
  <c r="K20" i="7"/>
  <c r="K21" i="7"/>
  <c r="K28" i="7"/>
  <c r="K39" i="7" s="1"/>
  <c r="K40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K1" i="4"/>
  <c r="B1" i="4"/>
  <c r="B1" i="3"/>
  <c r="N1" i="3"/>
  <c r="P9" i="3"/>
  <c r="D28" i="2" l="1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J43" i="2" l="1"/>
  <c r="K46" i="6"/>
  <c r="K47" i="6" s="1"/>
  <c r="J50" i="2"/>
  <c r="D51" i="2"/>
  <c r="D55" i="2" s="1"/>
  <c r="H10" i="3" s="1"/>
  <c r="J28" i="2"/>
  <c r="J29" i="2" s="1"/>
  <c r="K48" i="6"/>
  <c r="K52" i="6" s="1"/>
  <c r="K25" i="6"/>
  <c r="K25" i="7"/>
  <c r="K48" i="7"/>
  <c r="K52" i="7" s="1"/>
  <c r="B55" i="2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<sst xmlns="http://schemas.openxmlformats.org/spreadsheetml/2006/main" count="295" uniqueCount="150">
  <si>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</si>
  <si>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</si>
  <si>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</si>
  <si>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</si>
  <si>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</si>
  <si>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</si>
  <si>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</si>
  <si>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</si>
  <si>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</si>
  <si>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</si>
  <si>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</si>
  <si>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</si>
  <si>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</si>
  <si>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</si>
  <si>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</si>
  <si>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</si>
  <si>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</si>
  <si>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</si>
  <si>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</si>
  <si>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</si>
  <si>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</si>
  <si>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</si>
  <si>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</si>
  <si>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</si>
  <si>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</si>
  <si>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</si>
  <si>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</si>
  <si>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</si>
  <si>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</si>
  <si>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</si>
  <si>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</si>
  <si>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</si>
  <si>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</si>
  <si>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</si>
  <si>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</si>
  <si>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</si>
  <si>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</si>
  <si>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</si>
  <si>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</si>
  <si>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</si>
  <si>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</si>
  <si>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</si>
  <si>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</si>
  <si>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</si>
  <si>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</si>
  <si>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</si>
  <si>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</si>
  <si>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</si>
  <si>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</si>
  <si>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</si>
  <si>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</si>
  <si>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</si>
  <si>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</si>
  <si>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</si>
  <si>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</si>
  <si>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</si>
  <si>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</si>
  <si>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</si>
  <si>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</si>
  <si>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</si>
  <si>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</si>
  <si>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</si>
  <si>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</si>
  <si>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</si>
  <si>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</si>
  <si>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</si>
  <si>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</si>
  <si>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</si>
  <si>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</si>
  <si>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</si>
  <si>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</si>
  <si>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</si>
  <si>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</si>
  <si>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</si>
  <si>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</si>
  <si>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</si>
  <si>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</si>
  <si>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</si>
  <si>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</si>
  <si>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</si>
  <si>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</si>
  <si>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</si>
  <si>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</si>
  <si>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</si>
  <si>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</si>
  <si>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</si>
  <si>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</si>
  <si>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</si>
  <si>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</si>
  <si>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</si>
  <si>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</si>
  <si>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</si>
  <si>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</si>
  <si>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</si>
  <si>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</si>
  <si>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</si>
  <si>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</si>
  <si>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</si>
  <si>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</si>
  <si>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</si>
  <si>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</si>
  <si>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</si>
  <si>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</si>
  <si>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</si>
  <si>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</si>
  <si>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</si>
  <si>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</si>
  <si>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</si>
  <si>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</si>
  <si>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</si>
  <si>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</si>
  <si>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</si>
  <si>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</si>
  <si>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</si>
  <si>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</si>
  <si>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</si>
  <si>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</si>
  <si>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</si>
  <si>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</si>
  <si>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SC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</si>
  <si>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</si>
  <si>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</si>
  <si>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</si>
  <si>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</si>
  <si>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</si>
  <si>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</si>
  <si>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</si>
  <si>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</si>
  <si>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</si>
  <si>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</si>
  <si>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</si>
  <si>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</si>
  <si>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</si>
  <si>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</si>
  <si>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</si>
  <si>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</si>
  <si>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22/7/2024 - 22/3/2025</t>
  </si>
  <si>
    <t>N/A</t>
  </si>
  <si>
    <t>Lesmahagow Development Trust 02.10.25</t>
  </si>
  <si>
    <t>South Lanarkshire Council 05.01.26</t>
  </si>
  <si>
    <t>Scottish Land Fund 05.12.25</t>
  </si>
  <si>
    <t>Archilink Ltd 18.12.25</t>
  </si>
  <si>
    <t>Bruach 18.12.25</t>
  </si>
  <si>
    <t>Bruach 05.01.26</t>
  </si>
  <si>
    <t>Archilink Ltd 05.01.26</t>
  </si>
  <si>
    <t>Bruach 02.02.26</t>
  </si>
  <si>
    <t>Bruach 05.03.26</t>
  </si>
  <si>
    <t>Payments relating directly to charitable activities (feasibility study)</t>
  </si>
  <si>
    <t>Grants for feasibility study</t>
  </si>
  <si>
    <t>Emma Parfitt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</si>
</sst>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41" fontId="3" fillId="0" borderId="5" xfId="1" applyNumberFormat="1" applyFont="1" applyFill="1" applyBorder="1" applyAlignment="1" applyProtection="1">
      <alignment horizontal="right"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ustomXml" Target="../ink/ink1.xml"/><Relationship Id="rId1" Type="http://schemas.openxmlformats.org/officeDocument/2006/relationships/image" Target="../media/image2.png"/><Relationship Id="rId5" Type="http://schemas.openxmlformats.org/officeDocument/2006/relationships/customXml" Target="../ink/ink3.xml"/><Relationship Id="rId4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22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761613</xdr:colOff>
      <xdr:row>50</xdr:row>
      <xdr:rowOff>253786</xdr:rowOff>
    </xdr:from>
    <xdr:to>
      <xdr:col>1</xdr:col>
      <xdr:colOff>761973</xdr:colOff>
      <xdr:row>50</xdr:row>
      <xdr:rowOff>254146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1A0338A7-4EF0-893C-F39C-4D5F00BC04D6}"/>
                </a:ext>
              </a:extLst>
            </xdr14:cNvPr>
            <xdr14:cNvContentPartPr/>
          </xdr14:nvContentPartPr>
          <xdr14:nvPr macro=""/>
          <xdr14:xfrm>
            <a:off x="2776680" y="13597253"/>
            <a:ext cx="360" cy="360"/>
          </xdr14:xfrm>
        </xdr:contentPart>
      </mc:Choice>
      <mc:Fallback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1A0338A7-4EF0-893C-F39C-4D5F00BC04D6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2770560" y="13591133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118507</xdr:colOff>
      <xdr:row>50</xdr:row>
      <xdr:rowOff>194386</xdr:rowOff>
    </xdr:from>
    <xdr:to>
      <xdr:col>2</xdr:col>
      <xdr:colOff>118867</xdr:colOff>
      <xdr:row>50</xdr:row>
      <xdr:rowOff>194746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96D8-C23A-582B-AEE9-EE81DB69A370}"/>
                </a:ext>
              </a:extLst>
            </xdr14:cNvPr>
            <xdr14:cNvContentPartPr/>
          </xdr14:nvContentPartPr>
          <xdr14:nvPr macro=""/>
          <xdr14:xfrm>
            <a:off x="3462840" y="13537853"/>
            <a:ext cx="360" cy="360"/>
          </xdr14:xfrm>
        </xdr:contentPart>
      </mc:Choice>
      <mc:Fallback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524296D8-C23A-582B-AEE9-EE81DB69A37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456720" y="13531733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321693</xdr:colOff>
      <xdr:row>50</xdr:row>
      <xdr:rowOff>278986</xdr:rowOff>
    </xdr:from>
    <xdr:to>
      <xdr:col>3</xdr:col>
      <xdr:colOff>322053</xdr:colOff>
      <xdr:row>50</xdr:row>
      <xdr:rowOff>279346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797D87F-F8AF-E419-F2D9-12C4BE3A4255}"/>
                </a:ext>
              </a:extLst>
            </xdr14:cNvPr>
            <xdr14:cNvContentPartPr/>
          </xdr14:nvContentPartPr>
          <xdr14:nvPr macro=""/>
          <xdr14:xfrm>
            <a:off x="3936960" y="13622453"/>
            <a:ext cx="360" cy="360"/>
          </xdr14:xfrm>
        </xdr:contentPart>
      </mc:Choice>
      <mc:Fallback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D797D87F-F8AF-E419-F2D9-12C4BE3A425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930840" y="13616333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21T07:14:06.32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21T07:14:59.05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21T07:15:08.90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43" zoomScale="75" zoomScaleNormal="85" zoomScaleSheetLayoutView="80" workbookViewId="0">
      <selection activeCell="D14" sqref="D14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36328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232"/>
      <c r="B1" s="236" t="s">
        <v>70</v>
      </c>
      <c r="C1" s="236"/>
      <c r="D1" s="236"/>
      <c r="E1" s="236"/>
      <c r="F1" s="236"/>
      <c r="G1" s="236"/>
      <c r="H1" s="236"/>
      <c r="I1" s="236"/>
      <c r="J1" s="236"/>
      <c r="L1" s="186" t="s">
        <v>72</v>
      </c>
      <c r="M1" s="185"/>
    </row>
    <row r="2" spans="1:13" ht="30.75" customHeight="1" x14ac:dyDescent="0.25">
      <c r="A2" s="232"/>
      <c r="B2" s="237"/>
      <c r="C2" s="237"/>
      <c r="D2" s="237"/>
      <c r="E2" s="237"/>
      <c r="F2" s="237"/>
      <c r="G2" s="237"/>
      <c r="H2" s="237"/>
      <c r="I2" s="237"/>
      <c r="J2" s="237"/>
      <c r="L2" s="187" t="s">
        <v>119</v>
      </c>
      <c r="M2" s="69"/>
    </row>
    <row r="3" spans="1:13" ht="24" customHeight="1" x14ac:dyDescent="0.25">
      <c r="A3" s="232"/>
      <c r="B3" s="233" t="s">
        <v>13</v>
      </c>
      <c r="C3" s="234"/>
      <c r="D3" s="234"/>
      <c r="E3" s="234"/>
      <c r="F3" s="234"/>
      <c r="G3" s="234"/>
      <c r="H3" s="234"/>
      <c r="I3" s="234"/>
      <c r="J3" s="235"/>
      <c r="L3" s="184"/>
    </row>
    <row r="4" spans="1:13" ht="14.25" customHeight="1" x14ac:dyDescent="0.25">
      <c r="A4" s="232"/>
      <c r="B4" s="238" t="s">
        <v>18</v>
      </c>
      <c r="C4" s="240"/>
      <c r="D4" s="241" t="s">
        <v>129</v>
      </c>
      <c r="E4" s="242"/>
      <c r="F4" s="243"/>
      <c r="G4" s="244" t="s">
        <v>71</v>
      </c>
      <c r="H4" s="241" t="s">
        <v>130</v>
      </c>
      <c r="I4" s="242"/>
      <c r="J4" s="243"/>
      <c r="L4" s="184"/>
    </row>
    <row r="5" spans="1:13" ht="16.5" customHeight="1" x14ac:dyDescent="0.25">
      <c r="A5" s="232"/>
      <c r="B5" s="238"/>
      <c r="C5" s="240"/>
      <c r="D5" s="247"/>
      <c r="E5" s="247"/>
      <c r="F5" s="247"/>
      <c r="G5" s="244"/>
      <c r="H5" s="248"/>
      <c r="I5" s="248"/>
      <c r="J5" s="248"/>
      <c r="L5" s="184"/>
    </row>
    <row r="6" spans="1:13" ht="21" customHeight="1" x14ac:dyDescent="0.25">
      <c r="A6" s="232"/>
      <c r="B6" s="239"/>
      <c r="C6" s="240"/>
      <c r="D6" s="245"/>
      <c r="E6" s="245"/>
      <c r="F6" s="245"/>
      <c r="G6" s="244"/>
      <c r="H6" s="246"/>
      <c r="I6" s="246"/>
      <c r="J6" s="246"/>
      <c r="L6" s="184"/>
    </row>
    <row r="8" spans="1:13" ht="20" x14ac:dyDescent="0.4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20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49999999999999" customHeight="1" x14ac:dyDescent="0.3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49999999999999" customHeight="1" x14ac:dyDescent="0.3">
      <c r="A14" s="85" t="s">
        <v>148</v>
      </c>
      <c r="B14" s="193"/>
      <c r="C14" s="194"/>
      <c r="D14" s="193">
        <v>15549.75</v>
      </c>
      <c r="E14" s="194"/>
      <c r="F14" s="193"/>
      <c r="G14" s="194"/>
      <c r="H14" s="193"/>
      <c r="I14" s="194"/>
      <c r="J14" s="195">
        <f t="shared" si="0"/>
        <v>15549.75</v>
      </c>
      <c r="K14" s="196"/>
      <c r="L14" s="193"/>
    </row>
    <row r="15" spans="1:13" ht="20.149999999999999" customHeight="1" x14ac:dyDescent="0.3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49999999999999" customHeight="1" x14ac:dyDescent="0.3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8" x14ac:dyDescent="0.3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" x14ac:dyDescent="0.3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85</v>
      </c>
      <c r="B21" s="197">
        <f>SUM(B12:B20)</f>
        <v>0</v>
      </c>
      <c r="C21" s="198"/>
      <c r="D21" s="197">
        <f>SUM(D12:D20)</f>
        <v>15549.75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15549.75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" x14ac:dyDescent="0.3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f>B26+B21</f>
        <v>0</v>
      </c>
      <c r="C28" s="203"/>
      <c r="D28" s="204">
        <f>D26+D21</f>
        <v>15549.75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15549.75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49999999999999" customHeight="1" x14ac:dyDescent="0.3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49999999999999" customHeight="1" x14ac:dyDescent="0.3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" x14ac:dyDescent="0.3">
      <c r="A34" s="86" t="s">
        <v>147</v>
      </c>
      <c r="B34" s="193"/>
      <c r="C34" s="201"/>
      <c r="D34" s="193">
        <v>4800</v>
      </c>
      <c r="E34" s="194"/>
      <c r="F34" s="193"/>
      <c r="G34" s="194"/>
      <c r="H34" s="193"/>
      <c r="I34" s="194"/>
      <c r="J34" s="195">
        <f t="shared" si="1"/>
        <v>4800</v>
      </c>
      <c r="K34" s="178"/>
      <c r="L34" s="193"/>
    </row>
    <row r="35" spans="1:12" ht="20.149999999999999" customHeight="1" x14ac:dyDescent="0.3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49999999999999" customHeight="1" x14ac:dyDescent="0.3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49999999999999" customHeight="1" x14ac:dyDescent="0.3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49999999999999" customHeight="1" x14ac:dyDescent="0.3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49999999999999" customHeight="1" thickBot="1" x14ac:dyDescent="0.35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35">
      <c r="A42" s="13" t="s">
        <v>87</v>
      </c>
      <c r="B42" s="197">
        <f>SUM(B31:B41)</f>
        <v>0</v>
      </c>
      <c r="C42" s="209"/>
      <c r="D42" s="197">
        <f>SUM(D31:D41)</f>
        <v>4800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4800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" x14ac:dyDescent="0.3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35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35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10">
        <f>+B47+B42</f>
        <v>0</v>
      </c>
      <c r="C49" s="196"/>
      <c r="D49" s="210">
        <f>+D47+D42</f>
        <v>4800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4800</v>
      </c>
      <c r="K49" s="196"/>
      <c r="L49" s="210">
        <f>+L47+L42</f>
        <v>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customHeight="1" thickTop="1" thickBot="1" x14ac:dyDescent="0.35">
      <c r="A51" s="40" t="s">
        <v>109</v>
      </c>
      <c r="B51" s="145">
        <f>+B28-B49</f>
        <v>0</v>
      </c>
      <c r="C51" s="88"/>
      <c r="D51" s="145">
        <f>+D28-D49</f>
        <v>10749.75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10749.75</v>
      </c>
      <c r="K51" s="135"/>
      <c r="L51" s="145">
        <f>+L28-L49</f>
        <v>0</v>
      </c>
      <c r="M51" s="89"/>
    </row>
    <row r="52" spans="1:13" ht="14.25" customHeight="1" thickBot="1" x14ac:dyDescent="0.35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5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5">
      <c r="A55" s="13" t="s">
        <v>41</v>
      </c>
      <c r="B55" s="142">
        <f>+B51+B53</f>
        <v>0</v>
      </c>
      <c r="C55" s="88"/>
      <c r="D55" s="142">
        <f>+D51+D53</f>
        <v>10749.75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10749.75</v>
      </c>
      <c r="K55" s="135"/>
      <c r="L55" s="142">
        <f>+L51+L53</f>
        <v>0</v>
      </c>
    </row>
    <row r="56" spans="1:13" ht="13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9" activePane="bottomLeft" state="frozen"/>
      <selection activeCell="D45" sqref="D45"/>
      <selection pane="bottomLeft" activeCell="B51" sqref="B51:F51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36328125" style="1" customWidth="1"/>
    <col min="5" max="5" width="1.5429687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</v>
      </c>
      <c r="O1" s="286"/>
      <c r="P1" s="286"/>
    </row>
    <row r="2" spans="1:16" s="46" customFormat="1" ht="26.25" customHeight="1" x14ac:dyDescent="0.25">
      <c r="A2" s="80" t="s">
        <v>124</v>
      </c>
      <c r="B2" s="43"/>
      <c r="C2" s="42"/>
      <c r="D2" s="42"/>
      <c r="E2" s="42"/>
      <c r="F2" s="268" t="s">
        <v>136</v>
      </c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4" t="s">
        <v>9</v>
      </c>
      <c r="B5" s="279" t="s">
        <v>39</v>
      </c>
      <c r="C5" s="279"/>
      <c r="D5" s="279"/>
      <c r="E5" s="23"/>
      <c r="F5" s="147">
        <v>0</v>
      </c>
      <c r="G5" s="148"/>
      <c r="H5" s="147">
        <v>0</v>
      </c>
      <c r="I5" s="148"/>
      <c r="J5" s="147">
        <v>0</v>
      </c>
      <c r="K5" s="148"/>
      <c r="L5" s="147">
        <v>0</v>
      </c>
      <c r="M5" s="148"/>
      <c r="N5" s="149">
        <v>0</v>
      </c>
      <c r="O5" s="148"/>
      <c r="P5" s="147">
        <v>0</v>
      </c>
    </row>
    <row r="6" spans="1:16" ht="30" customHeight="1" x14ac:dyDescent="0.25">
      <c r="A6" s="275"/>
      <c r="B6" s="279" t="s">
        <v>40</v>
      </c>
      <c r="C6" s="279"/>
      <c r="D6" s="279"/>
      <c r="E6" s="23"/>
      <c r="F6" s="147">
        <v>0</v>
      </c>
      <c r="G6" s="148"/>
      <c r="H6" s="147">
        <v>0</v>
      </c>
      <c r="I6" s="148"/>
      <c r="J6" s="147">
        <v>0</v>
      </c>
      <c r="K6" s="148"/>
      <c r="L6" s="147">
        <v>0</v>
      </c>
      <c r="M6" s="148"/>
      <c r="N6" s="149">
        <f>F6+H6+J6+L6</f>
        <v>0</v>
      </c>
      <c r="O6" s="148"/>
      <c r="P6" s="147">
        <v>0</v>
      </c>
    </row>
    <row r="7" spans="1:16" ht="26.25" customHeight="1" x14ac:dyDescent="0.25">
      <c r="A7" s="275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5"/>
      <c r="B8" s="279"/>
      <c r="C8" s="279"/>
      <c r="D8" s="279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7" t="s">
        <v>38</v>
      </c>
      <c r="C9" s="277"/>
      <c r="D9" s="277"/>
      <c r="E9" s="41"/>
      <c r="F9" s="153">
        <f>SUM(F5:F8)</f>
        <v>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7"/>
      <c r="N9" s="154">
        <f>F9+H9+J9+L9</f>
        <v>0</v>
      </c>
      <c r="O9" s="287"/>
      <c r="P9" s="153">
        <f>SUM(P5:P8)</f>
        <v>0</v>
      </c>
    </row>
    <row r="10" spans="1:16" ht="26.25" customHeight="1" thickTop="1" x14ac:dyDescent="0.3">
      <c r="B10" s="278" t="s">
        <v>77</v>
      </c>
      <c r="C10" s="278"/>
      <c r="D10" s="278"/>
      <c r="E10" s="22"/>
      <c r="F10" s="137">
        <f>F6-'R&amp;P Accounts'!B55</f>
        <v>0</v>
      </c>
      <c r="G10" s="101"/>
      <c r="H10" s="137">
        <f>H6-'R&amp;P Accounts'!D55</f>
        <v>-10749.75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7"/>
      <c r="N10" s="137">
        <f>N6-'R&amp;P Accounts'!J55</f>
        <v>-10749.75</v>
      </c>
      <c r="O10" s="287"/>
      <c r="P10" s="137">
        <f>P6-'R&amp;P Accounts'!L55</f>
        <v>0</v>
      </c>
    </row>
    <row r="11" spans="1:16" x14ac:dyDescent="0.25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 x14ac:dyDescent="0.3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 ht="13" x14ac:dyDescent="0.3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74" t="s">
        <v>42</v>
      </c>
      <c r="B14" s="272" t="s">
        <v>137</v>
      </c>
      <c r="C14" s="272"/>
      <c r="D14" s="272"/>
      <c r="E14" s="24"/>
      <c r="G14" s="273"/>
      <c r="I14" s="12"/>
      <c r="J14" s="249"/>
      <c r="K14" s="250"/>
      <c r="L14" s="251"/>
      <c r="M14" s="18"/>
      <c r="N14" s="138"/>
      <c r="O14" s="101"/>
      <c r="P14" s="138"/>
    </row>
    <row r="15" spans="1:16" ht="20.149999999999999" customHeight="1" x14ac:dyDescent="0.3">
      <c r="A15" s="275"/>
      <c r="B15" s="272"/>
      <c r="C15" s="272"/>
      <c r="D15" s="272"/>
      <c r="E15" s="24"/>
      <c r="G15" s="273"/>
      <c r="H15" s="5"/>
      <c r="I15" s="12"/>
      <c r="J15" s="249"/>
      <c r="K15" s="250"/>
      <c r="L15" s="251"/>
      <c r="M15" s="18"/>
      <c r="N15" s="138"/>
      <c r="O15" s="101"/>
      <c r="P15" s="138"/>
    </row>
    <row r="16" spans="1:16" ht="20.149999999999999" customHeight="1" x14ac:dyDescent="0.3">
      <c r="A16" s="275"/>
      <c r="B16" s="272"/>
      <c r="C16" s="272"/>
      <c r="D16" s="272"/>
      <c r="E16" s="24"/>
      <c r="F16" s="12"/>
      <c r="G16" s="12"/>
      <c r="H16" s="59"/>
      <c r="I16" s="12"/>
      <c r="J16" s="249"/>
      <c r="K16" s="250"/>
      <c r="L16" s="251"/>
      <c r="M16" s="18"/>
      <c r="N16" s="138"/>
      <c r="O16" s="101"/>
      <c r="P16" s="138"/>
    </row>
    <row r="17" spans="1:16" ht="20.149999999999999" customHeight="1" x14ac:dyDescent="0.3">
      <c r="A17" s="275"/>
      <c r="B17" s="272"/>
      <c r="C17" s="272"/>
      <c r="D17" s="272"/>
      <c r="E17" s="24"/>
      <c r="F17" s="12"/>
      <c r="G17" s="12"/>
      <c r="H17" s="59"/>
      <c r="I17" s="12"/>
      <c r="J17" s="249"/>
      <c r="K17" s="250"/>
      <c r="L17" s="251"/>
      <c r="M17" s="18"/>
      <c r="N17" s="138"/>
      <c r="O17" s="101"/>
      <c r="P17" s="138"/>
    </row>
    <row r="18" spans="1:16" ht="20.149999999999999" customHeight="1" thickBot="1" x14ac:dyDescent="0.35">
      <c r="A18" s="275"/>
      <c r="B18" s="272"/>
      <c r="C18" s="272"/>
      <c r="D18" s="272"/>
      <c r="E18" s="24"/>
      <c r="F18" s="12"/>
      <c r="G18" s="12"/>
      <c r="H18" s="59"/>
      <c r="I18" s="12"/>
      <c r="J18" s="249"/>
      <c r="K18" s="250"/>
      <c r="L18" s="251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ht="13" x14ac:dyDescent="0.3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74" t="s">
        <v>43</v>
      </c>
      <c r="B23" s="272" t="s">
        <v>137</v>
      </c>
      <c r="C23" s="272"/>
      <c r="D23" s="272"/>
      <c r="E23" s="24"/>
      <c r="G23" s="12"/>
      <c r="H23" s="261"/>
      <c r="I23" s="262"/>
      <c r="J23" s="263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75"/>
      <c r="B24" s="272"/>
      <c r="C24" s="272"/>
      <c r="D24" s="272"/>
      <c r="E24" s="24"/>
      <c r="G24" s="12"/>
      <c r="H24" s="261"/>
      <c r="I24" s="262"/>
      <c r="J24" s="263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75"/>
      <c r="B25" s="272"/>
      <c r="C25" s="272"/>
      <c r="D25" s="272"/>
      <c r="E25" s="24"/>
      <c r="G25" s="12"/>
      <c r="H25" s="261"/>
      <c r="I25" s="262"/>
      <c r="J25" s="263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 x14ac:dyDescent="0.3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 ht="13" x14ac:dyDescent="0.3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74" t="s">
        <v>44</v>
      </c>
      <c r="B36" s="272" t="s">
        <v>137</v>
      </c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.149999999999999" customHeight="1" x14ac:dyDescent="0.3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.149999999999999" customHeight="1" x14ac:dyDescent="0.3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.149999999999999" customHeight="1" x14ac:dyDescent="0.3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.149999999999999" customHeight="1" thickBot="1" x14ac:dyDescent="0.35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1"/>
      <c r="O40" s="135"/>
      <c r="P40" s="211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 ht="13" x14ac:dyDescent="0.3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74" t="s">
        <v>69</v>
      </c>
      <c r="B45" s="272" t="s">
        <v>137</v>
      </c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.149999999999999" customHeight="1" x14ac:dyDescent="0.3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.149999999999999" customHeight="1" thickBot="1" x14ac:dyDescent="0.35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78</v>
      </c>
      <c r="B50" s="284" t="s">
        <v>134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 x14ac:dyDescent="0.3">
      <c r="A51" s="51"/>
      <c r="B51" s="360" t="s">
        <v>149</v>
      </c>
      <c r="C51" s="252"/>
      <c r="D51" s="252"/>
      <c r="E51" s="252"/>
      <c r="F51" s="253"/>
      <c r="G51" s="65"/>
      <c r="H51" s="360" t="s">
        <v>149</v>
      </c>
      <c r="I51" s="252"/>
      <c r="J51" s="252"/>
      <c r="K51" s="252"/>
      <c r="L51" s="252"/>
      <c r="M51" s="252"/>
      <c r="N51" s="253"/>
      <c r="P51" s="78">
        <v>46133</v>
      </c>
    </row>
    <row r="52" spans="1:16" ht="33.75" customHeight="1" x14ac:dyDescent="0.3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9"/>
    </row>
    <row r="53" spans="1:16" ht="14" x14ac:dyDescent="0.25">
      <c r="F53" s="65"/>
      <c r="G53" s="65"/>
    </row>
    <row r="54" spans="1:16" ht="13" x14ac:dyDescent="0.3">
      <c r="B54" s="230" t="s">
        <v>135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2" zoomScale="85" zoomScaleNormal="85" zoomScaleSheetLayoutView="80" workbookViewId="0">
      <selection activeCell="B46" sqref="B46:K55"/>
    </sheetView>
  </sheetViews>
  <sheetFormatPr defaultColWidth="9.1796875" defaultRowHeight="12.5" x14ac:dyDescent="0.25"/>
  <cols>
    <col min="1" max="1" width="31.7265625" style="1" customWidth="1"/>
    <col min="2" max="2" width="15.36328125" style="30" customWidth="1"/>
    <col min="3" max="3" width="1.7265625" style="1" customWidth="1"/>
    <col min="4" max="4" width="15.36328125" style="1" customWidth="1"/>
    <col min="5" max="5" width="1.5429687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306" t="str">
        <f>'R&amp;P Accounts'!L2</f>
        <v>SC</v>
      </c>
      <c r="L1" s="306"/>
    </row>
    <row r="2" spans="1:12" ht="10.5" customHeigh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7"/>
      <c r="H3" s="307"/>
      <c r="I3" s="307"/>
      <c r="J3" s="307"/>
      <c r="K3" s="81"/>
    </row>
    <row r="4" spans="1:12" ht="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12" ht="20.149999999999999" customHeight="1" x14ac:dyDescent="0.25">
      <c r="A5" s="304" t="s">
        <v>112</v>
      </c>
      <c r="B5" s="309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20.149999999999999" customHeight="1" x14ac:dyDescent="0.25">
      <c r="A6" s="305"/>
      <c r="B6" s="312"/>
      <c r="C6" s="313"/>
      <c r="D6" s="313"/>
      <c r="E6" s="313"/>
      <c r="F6" s="313"/>
      <c r="G6" s="313"/>
      <c r="H6" s="313"/>
      <c r="I6" s="313"/>
      <c r="J6" s="313"/>
      <c r="K6" s="314"/>
    </row>
    <row r="7" spans="1:12" ht="29.25" customHeight="1" x14ac:dyDescent="0.25">
      <c r="A7" s="305"/>
      <c r="B7" s="312"/>
      <c r="C7" s="313"/>
      <c r="D7" s="313"/>
      <c r="E7" s="313"/>
      <c r="F7" s="313"/>
      <c r="G7" s="313"/>
      <c r="H7" s="313"/>
      <c r="I7" s="313"/>
      <c r="J7" s="313"/>
      <c r="K7" s="314"/>
    </row>
    <row r="8" spans="1:12" ht="41.25" customHeight="1" x14ac:dyDescent="0.25">
      <c r="A8" s="305"/>
      <c r="B8" s="312"/>
      <c r="C8" s="313"/>
      <c r="D8" s="313"/>
      <c r="E8" s="313"/>
      <c r="F8" s="313"/>
      <c r="G8" s="313"/>
      <c r="H8" s="313"/>
      <c r="I8" s="313"/>
      <c r="J8" s="313"/>
      <c r="K8" s="314"/>
    </row>
    <row r="9" spans="1:12" ht="64.5" customHeight="1" x14ac:dyDescent="0.25">
      <c r="A9" s="305"/>
      <c r="B9" s="315"/>
      <c r="C9" s="316"/>
      <c r="D9" s="316"/>
      <c r="E9" s="316"/>
      <c r="F9" s="316"/>
      <c r="G9" s="316"/>
      <c r="H9" s="316"/>
      <c r="I9" s="316"/>
      <c r="J9" s="316"/>
      <c r="K9" s="317"/>
    </row>
    <row r="10" spans="1:12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 x14ac:dyDescent="0.25">
      <c r="B11" s="318" t="s">
        <v>49</v>
      </c>
      <c r="C11" s="318"/>
      <c r="D11" s="318"/>
      <c r="E11" s="318"/>
      <c r="F11" s="318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49999999999999" customHeight="1" x14ac:dyDescent="0.3">
      <c r="A12" s="304" t="s">
        <v>58</v>
      </c>
      <c r="B12" s="292"/>
      <c r="C12" s="293"/>
      <c r="D12" s="293"/>
      <c r="E12" s="293"/>
      <c r="F12" s="294"/>
      <c r="G12" s="18"/>
      <c r="H12" s="188"/>
      <c r="I12" s="189"/>
      <c r="J12" s="190"/>
      <c r="K12" s="191"/>
    </row>
    <row r="13" spans="1:12" ht="20.149999999999999" customHeight="1" x14ac:dyDescent="0.3">
      <c r="A13" s="305"/>
      <c r="B13" s="292"/>
      <c r="C13" s="293"/>
      <c r="D13" s="293"/>
      <c r="E13" s="293"/>
      <c r="F13" s="294"/>
      <c r="G13" s="18"/>
      <c r="H13" s="188"/>
      <c r="I13" s="189"/>
      <c r="J13" s="190"/>
      <c r="K13" s="191"/>
    </row>
    <row r="14" spans="1:12" ht="20.149999999999999" customHeight="1" x14ac:dyDescent="0.3">
      <c r="A14" s="305"/>
      <c r="B14" s="292"/>
      <c r="C14" s="293"/>
      <c r="D14" s="293"/>
      <c r="E14" s="293"/>
      <c r="F14" s="294"/>
      <c r="G14" s="18"/>
      <c r="H14" s="188"/>
      <c r="I14" s="189"/>
      <c r="J14" s="190"/>
      <c r="K14" s="191"/>
    </row>
    <row r="15" spans="1:12" ht="20.149999999999999" customHeight="1" x14ac:dyDescent="0.3">
      <c r="A15" s="305"/>
      <c r="B15" s="292"/>
      <c r="C15" s="293"/>
      <c r="D15" s="293"/>
      <c r="E15" s="293"/>
      <c r="F15" s="294"/>
      <c r="G15" s="18"/>
      <c r="H15" s="188"/>
      <c r="I15" s="189"/>
      <c r="J15" s="190"/>
      <c r="K15" s="191"/>
    </row>
    <row r="16" spans="1:12" ht="20.149999999999999" customHeight="1" x14ac:dyDescent="0.3">
      <c r="A16" s="305"/>
      <c r="B16" s="295"/>
      <c r="C16" s="296"/>
      <c r="D16" s="296"/>
      <c r="E16" s="296"/>
      <c r="F16" s="297"/>
      <c r="G16" s="18"/>
      <c r="H16" s="188"/>
      <c r="I16" s="189"/>
      <c r="J16" s="190"/>
      <c r="K16" s="192"/>
    </row>
    <row r="17" spans="1:11" ht="20.25" customHeight="1" x14ac:dyDescent="0.3">
      <c r="A17" s="12"/>
      <c r="B17" s="323" t="s">
        <v>83</v>
      </c>
      <c r="C17" s="323"/>
      <c r="D17" s="323"/>
      <c r="E17" s="323"/>
      <c r="F17" s="323"/>
      <c r="G17" s="323"/>
      <c r="H17" s="323"/>
      <c r="I17" s="323"/>
      <c r="J17" s="323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4"/>
    </row>
    <row r="20" spans="1:11" ht="17.25" customHeight="1" x14ac:dyDescent="0.25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25"/>
    </row>
    <row r="21" spans="1:11" ht="12.75" customHeight="1" x14ac:dyDescent="0.2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 x14ac:dyDescent="0.25">
      <c r="B22" s="318" t="s">
        <v>50</v>
      </c>
      <c r="C22" s="318"/>
      <c r="D22" s="318"/>
      <c r="E22" s="318"/>
      <c r="F22" s="318"/>
      <c r="G22" s="318"/>
      <c r="H22" s="318"/>
      <c r="I22" s="318"/>
      <c r="J22" s="318"/>
      <c r="K22" s="17" t="s">
        <v>47</v>
      </c>
    </row>
    <row r="23" spans="1:11" ht="19.5" customHeight="1" x14ac:dyDescent="0.3">
      <c r="A23" s="304" t="s">
        <v>60</v>
      </c>
      <c r="B23" s="292"/>
      <c r="C23" s="293"/>
      <c r="D23" s="293"/>
      <c r="E23" s="293"/>
      <c r="F23" s="293"/>
      <c r="G23" s="293"/>
      <c r="H23" s="293"/>
      <c r="I23" s="293"/>
      <c r="J23" s="294"/>
      <c r="K23" s="90"/>
    </row>
    <row r="24" spans="1:11" ht="20.149999999999999" customHeight="1" x14ac:dyDescent="0.3">
      <c r="A24" s="305"/>
      <c r="B24" s="292"/>
      <c r="C24" s="293"/>
      <c r="D24" s="293"/>
      <c r="E24" s="293"/>
      <c r="F24" s="293"/>
      <c r="G24" s="293"/>
      <c r="H24" s="293"/>
      <c r="I24" s="293"/>
      <c r="J24" s="294"/>
      <c r="K24" s="90"/>
    </row>
    <row r="25" spans="1:11" ht="20.149999999999999" customHeight="1" x14ac:dyDescent="0.3">
      <c r="A25" s="305"/>
      <c r="B25" s="292"/>
      <c r="C25" s="293"/>
      <c r="D25" s="293"/>
      <c r="E25" s="293"/>
      <c r="F25" s="293"/>
      <c r="G25" s="293"/>
      <c r="H25" s="293"/>
      <c r="I25" s="293"/>
      <c r="J25" s="294"/>
      <c r="K25" s="90"/>
    </row>
    <row r="26" spans="1:11" ht="20.149999999999999" customHeight="1" x14ac:dyDescent="0.3">
      <c r="A26" s="305"/>
      <c r="B26" s="292"/>
      <c r="C26" s="293"/>
      <c r="D26" s="293"/>
      <c r="E26" s="293"/>
      <c r="F26" s="293"/>
      <c r="G26" s="293"/>
      <c r="H26" s="293"/>
      <c r="I26" s="293"/>
      <c r="J26" s="294"/>
      <c r="K26" s="90"/>
    </row>
    <row r="27" spans="1:11" ht="20.149999999999999" customHeight="1" x14ac:dyDescent="0.3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90"/>
    </row>
    <row r="28" spans="1:11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49999999999999" customHeight="1" x14ac:dyDescent="0.25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290"/>
    </row>
    <row r="30" spans="1:11" ht="17.25" customHeight="1" x14ac:dyDescent="0.25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291"/>
    </row>
    <row r="31" spans="1:11" ht="12.75" customHeight="1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 x14ac:dyDescent="0.25">
      <c r="A32" s="308"/>
      <c r="B32" s="308"/>
      <c r="C32" s="308"/>
      <c r="D32" s="308"/>
      <c r="E32" s="308"/>
      <c r="F32" s="308"/>
      <c r="G32" s="308"/>
      <c r="H32" s="308"/>
      <c r="I32" s="12"/>
      <c r="J32" s="17" t="s">
        <v>82</v>
      </c>
      <c r="K32" s="17" t="s">
        <v>47</v>
      </c>
    </row>
    <row r="33" spans="1:11" ht="20.149999999999999" customHeight="1" x14ac:dyDescent="0.3">
      <c r="A33" s="304" t="s">
        <v>62</v>
      </c>
      <c r="B33" s="292"/>
      <c r="C33" s="293"/>
      <c r="D33" s="293"/>
      <c r="E33" s="293"/>
      <c r="F33" s="293"/>
      <c r="G33" s="293"/>
      <c r="H33" s="294"/>
      <c r="I33" s="18"/>
      <c r="J33" s="90"/>
      <c r="K33" s="90"/>
    </row>
    <row r="34" spans="1:11" ht="20.149999999999999" customHeight="1" x14ac:dyDescent="0.3">
      <c r="A34" s="305"/>
      <c r="B34" s="292"/>
      <c r="C34" s="293"/>
      <c r="D34" s="293"/>
      <c r="E34" s="293"/>
      <c r="F34" s="293"/>
      <c r="G34" s="293"/>
      <c r="H34" s="294"/>
      <c r="I34" s="18"/>
      <c r="J34" s="90"/>
      <c r="K34" s="90"/>
    </row>
    <row r="35" spans="1:11" ht="20.149999999999999" customHeight="1" x14ac:dyDescent="0.3">
      <c r="A35" s="305"/>
      <c r="B35" s="292"/>
      <c r="C35" s="293"/>
      <c r="D35" s="293"/>
      <c r="E35" s="293"/>
      <c r="F35" s="293"/>
      <c r="G35" s="293"/>
      <c r="H35" s="294"/>
      <c r="I35" s="18"/>
      <c r="J35" s="90"/>
      <c r="K35" s="90"/>
    </row>
    <row r="36" spans="1:11" ht="20.149999999999999" customHeight="1" x14ac:dyDescent="0.3">
      <c r="A36" s="305"/>
      <c r="B36" s="292"/>
      <c r="C36" s="293"/>
      <c r="D36" s="293"/>
      <c r="E36" s="293"/>
      <c r="F36" s="293"/>
      <c r="G36" s="293"/>
      <c r="H36" s="294"/>
      <c r="I36" s="18"/>
      <c r="J36" s="90"/>
      <c r="K36" s="90"/>
    </row>
    <row r="37" spans="1:11" ht="20.149999999999999" customHeight="1" x14ac:dyDescent="0.3">
      <c r="A37" s="305"/>
      <c r="B37" s="295"/>
      <c r="C37" s="296"/>
      <c r="D37" s="296"/>
      <c r="E37" s="296"/>
      <c r="F37" s="296"/>
      <c r="G37" s="296"/>
      <c r="H37" s="297"/>
      <c r="I37" s="18"/>
      <c r="J37" s="90"/>
      <c r="K37" s="90"/>
    </row>
    <row r="38" spans="1:11" x14ac:dyDescent="0.2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4.5" x14ac:dyDescent="0.3">
      <c r="B39" s="322" t="s">
        <v>51</v>
      </c>
      <c r="C39" s="322"/>
      <c r="D39" s="322"/>
      <c r="E39" s="12"/>
      <c r="F39" s="322" t="s">
        <v>57</v>
      </c>
      <c r="G39" s="322"/>
      <c r="H39" s="322"/>
      <c r="I39" s="12"/>
      <c r="J39" s="17" t="s">
        <v>52</v>
      </c>
      <c r="K39" s="17" t="s">
        <v>53</v>
      </c>
    </row>
    <row r="40" spans="1:11" ht="20.149999999999999" customHeight="1" x14ac:dyDescent="0.3">
      <c r="A40" s="304" t="s">
        <v>63</v>
      </c>
      <c r="B40" s="292"/>
      <c r="C40" s="293"/>
      <c r="D40" s="294"/>
      <c r="E40" s="91"/>
      <c r="F40" s="319"/>
      <c r="G40" s="320"/>
      <c r="H40" s="321"/>
      <c r="I40" s="18"/>
      <c r="J40" s="90"/>
      <c r="K40" s="90"/>
    </row>
    <row r="41" spans="1:11" ht="20.149999999999999" customHeight="1" x14ac:dyDescent="0.3">
      <c r="A41" s="305"/>
      <c r="B41" s="295"/>
      <c r="C41" s="296"/>
      <c r="D41" s="297"/>
      <c r="E41" s="91"/>
      <c r="F41" s="319"/>
      <c r="G41" s="320"/>
      <c r="H41" s="321"/>
      <c r="I41" s="18"/>
      <c r="J41" s="90"/>
      <c r="K41" s="90"/>
    </row>
    <row r="42" spans="1:11" ht="20.149999999999999" customHeight="1" x14ac:dyDescent="0.3">
      <c r="A42" s="305"/>
      <c r="B42" s="292"/>
      <c r="C42" s="293"/>
      <c r="D42" s="294"/>
      <c r="E42" s="91"/>
      <c r="F42" s="319"/>
      <c r="G42" s="320"/>
      <c r="H42" s="321"/>
      <c r="I42" s="18"/>
      <c r="J42" s="90"/>
      <c r="K42" s="90"/>
    </row>
    <row r="43" spans="1:11" ht="20.149999999999999" customHeight="1" x14ac:dyDescent="0.3">
      <c r="A43" s="305"/>
      <c r="B43" s="292"/>
      <c r="C43" s="293"/>
      <c r="D43" s="294"/>
      <c r="E43" s="91"/>
      <c r="F43" s="319"/>
      <c r="G43" s="320"/>
      <c r="H43" s="321"/>
      <c r="I43" s="18"/>
      <c r="J43" s="90"/>
      <c r="K43" s="90"/>
    </row>
    <row r="44" spans="1:11" ht="20.149999999999999" customHeight="1" x14ac:dyDescent="0.3">
      <c r="A44" s="305"/>
      <c r="B44" s="295"/>
      <c r="C44" s="296"/>
      <c r="D44" s="297"/>
      <c r="E44" s="91"/>
      <c r="F44" s="319"/>
      <c r="G44" s="320"/>
      <c r="H44" s="321"/>
      <c r="I44" s="18"/>
      <c r="J44" s="90"/>
      <c r="K44" s="90"/>
    </row>
    <row r="45" spans="1:11" x14ac:dyDescent="0.25">
      <c r="A45" s="308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 x14ac:dyDescent="0.25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 x14ac:dyDescent="0.25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 x14ac:dyDescent="0.25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 x14ac:dyDescent="0.25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 x14ac:dyDescent="0.25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 x14ac:dyDescent="0.25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 x14ac:dyDescent="0.25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 x14ac:dyDescent="0.25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 x14ac:dyDescent="0.25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 x14ac:dyDescent="0.25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0:H40"/>
    <mergeCell ref="B34:H34"/>
    <mergeCell ref="B35:H35"/>
    <mergeCell ref="B36:H36"/>
    <mergeCell ref="B37:H3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abSelected="1" topLeftCell="A8" zoomScale="80" workbookViewId="0">
      <selection activeCell="E22" sqref="E22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36328125" style="30" customWidth="1"/>
    <col min="4" max="4" width="1.7265625" style="1" customWidth="1"/>
    <col min="5" max="5" width="15.36328125" style="1" customWidth="1"/>
    <col min="6" max="6" width="1.5429687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6" t="str">
        <f>'R&amp;P Accounts'!L2</f>
        <v>SC</v>
      </c>
      <c r="N1" s="306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49999999999999" customHeight="1" x14ac:dyDescent="0.25">
      <c r="A5" s="340" t="s">
        <v>131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3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3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3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40" t="s">
        <v>123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 t="s">
        <v>138</v>
      </c>
      <c r="B21" s="18"/>
      <c r="C21" s="119"/>
      <c r="D21" s="120"/>
      <c r="E21" s="119">
        <v>500</v>
      </c>
      <c r="F21" s="120"/>
      <c r="G21" s="120"/>
      <c r="H21" s="123"/>
      <c r="I21" s="120"/>
      <c r="J21" s="123"/>
      <c r="K21" s="119">
        <f>SUM(C21:I21)</f>
        <v>500</v>
      </c>
      <c r="L21" s="120"/>
      <c r="M21" s="124"/>
    </row>
    <row r="22" spans="1:13" ht="20.149999999999999" customHeight="1" x14ac:dyDescent="0.3">
      <c r="A22" s="98" t="s">
        <v>140</v>
      </c>
      <c r="B22" s="18"/>
      <c r="C22" s="119"/>
      <c r="D22" s="120"/>
      <c r="E22" s="119">
        <v>10188</v>
      </c>
      <c r="F22" s="120"/>
      <c r="G22" s="120"/>
      <c r="H22" s="123"/>
      <c r="I22" s="120"/>
      <c r="J22" s="123"/>
      <c r="K22" s="119">
        <f>SUM(C22:I22)</f>
        <v>10188</v>
      </c>
      <c r="L22" s="120"/>
      <c r="M22" s="124"/>
    </row>
    <row r="23" spans="1:13" ht="20.149999999999999" customHeight="1" x14ac:dyDescent="0.3">
      <c r="A23" s="98" t="s">
        <v>139</v>
      </c>
      <c r="B23" s="18"/>
      <c r="C23" s="119"/>
      <c r="D23" s="120"/>
      <c r="E23" s="119">
        <v>4861.75</v>
      </c>
      <c r="F23" s="120"/>
      <c r="G23" s="120"/>
      <c r="H23" s="123"/>
      <c r="I23" s="120"/>
      <c r="J23" s="123"/>
      <c r="K23" s="119">
        <f>SUM(C23:I23)</f>
        <v>4861.75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49999999999999" customHeight="1" thickBot="1" x14ac:dyDescent="0.3">
      <c r="A25" s="95" t="s">
        <v>83</v>
      </c>
      <c r="B25" s="95"/>
      <c r="C25" s="122">
        <f>SUM(C21:C24)</f>
        <v>0</v>
      </c>
      <c r="D25" s="120"/>
      <c r="E25" s="122">
        <f>SUM(E21:E24)</f>
        <v>15549.75</v>
      </c>
      <c r="F25" s="120"/>
      <c r="G25" s="216"/>
      <c r="H25" s="216"/>
      <c r="I25" s="216"/>
      <c r="J25" s="120"/>
      <c r="K25" s="122">
        <f>SUM(K21:K24)</f>
        <v>15549.75</v>
      </c>
      <c r="L25" s="339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40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37" t="s">
        <v>120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 t="s">
        <v>141</v>
      </c>
      <c r="B47" s="18"/>
      <c r="C47" s="231">
        <v>1010</v>
      </c>
      <c r="D47" s="127"/>
      <c r="E47" s="126"/>
      <c r="F47" s="127"/>
      <c r="G47" s="126"/>
      <c r="H47" s="130"/>
      <c r="I47" s="126"/>
      <c r="J47" s="130"/>
      <c r="K47" s="126">
        <f>SUM(C47:I47)</f>
        <v>1010</v>
      </c>
      <c r="L47" s="127"/>
      <c r="M47" s="131"/>
    </row>
    <row r="48" spans="1:13" ht="16.5" customHeight="1" x14ac:dyDescent="0.3">
      <c r="A48" s="98" t="s">
        <v>142</v>
      </c>
      <c r="B48" s="18"/>
      <c r="C48" s="126">
        <v>630</v>
      </c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630</v>
      </c>
      <c r="L48" s="127"/>
      <c r="M48" s="131"/>
    </row>
    <row r="49" spans="1:13" ht="16.5" customHeight="1" x14ac:dyDescent="0.3">
      <c r="A49" s="98" t="s">
        <v>143</v>
      </c>
      <c r="B49" s="18"/>
      <c r="C49" s="126">
        <v>630</v>
      </c>
      <c r="D49" s="127"/>
      <c r="E49" s="126"/>
      <c r="F49" s="127"/>
      <c r="G49" s="126"/>
      <c r="H49" s="130"/>
      <c r="I49" s="126"/>
      <c r="J49" s="130"/>
      <c r="K49" s="126">
        <f t="shared" si="1"/>
        <v>630</v>
      </c>
      <c r="L49" s="127"/>
      <c r="M49" s="131"/>
    </row>
    <row r="50" spans="1:13" ht="16.5" customHeight="1" x14ac:dyDescent="0.3">
      <c r="A50" s="98" t="s">
        <v>144</v>
      </c>
      <c r="B50" s="18"/>
      <c r="C50" s="231">
        <v>10</v>
      </c>
      <c r="D50" s="127"/>
      <c r="E50" s="126"/>
      <c r="F50" s="127"/>
      <c r="G50" s="126"/>
      <c r="H50" s="130"/>
      <c r="I50" s="126"/>
      <c r="J50" s="130"/>
      <c r="K50" s="126">
        <f t="shared" si="1"/>
        <v>10</v>
      </c>
      <c r="L50" s="127"/>
      <c r="M50" s="131"/>
    </row>
    <row r="51" spans="1:13" ht="16.5" customHeight="1" x14ac:dyDescent="0.3">
      <c r="A51" s="98" t="s">
        <v>145</v>
      </c>
      <c r="B51" s="18"/>
      <c r="C51" s="132">
        <v>1260</v>
      </c>
      <c r="D51" s="130"/>
      <c r="E51" s="132"/>
      <c r="F51" s="130"/>
      <c r="G51" s="132"/>
      <c r="H51" s="130"/>
      <c r="I51" s="132"/>
      <c r="J51" s="130"/>
      <c r="K51" s="126">
        <f>SUM(C51:I51)</f>
        <v>1260</v>
      </c>
      <c r="L51" s="130"/>
      <c r="M51" s="131"/>
    </row>
    <row r="52" spans="1:13" ht="16.5" customHeight="1" x14ac:dyDescent="0.3">
      <c r="A52" s="98" t="s">
        <v>146</v>
      </c>
      <c r="B52" s="18"/>
      <c r="C52" s="132">
        <v>1260</v>
      </c>
      <c r="D52" s="130"/>
      <c r="E52" s="132"/>
      <c r="F52" s="130"/>
      <c r="G52" s="132"/>
      <c r="H52" s="130"/>
      <c r="I52" s="132"/>
      <c r="J52" s="130"/>
      <c r="K52" s="126">
        <f t="shared" si="1"/>
        <v>1260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49999999999999" customHeight="1" thickBot="1" x14ac:dyDescent="0.3">
      <c r="A58" s="95" t="s">
        <v>83</v>
      </c>
      <c r="B58" s="95"/>
      <c r="C58" s="129">
        <f>SUM(C47:C57)</f>
        <v>4800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4800</v>
      </c>
      <c r="L58" s="338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 t="str">
        <f>IF(E58-'R&amp;P Accounts'!D34=0,0,"reference error")</f>
        <v>reference error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9" zoomScale="80" workbookViewId="0">
      <selection activeCell="A56" sqref="A56:M64"/>
    </sheetView>
  </sheetViews>
  <sheetFormatPr defaultRowHeight="12.5" x14ac:dyDescent="0.25"/>
  <cols>
    <col min="1" max="1" width="49" customWidth="1"/>
    <col min="2" max="2" width="1.54296875" customWidth="1"/>
    <col min="3" max="3" width="15.36328125" customWidth="1"/>
    <col min="4" max="4" width="1.81640625" customWidth="1"/>
    <col min="5" max="5" width="15.36328125" customWidth="1"/>
    <col min="6" max="6" width="1.54296875" customWidth="1"/>
    <col min="7" max="7" width="15.36328125" customWidth="1"/>
    <col min="8" max="8" width="1.54296875" customWidth="1"/>
    <col min="9" max="9" width="15.36328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50">
        <f>'R&amp;P Accounts'!B2</f>
        <v>0</v>
      </c>
      <c r="D1" s="350"/>
      <c r="E1" s="350"/>
      <c r="F1" s="350"/>
      <c r="G1" s="350"/>
      <c r="H1" s="350"/>
      <c r="I1" s="350"/>
      <c r="J1" s="350"/>
      <c r="K1" s="350"/>
      <c r="L1" s="1"/>
      <c r="M1" s="306" t="str">
        <f>'R&amp;P Accounts'!L2</f>
        <v>SC</v>
      </c>
      <c r="N1" s="306"/>
    </row>
    <row r="2" spans="1:14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7"/>
      <c r="I3" s="307"/>
      <c r="J3" s="307"/>
      <c r="K3" s="307"/>
      <c r="L3" s="81"/>
      <c r="M3" s="183"/>
    </row>
    <row r="5" spans="1:14" ht="15.5" x14ac:dyDescent="0.25">
      <c r="A5" s="340" t="s">
        <v>133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3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 x14ac:dyDescent="0.3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5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" thickBot="1" x14ac:dyDescent="0.4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3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5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3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5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5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35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5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>
        <f>IF(K52='R&amp;P Accounts'!B55,0,"cross ref error")</f>
        <v>0</v>
      </c>
      <c r="L53" s="1"/>
      <c r="M53" s="1"/>
    </row>
    <row r="55" spans="1:13" ht="15.5" x14ac:dyDescent="0.35">
      <c r="A55" s="182" t="s">
        <v>111</v>
      </c>
    </row>
    <row r="56" spans="1:13" x14ac:dyDescent="0.2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36328125" style="30" customWidth="1"/>
    <col min="4" max="4" width="1.7265625" style="1" customWidth="1"/>
    <col min="5" max="5" width="15.36328125" style="1" customWidth="1"/>
    <col min="6" max="6" width="1.5429687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6" t="str">
        <f>'R&amp;P Accounts'!L2</f>
        <v>SC</v>
      </c>
      <c r="N1" s="306"/>
    </row>
    <row r="2" spans="1:14" ht="10.5" customHeigh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7"/>
      <c r="I3" s="307"/>
      <c r="J3" s="307"/>
      <c r="K3" s="307"/>
      <c r="L3" s="81"/>
      <c r="M3" s="45"/>
    </row>
    <row r="4" spans="1:14" ht="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49999999999999" customHeight="1" x14ac:dyDescent="0.2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3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3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5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 t="str">
        <f>IF(K17='R&amp;P Accounts'!D21,0,"cross ref error")</f>
        <v>cross ref error</v>
      </c>
      <c r="L18" s="96"/>
    </row>
    <row r="19" spans="1:13" ht="29.25" customHeight="1" x14ac:dyDescent="0.3">
      <c r="A19" s="67" t="s">
        <v>91</v>
      </c>
      <c r="C19" s="1"/>
    </row>
    <row r="20" spans="1:13" ht="16.5" customHeight="1" x14ac:dyDescent="0.3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5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 t="str">
        <f>IF(K24='R&amp;P Accounts'!D28,0,"cross ref error")</f>
        <v>cross ref error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3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3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5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 t="str">
        <f>IF(K39='R&amp;P Accounts'!D42,0,"cross ref error")</f>
        <v>cross ref error</v>
      </c>
    </row>
    <row r="41" spans="1:13" ht="28" x14ac:dyDescent="0.3">
      <c r="A41" s="67" t="s">
        <v>93</v>
      </c>
    </row>
    <row r="42" spans="1:13" ht="17.25" customHeight="1" x14ac:dyDescent="0.3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5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5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1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" thickBot="1" x14ac:dyDescent="0.3">
      <c r="K47" s="221" t="str">
        <f>IF(K46='R&amp;P Accounts'!D49,0,"cross ref error")</f>
        <v>cross ref error</v>
      </c>
    </row>
    <row r="48" spans="1:13" ht="17.25" customHeight="1" thickBot="1" x14ac:dyDescent="0.35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5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 t="str">
        <f>IF(K52='R&amp;P Accounts'!D55,0,"cross ref error")</f>
        <v>cross ref error</v>
      </c>
    </row>
    <row r="55" spans="1:13" ht="15.5" x14ac:dyDescent="0.35">
      <c r="A55" s="182" t="s">
        <v>111</v>
      </c>
    </row>
    <row r="56" spans="1:13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133EE65-20ED-4333-A38D-49A89218C8E0}"/>
</file>

<file path=customXml/itemProps2.xml><?xml version="1.0" encoding="utf-8"?>
<ds:datastoreItem xmlns:ds="http://schemas.openxmlformats.org/officeDocument/2006/customXml" ds:itemID="{D8A3F3FC-0276-445F-A3A1-58EDC3AF487D}"/>
</file>

<file path=customXml/itemProps3.xml><?xml version="1.0" encoding="utf-8"?>
<ds:datastoreItem xmlns:ds="http://schemas.openxmlformats.org/officeDocument/2006/customXml" ds:itemID="{37EFB008-DBAD-407E-955A-4E30414058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Emma Parfitt</cp:lastModifiedBy>
  <cp:lastPrinted>2007-12-14T14:44:53Z</cp:lastPrinted>
  <dcterms:created xsi:type="dcterms:W3CDTF">2007-04-10T16:51:52Z</dcterms:created>
  <dcterms:modified xsi:type="dcterms:W3CDTF">2026-04-21T07:25:46Z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